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olors7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com.sharepoint.com/sites/H2TeessideDCO/Shared Documents/General/400_Technical/430_EIA/6.DiscipWkngFldr/Water Modelling July 2024 (don't move the folder)/H2Teeside Dispersion Modelling Report/EA Comments on Permit/"/>
    </mc:Choice>
  </mc:AlternateContent>
  <xr:revisionPtr revIDLastSave="510" documentId="8_{C79DEC77-7634-4C61-BBC3-9066EBD10C6A}" xr6:coauthVersionLast="47" xr6:coauthVersionMax="47" xr10:uidLastSave="{21142661-C8D3-46C4-BAF7-7DBB0D4E9BBC}"/>
  <bookViews>
    <workbookView xWindow="30345" yWindow="2145" windowWidth="21600" windowHeight="11385" tabRatio="616" firstSheet="9" activeTab="15" xr2:uid="{388FAF34-629A-47AD-BE11-218E5A9628E1}"/>
  </bookViews>
  <sheets>
    <sheet name="Contents" sheetId="45" r:id="rId1"/>
    <sheet name="Pollutants" sheetId="31" r:id="rId2"/>
    <sheet name="EA Locations" sheetId="1" r:id="rId3"/>
    <sheet name="1 - Tees @ BS (NWL)" sheetId="36" r:id="rId4"/>
    <sheet name="1a - Tees @ BS (EA)" sheetId="33" r:id="rId5"/>
    <sheet name="3 - Tees @ LW (EA)" sheetId="34" r:id="rId6"/>
    <sheet name="NWL Nitrogen" sheetId="35" r:id="rId7"/>
    <sheet name="Ambient Inputs" sheetId="30" r:id="rId8"/>
    <sheet name="Input Tables" sheetId="32" r:id="rId9"/>
    <sheet name="TB Quality" sheetId="37" r:id="rId10"/>
    <sheet name="TB DIN" sheetId="38" r:id="rId11"/>
    <sheet name="TB Trace" sheetId="39" r:id="rId12"/>
    <sheet name="TB UnAmm" sheetId="40" r:id="rId13"/>
    <sheet name="H2T Screen" sheetId="42" r:id="rId14"/>
    <sheet name="H2T &amp; NZT Screen" sheetId="43" r:id="rId15"/>
    <sheet name="Effective VF" sheetId="44" r:id="rId16"/>
    <sheet name="6" sheetId="6" state="hidden" r:id="rId17"/>
    <sheet name="8" sheetId="8" state="hidden" r:id="rId18"/>
    <sheet name="9" sheetId="9" state="hidden" r:id="rId19"/>
    <sheet name="10" sheetId="10" state="hidden" r:id="rId20"/>
    <sheet name="16" sheetId="16" state="hidden" r:id="rId21"/>
    <sheet name="17" sheetId="17" state="hidden" r:id="rId22"/>
    <sheet name="18" sheetId="18" state="hidden" r:id="rId23"/>
    <sheet name="19" sheetId="19" state="hidden" r:id="rId24"/>
    <sheet name="20" sheetId="20" state="hidden" r:id="rId25"/>
    <sheet name="22" sheetId="22" state="hidden" r:id="rId26"/>
    <sheet name="24" sheetId="24" state="hidden" r:id="rId27"/>
    <sheet name="25" sheetId="25" state="hidden" r:id="rId28"/>
    <sheet name="27" sheetId="27" state="hidden" r:id="rId29"/>
    <sheet name="28" sheetId="28" state="hidden" r:id="rId30"/>
  </sheets>
  <externalReferences>
    <externalReference r:id="rId31"/>
  </externalReferences>
  <definedNames>
    <definedName name="_xlnm._FilterDatabase" localSheetId="3" hidden="1">'1 - Tees @ BS (NWL)'!$A$1:$HA$1</definedName>
    <definedName name="_xlnm._FilterDatabase" localSheetId="4" hidden="1">'1a - Tees @ BS (EA)'!$A$1:$F$1</definedName>
    <definedName name="_xlnm._FilterDatabase" localSheetId="5" hidden="1">'3 - Tees @ LW (EA)'!$A$1:$F$1</definedName>
    <definedName name="_xlnm._FilterDatabase" localSheetId="7" hidden="1">'Ambient Inputs'!$A$1:$L$175</definedName>
    <definedName name="_xlnm._FilterDatabase" localSheetId="6" hidden="1">'NWL Nitrogen'!$A$1:$G$1</definedName>
    <definedName name="_xlnm._FilterDatabase" localSheetId="1" hidden="1">Pollutants!$A$1:$E$136</definedName>
    <definedName name="_xlnm.Print_Area" localSheetId="7">'Ambient Inputs'!$A$1:$K$111</definedName>
    <definedName name="_xlnm.Print_Area" localSheetId="1">Pollutants!$A$1:$D$84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9" i="44" l="1"/>
  <c r="L20" i="44"/>
  <c r="M2" i="44"/>
  <c r="L2" i="44"/>
  <c r="I38" i="43"/>
  <c r="H38" i="43"/>
  <c r="J49" i="43"/>
  <c r="K49" i="43"/>
  <c r="J50" i="43"/>
  <c r="K50" i="43"/>
  <c r="J51" i="43"/>
  <c r="K51" i="43"/>
  <c r="J52" i="43"/>
  <c r="K52" i="43"/>
  <c r="J53" i="43"/>
  <c r="K53" i="43"/>
  <c r="J54" i="43"/>
  <c r="K54" i="43"/>
  <c r="J55" i="43"/>
  <c r="K55" i="43"/>
  <c r="J57" i="43"/>
  <c r="K57" i="43"/>
  <c r="J68" i="43"/>
  <c r="K68" i="43"/>
  <c r="J69" i="43"/>
  <c r="K69" i="43"/>
  <c r="J70" i="43"/>
  <c r="K70" i="43"/>
  <c r="J73" i="43"/>
  <c r="K73" i="43"/>
  <c r="H2" i="44" l="1"/>
  <c r="I2" i="44"/>
  <c r="H19" i="44"/>
  <c r="H20" i="44" s="1"/>
  <c r="I19" i="44"/>
  <c r="I20" i="44"/>
  <c r="E26" i="44"/>
  <c r="D26" i="44"/>
  <c r="E25" i="44"/>
  <c r="D25" i="44"/>
  <c r="L24" i="44"/>
  <c r="E24" i="44"/>
  <c r="D24" i="44"/>
  <c r="E23" i="44"/>
  <c r="D23" i="44"/>
  <c r="E19" i="44"/>
  <c r="D19" i="44"/>
  <c r="D20" i="44" s="1"/>
  <c r="E17" i="44"/>
  <c r="D17" i="44"/>
  <c r="E16" i="44"/>
  <c r="D16" i="44"/>
  <c r="E15" i="44"/>
  <c r="D15" i="44"/>
  <c r="E14" i="44"/>
  <c r="D14" i="44"/>
  <c r="E13" i="44"/>
  <c r="D13" i="44"/>
  <c r="N13" i="44" s="1"/>
  <c r="E12" i="44"/>
  <c r="D12" i="44"/>
  <c r="N12" i="44" s="1"/>
  <c r="E11" i="44"/>
  <c r="D11" i="44"/>
  <c r="E10" i="44"/>
  <c r="D10" i="44"/>
  <c r="L9" i="44"/>
  <c r="E9" i="44"/>
  <c r="D9" i="44"/>
  <c r="E8" i="44"/>
  <c r="O8" i="44" s="1"/>
  <c r="D8" i="44"/>
  <c r="E7" i="44"/>
  <c r="D7" i="44"/>
  <c r="E6" i="44"/>
  <c r="D6" i="44"/>
  <c r="E5" i="44"/>
  <c r="D5" i="44"/>
  <c r="E2" i="44"/>
  <c r="D2" i="44"/>
  <c r="O7" i="44" l="1"/>
  <c r="O17" i="44"/>
  <c r="N8" i="44"/>
  <c r="O15" i="44"/>
  <c r="N5" i="44"/>
  <c r="N10" i="44"/>
  <c r="N11" i="44"/>
  <c r="O6" i="44"/>
  <c r="O11" i="44"/>
  <c r="N17" i="44"/>
  <c r="M19" i="44"/>
  <c r="N26" i="44"/>
  <c r="N23" i="44"/>
  <c r="N25" i="44"/>
  <c r="N24" i="44"/>
  <c r="N16" i="44"/>
  <c r="N9" i="44"/>
  <c r="N14" i="44"/>
  <c r="E20" i="44"/>
  <c r="O14" i="44"/>
  <c r="O26" i="44" l="1"/>
  <c r="Q14" i="44"/>
  <c r="Q7" i="44"/>
  <c r="Q6" i="44"/>
  <c r="Q15" i="44"/>
  <c r="Q8" i="44"/>
  <c r="Q17" i="44"/>
  <c r="Q11" i="44"/>
  <c r="P14" i="44"/>
  <c r="P5" i="44"/>
  <c r="P9" i="44"/>
  <c r="P11" i="44"/>
  <c r="P10" i="44"/>
  <c r="P12" i="44"/>
  <c r="P13" i="44"/>
  <c r="P8" i="44"/>
  <c r="P17" i="44"/>
  <c r="P16" i="44"/>
  <c r="P25" i="44" l="1"/>
  <c r="P23" i="44"/>
  <c r="P24" i="44"/>
  <c r="P26" i="44"/>
  <c r="M20" i="44"/>
  <c r="Q26" i="44" s="1"/>
  <c r="E73" i="43" l="1"/>
  <c r="D73" i="43"/>
  <c r="E72" i="43"/>
  <c r="D72" i="43"/>
  <c r="E71" i="43"/>
  <c r="D71" i="43"/>
  <c r="E70" i="43"/>
  <c r="D70" i="43"/>
  <c r="E69" i="43"/>
  <c r="D69" i="43"/>
  <c r="E68" i="43"/>
  <c r="D68" i="43"/>
  <c r="E66" i="43"/>
  <c r="D66" i="43"/>
  <c r="E65" i="43"/>
  <c r="D65" i="43"/>
  <c r="E64" i="43"/>
  <c r="D64" i="43"/>
  <c r="E63" i="43"/>
  <c r="D63" i="43"/>
  <c r="E62" i="43"/>
  <c r="D62" i="43"/>
  <c r="E61" i="43"/>
  <c r="D61" i="43"/>
  <c r="E60" i="43"/>
  <c r="D60" i="43"/>
  <c r="E59" i="43"/>
  <c r="D59" i="43"/>
  <c r="E57" i="43"/>
  <c r="D57" i="43"/>
  <c r="E56" i="43"/>
  <c r="D56" i="43"/>
  <c r="E55" i="43"/>
  <c r="D55" i="43"/>
  <c r="E54" i="43"/>
  <c r="D54" i="43"/>
  <c r="E53" i="43"/>
  <c r="D53" i="43"/>
  <c r="E52" i="43"/>
  <c r="D52" i="43"/>
  <c r="E51" i="43"/>
  <c r="D51" i="43"/>
  <c r="E50" i="43"/>
  <c r="D50" i="43"/>
  <c r="E49" i="43"/>
  <c r="D49" i="43"/>
  <c r="E48" i="43"/>
  <c r="D48" i="43"/>
  <c r="E46" i="43"/>
  <c r="D46" i="43"/>
  <c r="E45" i="43"/>
  <c r="D45" i="43"/>
  <c r="E44" i="43"/>
  <c r="D44" i="43"/>
  <c r="E43" i="43"/>
  <c r="D43" i="43"/>
  <c r="E42" i="43"/>
  <c r="D42" i="43"/>
  <c r="I39" i="43"/>
  <c r="H39" i="43"/>
  <c r="E39" i="43"/>
  <c r="D39" i="43"/>
  <c r="E38" i="43"/>
  <c r="K38" i="43" s="1"/>
  <c r="L38" i="43" s="1"/>
  <c r="D38" i="43"/>
  <c r="E36" i="43"/>
  <c r="D36" i="43"/>
  <c r="E35" i="43"/>
  <c r="D35" i="43"/>
  <c r="E34" i="43"/>
  <c r="D34" i="43"/>
  <c r="E33" i="43"/>
  <c r="D33" i="43"/>
  <c r="E32" i="43"/>
  <c r="D32" i="43"/>
  <c r="E31" i="43"/>
  <c r="D31" i="43"/>
  <c r="E29" i="43"/>
  <c r="D29" i="43"/>
  <c r="E28" i="43"/>
  <c r="D28" i="43"/>
  <c r="E27" i="43"/>
  <c r="D27" i="43"/>
  <c r="E26" i="43"/>
  <c r="D26" i="43"/>
  <c r="E25" i="43"/>
  <c r="D25" i="43"/>
  <c r="E24" i="43"/>
  <c r="D24" i="43"/>
  <c r="E23" i="43"/>
  <c r="D23" i="43"/>
  <c r="E22" i="43"/>
  <c r="D22" i="43"/>
  <c r="E20" i="43"/>
  <c r="D20" i="43"/>
  <c r="E19" i="43"/>
  <c r="D19" i="43"/>
  <c r="E18" i="43"/>
  <c r="D18" i="43"/>
  <c r="E17" i="43"/>
  <c r="D17" i="43"/>
  <c r="E16" i="43"/>
  <c r="D16" i="43"/>
  <c r="E15" i="43"/>
  <c r="D15" i="43"/>
  <c r="E14" i="43"/>
  <c r="D14" i="43"/>
  <c r="E13" i="43"/>
  <c r="D13" i="43"/>
  <c r="E12" i="43"/>
  <c r="D12" i="43"/>
  <c r="E11" i="43"/>
  <c r="D11" i="43"/>
  <c r="E9" i="43"/>
  <c r="D9" i="43"/>
  <c r="E8" i="43"/>
  <c r="D8" i="43"/>
  <c r="E7" i="43"/>
  <c r="D7" i="43"/>
  <c r="E6" i="43"/>
  <c r="D6" i="43"/>
  <c r="E5" i="43"/>
  <c r="D5" i="43"/>
  <c r="I2" i="43"/>
  <c r="H2" i="43"/>
  <c r="E2" i="43"/>
  <c r="D2" i="43"/>
  <c r="D40" i="42"/>
  <c r="F40" i="42"/>
  <c r="H40" i="42"/>
  <c r="J39" i="42" s="1"/>
  <c r="J42" i="42" s="1"/>
  <c r="H2" i="42"/>
  <c r="J1" i="42" s="1"/>
  <c r="F2" i="42"/>
  <c r="D2" i="42"/>
  <c r="K39" i="43" l="1"/>
  <c r="L39" i="43" s="1"/>
  <c r="J31" i="42"/>
  <c r="F28" i="42"/>
  <c r="J28" i="42"/>
  <c r="F19" i="42"/>
  <c r="F31" i="42"/>
  <c r="F33" i="42"/>
  <c r="L60" i="42"/>
  <c r="F34" i="42"/>
  <c r="L72" i="42"/>
  <c r="L63" i="42"/>
  <c r="L62" i="42"/>
  <c r="L75" i="42"/>
  <c r="F17" i="42"/>
  <c r="F32" i="42"/>
  <c r="J32" i="42"/>
  <c r="J33" i="42"/>
  <c r="J17" i="42"/>
  <c r="F63" i="42"/>
  <c r="L66" i="42"/>
  <c r="F72" i="42"/>
  <c r="J40" i="42"/>
  <c r="J12" i="42"/>
  <c r="F13" i="42"/>
  <c r="L52" i="42"/>
  <c r="J13" i="42"/>
  <c r="F55" i="42"/>
  <c r="L55" i="42"/>
  <c r="J14" i="42"/>
  <c r="J35" i="42"/>
  <c r="J11" i="42"/>
  <c r="F57" i="42"/>
  <c r="F15" i="42"/>
  <c r="F58" i="42"/>
  <c r="F35" i="42"/>
  <c r="F12" i="42"/>
  <c r="L45" i="42"/>
  <c r="F14" i="42"/>
  <c r="J15" i="42"/>
  <c r="F60" i="42"/>
  <c r="F65" i="42"/>
  <c r="G65" i="42" s="1"/>
  <c r="J18" i="42"/>
  <c r="F66" i="42"/>
  <c r="L67" i="42"/>
  <c r="F20" i="42"/>
  <c r="F69" i="42"/>
  <c r="F5" i="42"/>
  <c r="L46" i="42"/>
  <c r="F6" i="42"/>
  <c r="F25" i="42"/>
  <c r="F47" i="42"/>
  <c r="L73" i="42"/>
  <c r="J19" i="42"/>
  <c r="J20" i="42"/>
  <c r="J22" i="42"/>
  <c r="F24" i="42"/>
  <c r="J24" i="42"/>
  <c r="J6" i="42"/>
  <c r="J25" i="42"/>
  <c r="F49" i="42"/>
  <c r="F74" i="42"/>
  <c r="J2" i="42"/>
  <c r="M75" i="42" s="1"/>
  <c r="F46" i="42"/>
  <c r="J5" i="42"/>
  <c r="F7" i="42"/>
  <c r="F26" i="42"/>
  <c r="L49" i="42"/>
  <c r="L74" i="42"/>
  <c r="F75" i="42"/>
  <c r="L68" i="42"/>
  <c r="F45" i="42"/>
  <c r="L71" i="42"/>
  <c r="J7" i="42"/>
  <c r="F27" i="42"/>
  <c r="F51" i="42"/>
  <c r="F11" i="42"/>
  <c r="J27" i="42"/>
  <c r="L51" i="42"/>
  <c r="I49" i="42"/>
  <c r="O49" i="42"/>
  <c r="J9" i="42"/>
  <c r="L59" i="42"/>
  <c r="L56" i="42"/>
  <c r="L53" i="42"/>
  <c r="L48" i="42"/>
  <c r="J36" i="42"/>
  <c r="J29" i="42"/>
  <c r="J23" i="42"/>
  <c r="J16" i="42"/>
  <c r="F9" i="42"/>
  <c r="F73" i="42"/>
  <c r="F68" i="42"/>
  <c r="F64" i="42"/>
  <c r="F36" i="42"/>
  <c r="F29" i="42"/>
  <c r="F23" i="42"/>
  <c r="F16" i="42"/>
  <c r="J8" i="42"/>
  <c r="F59" i="42"/>
  <c r="F56" i="42"/>
  <c r="F53" i="42"/>
  <c r="F48" i="42"/>
  <c r="L76" i="42"/>
  <c r="L69" i="42"/>
  <c r="L65" i="42"/>
  <c r="L57" i="42"/>
  <c r="L54" i="42"/>
  <c r="F22" i="42"/>
  <c r="F52" i="42"/>
  <c r="F67" i="42"/>
  <c r="F62" i="42"/>
  <c r="F54" i="42"/>
  <c r="L64" i="42"/>
  <c r="F71" i="42"/>
  <c r="F8" i="42"/>
  <c r="J34" i="42"/>
  <c r="L47" i="42"/>
  <c r="F76" i="42"/>
  <c r="F18" i="42"/>
  <c r="J26" i="42"/>
  <c r="L58" i="42"/>
  <c r="AS154" i="39"/>
  <c r="AT154" i="39"/>
  <c r="AU154" i="39"/>
  <c r="AR154" i="39"/>
  <c r="G131" i="40"/>
  <c r="D130" i="40"/>
  <c r="D124" i="40"/>
  <c r="G121" i="40"/>
  <c r="D120" i="40"/>
  <c r="G115" i="40"/>
  <c r="G113" i="40"/>
  <c r="D110" i="40"/>
  <c r="G106" i="40"/>
  <c r="D104" i="40"/>
  <c r="D99" i="40"/>
  <c r="G96" i="40"/>
  <c r="D92" i="40"/>
  <c r="G90" i="40"/>
  <c r="G86" i="40"/>
  <c r="D84" i="40"/>
  <c r="G79" i="40"/>
  <c r="D77" i="40"/>
  <c r="D74" i="40"/>
  <c r="G70" i="40"/>
  <c r="D68" i="40"/>
  <c r="G65" i="40"/>
  <c r="D62" i="40"/>
  <c r="D55" i="40"/>
  <c r="D49" i="40"/>
  <c r="D48" i="40"/>
  <c r="D46" i="40"/>
  <c r="D44" i="40"/>
  <c r="D43" i="40"/>
  <c r="D42" i="40"/>
  <c r="D35" i="40"/>
  <c r="D16" i="40"/>
  <c r="D15" i="40"/>
  <c r="D14" i="40"/>
  <c r="D13" i="40"/>
  <c r="D12" i="40"/>
  <c r="D10" i="40"/>
  <c r="D9" i="40"/>
  <c r="D7" i="40"/>
  <c r="D6" i="40"/>
  <c r="BO156" i="39"/>
  <c r="BM156" i="39"/>
  <c r="BL156" i="39"/>
  <c r="AC156" i="39"/>
  <c r="AC155" i="39"/>
  <c r="Y155" i="39"/>
  <c r="Y156" i="39" s="1"/>
  <c r="U155" i="39"/>
  <c r="U156" i="39" s="1"/>
  <c r="BS154" i="39"/>
  <c r="BO154" i="39"/>
  <c r="BO157" i="39" s="1"/>
  <c r="BN154" i="39"/>
  <c r="BN157" i="39" s="1"/>
  <c r="BM154" i="39"/>
  <c r="BM157" i="39" s="1"/>
  <c r="BL154" i="39"/>
  <c r="BL157" i="39" s="1"/>
  <c r="BK154" i="39"/>
  <c r="BJ154" i="39"/>
  <c r="BI154" i="39"/>
  <c r="BH154" i="39"/>
  <c r="BG154" i="39"/>
  <c r="BE154" i="39"/>
  <c r="BD154" i="39"/>
  <c r="BC154" i="39"/>
  <c r="BB154" i="39"/>
  <c r="BA154" i="39"/>
  <c r="AZ154" i="39"/>
  <c r="AY154" i="39"/>
  <c r="AX154" i="39"/>
  <c r="AQ154" i="39"/>
  <c r="AG154" i="39"/>
  <c r="AC154" i="39"/>
  <c r="P154" i="39"/>
  <c r="BS153" i="39"/>
  <c r="BR153" i="39"/>
  <c r="BQ153" i="39"/>
  <c r="BP153" i="39"/>
  <c r="BO153" i="39"/>
  <c r="BN153" i="39"/>
  <c r="BN156" i="39" s="1"/>
  <c r="BM153" i="39"/>
  <c r="BL153" i="39"/>
  <c r="BK153" i="39"/>
  <c r="BJ153" i="39"/>
  <c r="BI153" i="39"/>
  <c r="BH153" i="39"/>
  <c r="BG153" i="39"/>
  <c r="BA153" i="39"/>
  <c r="AZ153" i="39"/>
  <c r="AY153" i="39"/>
  <c r="AX153" i="39"/>
  <c r="AU153" i="39"/>
  <c r="AT153" i="39"/>
  <c r="AS153" i="39"/>
  <c r="AR153" i="39"/>
  <c r="AQ153" i="39"/>
  <c r="AP153" i="39"/>
  <c r="AO153" i="39"/>
  <c r="AN153" i="39"/>
  <c r="AK153" i="39"/>
  <c r="AJ153" i="39"/>
  <c r="AI153" i="39"/>
  <c r="AH153" i="39"/>
  <c r="AG153" i="39"/>
  <c r="AF153" i="39"/>
  <c r="AE153" i="39"/>
  <c r="AD153" i="39"/>
  <c r="AC153" i="39"/>
  <c r="AB153" i="39"/>
  <c r="AB154" i="39" s="1"/>
  <c r="AA153" i="39"/>
  <c r="AA154" i="39" s="1"/>
  <c r="Z153" i="39"/>
  <c r="Z154" i="39" s="1"/>
  <c r="Y153" i="39"/>
  <c r="Y154" i="39" s="1"/>
  <c r="X153" i="39"/>
  <c r="X154" i="39" s="1"/>
  <c r="W153" i="39"/>
  <c r="W154" i="39" s="1"/>
  <c r="V153" i="39"/>
  <c r="V154" i="39" s="1"/>
  <c r="U153" i="39"/>
  <c r="U154" i="39" s="1"/>
  <c r="T153" i="39"/>
  <c r="T154" i="39" s="1"/>
  <c r="S153" i="39"/>
  <c r="S154" i="39" s="1"/>
  <c r="R153" i="39"/>
  <c r="R154" i="39" s="1"/>
  <c r="Q153" i="39"/>
  <c r="Q154" i="39" s="1"/>
  <c r="P153" i="39"/>
  <c r="O153" i="39"/>
  <c r="O154" i="39" s="1"/>
  <c r="N153" i="39"/>
  <c r="N154" i="39" s="1"/>
  <c r="M153" i="39"/>
  <c r="L153" i="39"/>
  <c r="K153" i="39"/>
  <c r="J153" i="39"/>
  <c r="E25" i="38"/>
  <c r="D25" i="38"/>
  <c r="C25" i="38"/>
  <c r="B25" i="38"/>
  <c r="BB142" i="37"/>
  <c r="BA142" i="37"/>
  <c r="AZ142" i="37"/>
  <c r="AY142" i="37"/>
  <c r="AX142" i="37"/>
  <c r="AW142" i="37"/>
  <c r="AV142" i="37"/>
  <c r="BB141" i="37"/>
  <c r="BA141" i="37"/>
  <c r="AZ141" i="37"/>
  <c r="AY141" i="37"/>
  <c r="AX141" i="37"/>
  <c r="AW141" i="37"/>
  <c r="AV141" i="37"/>
  <c r="BB140" i="37"/>
  <c r="BA140" i="37"/>
  <c r="AZ140" i="37"/>
  <c r="AY140" i="37"/>
  <c r="AX140" i="37"/>
  <c r="AW140" i="37"/>
  <c r="AV140" i="37"/>
  <c r="AM139" i="37"/>
  <c r="AL139" i="37"/>
  <c r="AK139" i="37"/>
  <c r="AJ139" i="37"/>
  <c r="AI139" i="37"/>
  <c r="AH139" i="37"/>
  <c r="AG139" i="37"/>
  <c r="AF139" i="37"/>
  <c r="X139" i="37"/>
  <c r="W139" i="37"/>
  <c r="V139" i="37"/>
  <c r="U139" i="37"/>
  <c r="T139" i="37"/>
  <c r="S139" i="37"/>
  <c r="R139" i="37"/>
  <c r="Q139" i="37"/>
  <c r="P139" i="37"/>
  <c r="O139" i="37"/>
  <c r="N139" i="37"/>
  <c r="H34" i="33"/>
  <c r="G34" i="33"/>
  <c r="G24" i="33"/>
  <c r="G16" i="33"/>
  <c r="G17" i="33"/>
  <c r="G18" i="33"/>
  <c r="G19" i="33"/>
  <c r="G20" i="33"/>
  <c r="G21" i="33"/>
  <c r="G22" i="33"/>
  <c r="G23" i="33"/>
  <c r="G25" i="33"/>
  <c r="G26" i="33"/>
  <c r="G27" i="33"/>
  <c r="G28" i="33"/>
  <c r="G29" i="33"/>
  <c r="G31" i="33"/>
  <c r="G32" i="33"/>
  <c r="G33" i="33"/>
  <c r="G15" i="33"/>
  <c r="G12" i="42" l="1"/>
  <c r="K22" i="42"/>
  <c r="M51" i="42"/>
  <c r="K20" i="42"/>
  <c r="G24" i="42"/>
  <c r="K28" i="42"/>
  <c r="G11" i="42"/>
  <c r="G76" i="42"/>
  <c r="I76" i="42" s="1"/>
  <c r="G53" i="42"/>
  <c r="M47" i="42"/>
  <c r="G57" i="42"/>
  <c r="K24" i="42"/>
  <c r="K34" i="42"/>
  <c r="G20" i="42"/>
  <c r="G51" i="42"/>
  <c r="I51" i="42" s="1"/>
  <c r="K7" i="42"/>
  <c r="G66" i="42"/>
  <c r="I66" i="42" s="1"/>
  <c r="G47" i="42"/>
  <c r="I47" i="42" s="1"/>
  <c r="G31" i="42"/>
  <c r="G56" i="42"/>
  <c r="I56" i="42" s="1"/>
  <c r="P56" i="42" s="1"/>
  <c r="M62" i="42"/>
  <c r="O62" i="42" s="1"/>
  <c r="G74" i="42"/>
  <c r="I74" i="42" s="1"/>
  <c r="G59" i="42"/>
  <c r="I59" i="42" s="1"/>
  <c r="M68" i="42"/>
  <c r="O68" i="42" s="1"/>
  <c r="K25" i="42"/>
  <c r="G8" i="42"/>
  <c r="K27" i="42"/>
  <c r="G19" i="42"/>
  <c r="G29" i="42"/>
  <c r="G36" i="42"/>
  <c r="G25" i="42"/>
  <c r="G64" i="42"/>
  <c r="M55" i="42"/>
  <c r="O55" i="42" s="1"/>
  <c r="Q55" i="42" s="1"/>
  <c r="M67" i="42"/>
  <c r="O67" i="42" s="1"/>
  <c r="G72" i="42"/>
  <c r="I72" i="42" s="1"/>
  <c r="G23" i="42"/>
  <c r="G54" i="42"/>
  <c r="M73" i="42"/>
  <c r="K17" i="42"/>
  <c r="G26" i="42"/>
  <c r="M63" i="42"/>
  <c r="O63" i="42" s="1"/>
  <c r="G35" i="42"/>
  <c r="K35" i="42"/>
  <c r="K15" i="42"/>
  <c r="G68" i="42"/>
  <c r="I68" i="42" s="1"/>
  <c r="G17" i="42"/>
  <c r="G15" i="42"/>
  <c r="M52" i="42"/>
  <c r="O52" i="42" s="1"/>
  <c r="Q52" i="42" s="1"/>
  <c r="G73" i="42"/>
  <c r="I73" i="42" s="1"/>
  <c r="P73" i="42" s="1"/>
  <c r="G69" i="42"/>
  <c r="G62" i="42"/>
  <c r="I62" i="42" s="1"/>
  <c r="G34" i="42"/>
  <c r="K14" i="42"/>
  <c r="G32" i="42"/>
  <c r="K23" i="42"/>
  <c r="G67" i="42"/>
  <c r="I67" i="42" s="1"/>
  <c r="G28" i="42"/>
  <c r="K11" i="42"/>
  <c r="M57" i="42"/>
  <c r="M59" i="42"/>
  <c r="G60" i="42"/>
  <c r="I60" i="42" s="1"/>
  <c r="P60" i="42" s="1"/>
  <c r="G55" i="42"/>
  <c r="I55" i="42" s="1"/>
  <c r="P55" i="42" s="1"/>
  <c r="K33" i="42"/>
  <c r="K29" i="42"/>
  <c r="G13" i="42"/>
  <c r="G58" i="42"/>
  <c r="I58" i="42" s="1"/>
  <c r="M65" i="42"/>
  <c r="O65" i="42" s="1"/>
  <c r="K19" i="42"/>
  <c r="M74" i="42"/>
  <c r="O74" i="42" s="1"/>
  <c r="M64" i="42"/>
  <c r="O64" i="42" s="1"/>
  <c r="K32" i="42"/>
  <c r="M66" i="42"/>
  <c r="O66" i="42" s="1"/>
  <c r="K36" i="42"/>
  <c r="M48" i="42"/>
  <c r="O48" i="42" s="1"/>
  <c r="M56" i="42"/>
  <c r="M58" i="42"/>
  <c r="O58" i="42" s="1"/>
  <c r="Q58" i="42" s="1"/>
  <c r="M69" i="42"/>
  <c r="O69" i="42" s="1"/>
  <c r="M72" i="42"/>
  <c r="O72" i="42" s="1"/>
  <c r="K8" i="42"/>
  <c r="G63" i="42"/>
  <c r="I63" i="42" s="1"/>
  <c r="G71" i="42"/>
  <c r="I71" i="42" s="1"/>
  <c r="G27" i="42"/>
  <c r="K18" i="42"/>
  <c r="M71" i="42"/>
  <c r="O71" i="42" s="1"/>
  <c r="G52" i="42"/>
  <c r="I52" i="42" s="1"/>
  <c r="P52" i="42" s="1"/>
  <c r="K13" i="42"/>
  <c r="M53" i="42"/>
  <c r="O53" i="42" s="1"/>
  <c r="Q53" i="42" s="1"/>
  <c r="M54" i="42"/>
  <c r="O54" i="42" s="1"/>
  <c r="Q54" i="42" s="1"/>
  <c r="K26" i="42"/>
  <c r="M76" i="42"/>
  <c r="O76" i="42" s="1"/>
  <c r="G14" i="42"/>
  <c r="G75" i="42"/>
  <c r="I75" i="42" s="1"/>
  <c r="G16" i="42"/>
  <c r="K16" i="42"/>
  <c r="G33" i="42"/>
  <c r="M60" i="42"/>
  <c r="O60" i="42" s="1"/>
  <c r="Q60" i="42" s="1"/>
  <c r="G22" i="42"/>
  <c r="G7" i="42"/>
  <c r="G18" i="42"/>
  <c r="G48" i="42"/>
  <c r="I48" i="42" s="1"/>
  <c r="K12" i="42"/>
  <c r="K31" i="42"/>
  <c r="O75" i="42"/>
  <c r="I64" i="42"/>
  <c r="I65" i="42"/>
  <c r="O51" i="42"/>
  <c r="O47" i="42"/>
  <c r="O57" i="42"/>
  <c r="Q57" i="42" s="1"/>
  <c r="I69" i="42"/>
  <c r="I54" i="42"/>
  <c r="P54" i="42" s="1"/>
  <c r="O73" i="42"/>
  <c r="Q73" i="42" s="1"/>
  <c r="I53" i="42"/>
  <c r="P53" i="42" s="1"/>
  <c r="I57" i="42"/>
  <c r="P57" i="42" s="1"/>
  <c r="O56" i="42"/>
  <c r="Q56" i="42" s="1"/>
  <c r="O59" i="42"/>
  <c r="D143" i="40"/>
  <c r="G143" i="40"/>
  <c r="P58" i="42" l="1"/>
  <c r="J24" i="35" l="1"/>
  <c r="J26" i="35" s="1"/>
  <c r="I24" i="35"/>
  <c r="I26" i="35" s="1"/>
  <c r="H24" i="35"/>
  <c r="H26" i="35" s="1"/>
  <c r="F22" i="35"/>
  <c r="F21" i="35"/>
  <c r="J21" i="35" s="1"/>
  <c r="F20" i="35"/>
  <c r="J20" i="35" s="1"/>
  <c r="F19" i="35"/>
  <c r="J19" i="35" s="1"/>
  <c r="F18" i="35"/>
  <c r="J18" i="35" s="1"/>
  <c r="F16" i="35"/>
  <c r="J16" i="35" s="1"/>
  <c r="F15" i="35"/>
  <c r="J15" i="35" s="1"/>
  <c r="F14" i="35"/>
  <c r="J14" i="35" s="1"/>
  <c r="F12" i="35"/>
  <c r="F11" i="35"/>
  <c r="J11" i="35" s="1"/>
  <c r="F10" i="35"/>
  <c r="J10" i="35" s="1"/>
  <c r="F9" i="35"/>
  <c r="J9" i="35" s="1"/>
  <c r="F8" i="35"/>
  <c r="J8" i="35" s="1"/>
  <c r="F7" i="35"/>
  <c r="J7" i="35" s="1"/>
  <c r="F6" i="35"/>
  <c r="J6" i="35" s="1"/>
  <c r="F5" i="35"/>
  <c r="F4" i="35"/>
  <c r="J4" i="35" s="1"/>
  <c r="F3" i="35"/>
  <c r="H22" i="35" l="1"/>
  <c r="H17" i="35"/>
  <c r="H12" i="35"/>
  <c r="H16" i="35"/>
  <c r="H6" i="35"/>
  <c r="K6" i="35" s="1"/>
  <c r="H15" i="35"/>
  <c r="H19" i="35"/>
  <c r="H8" i="35"/>
  <c r="H3" i="35"/>
  <c r="H7" i="35"/>
  <c r="H21" i="35"/>
  <c r="K21" i="35" s="1"/>
  <c r="H11" i="35"/>
  <c r="H20" i="35"/>
  <c r="K20" i="35" s="1"/>
  <c r="H10" i="35"/>
  <c r="H5" i="35"/>
  <c r="H14" i="35"/>
  <c r="H9" i="35"/>
  <c r="K9" i="35" s="1"/>
  <c r="H4" i="35"/>
  <c r="K4" i="35" s="1"/>
  <c r="H18" i="35"/>
  <c r="K18" i="35" s="1"/>
  <c r="H13" i="35"/>
  <c r="K13" i="35" s="1"/>
  <c r="L13" i="35" s="1"/>
  <c r="I19" i="35"/>
  <c r="I14" i="35"/>
  <c r="I22" i="35"/>
  <c r="I17" i="35"/>
  <c r="I12" i="35"/>
  <c r="I7" i="35"/>
  <c r="I6" i="35"/>
  <c r="I20" i="35"/>
  <c r="I5" i="35"/>
  <c r="I9" i="35"/>
  <c r="I18" i="35"/>
  <c r="I13" i="35"/>
  <c r="I3" i="35"/>
  <c r="I21" i="35"/>
  <c r="I16" i="35"/>
  <c r="I11" i="35"/>
  <c r="I15" i="35"/>
  <c r="I10" i="35"/>
  <c r="I4" i="35"/>
  <c r="I8" i="35"/>
  <c r="J13" i="35"/>
  <c r="J17" i="35"/>
  <c r="J12" i="35"/>
  <c r="J5" i="35"/>
  <c r="J3" i="35"/>
  <c r="J22" i="35"/>
  <c r="K5" i="35" l="1"/>
  <c r="K14" i="35"/>
  <c r="K10" i="35"/>
  <c r="K11" i="35"/>
  <c r="K7" i="35"/>
  <c r="K3" i="35"/>
  <c r="K8" i="35"/>
  <c r="K19" i="35"/>
  <c r="K15" i="35"/>
  <c r="K16" i="35"/>
  <c r="K12" i="35"/>
  <c r="K17" i="35"/>
  <c r="K22" i="35"/>
  <c r="K26" i="35" l="1"/>
  <c r="L26" i="35" s="1"/>
</calcChain>
</file>

<file path=xl/sharedStrings.xml><?xml version="1.0" encoding="utf-8"?>
<sst xmlns="http://schemas.openxmlformats.org/spreadsheetml/2006/main" count="10313" uniqueCount="1547">
  <si>
    <t>Sheet No</t>
  </si>
  <si>
    <t>Sampling Location</t>
  </si>
  <si>
    <t>X</t>
  </si>
  <si>
    <t>Y</t>
  </si>
  <si>
    <t>HARTLEPOOL POWER STATION COOLING WATER INTAKE</t>
  </si>
  <si>
    <t>NE-45500299</t>
  </si>
  <si>
    <t>TEES AT VICTORIA BRIDGE (SURFACE)</t>
  </si>
  <si>
    <t>NE-45400860</t>
  </si>
  <si>
    <t>TEES AT YARM ROAD BRIDGE</t>
  </si>
  <si>
    <t>NE-45400523</t>
  </si>
  <si>
    <t>TEES AT LOW WORSALL</t>
  </si>
  <si>
    <t>NE-45400013</t>
  </si>
  <si>
    <t>TEES AT OVER DINSDALE</t>
  </si>
  <si>
    <t>NE-45400018</t>
  </si>
  <si>
    <t>TEES JUST D/S TEES BRIDGE (DALTON-ON-TEES)</t>
  </si>
  <si>
    <t>NE-45400522</t>
  </si>
  <si>
    <t>TEES AT BROKEN SCAR (JUST U/S OF WEIR)</t>
  </si>
  <si>
    <t>NE-45200010</t>
  </si>
  <si>
    <t>REDCAR COATHAM BEACH (06300)</t>
  </si>
  <si>
    <t>NE-45600064</t>
  </si>
  <si>
    <t>Redcar Granville (06500)</t>
  </si>
  <si>
    <t>461300 </t>
  </si>
  <si>
    <t>NE-45600062</t>
  </si>
  <si>
    <t>Redcar Lifeboat Station (06400)</t>
  </si>
  <si>
    <t>460748 </t>
  </si>
  <si>
    <t>NE-45600063</t>
  </si>
  <si>
    <t>Tees Coastal Generic Wb Benthic Site</t>
  </si>
  <si>
    <t>459300 </t>
  </si>
  <si>
    <t>NE-45600302</t>
  </si>
  <si>
    <t>Tees Coastal of Redcar (Windfarm)</t>
  </si>
  <si>
    <t>459348 </t>
  </si>
  <si>
    <t>NE-45050057</t>
  </si>
  <si>
    <t>Tees Coastal Inshore of Teeside Windfarm</t>
  </si>
  <si>
    <t>NE-45050063</t>
  </si>
  <si>
    <t>Sea Off S Carew Exhnda 6 Ud NGR 052022</t>
  </si>
  <si>
    <t>455057 </t>
  </si>
  <si>
    <t>NE-45401314</t>
  </si>
  <si>
    <t>Tees Coastal Tees Bay</t>
  </si>
  <si>
    <t>453934 </t>
  </si>
  <si>
    <t>NE-45050058</t>
  </si>
  <si>
    <t>Sea South of Warrior Pumping Stat Outfal</t>
  </si>
  <si>
    <t>451793 </t>
  </si>
  <si>
    <t>NE-45400052</t>
  </si>
  <si>
    <t>Sea In Front Off The Stell Outfall</t>
  </si>
  <si>
    <t>452481 </t>
  </si>
  <si>
    <t>NE-45400051</t>
  </si>
  <si>
    <t>Sea off The Heugh(War Memorial/Lighthous)</t>
  </si>
  <si>
    <t>453199 </t>
  </si>
  <si>
    <t>NE-45400038</t>
  </si>
  <si>
    <t>Seaton Carew Centre (06100)</t>
  </si>
  <si>
    <t>452950 </t>
  </si>
  <si>
    <t>NE-45400489</t>
  </si>
  <si>
    <t>Season Care North (06000)</t>
  </si>
  <si>
    <t>452601 </t>
  </si>
  <si>
    <t>NE-45400490</t>
  </si>
  <si>
    <t>Tees At The Gares (Surface)</t>
  </si>
  <si>
    <t>455160 </t>
  </si>
  <si>
    <t>NE-45400817</t>
  </si>
  <si>
    <t>Seaton Carew North Gare (06200)</t>
  </si>
  <si>
    <t>454000 </t>
  </si>
  <si>
    <t>NE-45400488</t>
  </si>
  <si>
    <t>Tees Bay Off Hartlepool Pw Main Cw Outfl</t>
  </si>
  <si>
    <t>NE-45500143</t>
  </si>
  <si>
    <t>Tees At Paddys Hole on South Gare</t>
  </si>
  <si>
    <t>NE-45400031</t>
  </si>
  <si>
    <t>Teesmouth at North Gare Sands</t>
  </si>
  <si>
    <t>454078 </t>
  </si>
  <si>
    <t>NE-45400032</t>
  </si>
  <si>
    <t>Seaton Channel East of Dock 7</t>
  </si>
  <si>
    <t>452903 </t>
  </si>
  <si>
    <t>NE-45401348</t>
  </si>
  <si>
    <t>MBS TEES PHILLIPS APPROACH PA1 SED &lt;63U</t>
  </si>
  <si>
    <t>454100 </t>
  </si>
  <si>
    <t>NE-45400730</t>
  </si>
  <si>
    <t>North Gare Snds-Philips App (Seine Net)</t>
  </si>
  <si>
    <t>453946 </t>
  </si>
  <si>
    <t>NE-45401425</t>
  </si>
  <si>
    <t>Tees at Phillips Buoy Mussel Nmmp2</t>
  </si>
  <si>
    <t>NE-45401208</t>
  </si>
  <si>
    <t>Tees Between Seaton Channel &amp; Bran Sands</t>
  </si>
  <si>
    <t>454447 </t>
  </si>
  <si>
    <t>NE-45401146</t>
  </si>
  <si>
    <t>Wfd Tees Subtidal Macrobenthic Sampling</t>
  </si>
  <si>
    <t>454446 </t>
  </si>
  <si>
    <t>NE-45401422</t>
  </si>
  <si>
    <t>sample.sampleDateTime</t>
  </si>
  <si>
    <t>determinand.label</t>
  </si>
  <si>
    <t>determinand.definition</t>
  </si>
  <si>
    <t>determinand.notation</t>
  </si>
  <si>
    <t>resultQualifier.notation</t>
  </si>
  <si>
    <t>result</t>
  </si>
  <si>
    <t>codedResultInterpretation.interpretation</t>
  </si>
  <si>
    <t>determinand.unit.label</t>
  </si>
  <si>
    <t>TEES COASTAL GENERIC WB BENTHIC SITE</t>
  </si>
  <si>
    <t>TEES AT THE GARES (SURFACE)</t>
  </si>
  <si>
    <t>TEES BAY OFF HARTLEPOOL PS MAIN CW OUTFL</t>
  </si>
  <si>
    <t>TEES COASTAL OFF REDCAR (WINDFARM)</t>
  </si>
  <si>
    <t>TEES COASTAL INSHORE OF TEESIDE WINDFARM</t>
  </si>
  <si>
    <t>SEA OFF S CAREW EXHNDA 6 UD NGR 052022</t>
  </si>
  <si>
    <t>TEES COASTAL TEES BAY</t>
  </si>
  <si>
    <t>Yes</t>
  </si>
  <si>
    <t>No -Water Temp/Ph/Number of bathers etc</t>
  </si>
  <si>
    <t>Relevent Data</t>
  </si>
  <si>
    <t>&lt;0.015</t>
  </si>
  <si>
    <t>&lt;0.002</t>
  </si>
  <si>
    <t>&lt;0.005</t>
  </si>
  <si>
    <t>&lt;0.0035</t>
  </si>
  <si>
    <t>Sample Point Name</t>
  </si>
  <si>
    <t>Ammoniacal Nitrogen, Filtered as N (mg/l)</t>
  </si>
  <si>
    <t>Nitrate, Filtered as N (mg/l)</t>
  </si>
  <si>
    <t>Nitrite, Filtered as N (mg/l)</t>
  </si>
  <si>
    <t>Nitrogen, Dissolved Inorganic : as N (mg/l)</t>
  </si>
  <si>
    <t>&lt;0.007</t>
  </si>
  <si>
    <t>Substance</t>
  </si>
  <si>
    <t>Sample Point</t>
  </si>
  <si>
    <t>Number of Samples</t>
  </si>
  <si>
    <t>Number of Detections</t>
  </si>
  <si>
    <r>
      <t>River Tees Mean (</t>
    </r>
    <r>
      <rPr>
        <b/>
        <sz val="9"/>
        <color rgb="FF000000"/>
        <rFont val="Calibri"/>
        <family val="2"/>
      </rPr>
      <t>µ</t>
    </r>
    <r>
      <rPr>
        <b/>
        <sz val="9"/>
        <color rgb="FF000000"/>
        <rFont val="Arial"/>
        <family val="2"/>
      </rPr>
      <t>g/l)</t>
    </r>
  </si>
  <si>
    <t>River Tees Max  (µg/l)</t>
  </si>
  <si>
    <t>Category</t>
  </si>
  <si>
    <t>Comment</t>
  </si>
  <si>
    <t>Ammonia - un-ionised</t>
  </si>
  <si>
    <t>Specific Pollutant</t>
  </si>
  <si>
    <t>Anthracene</t>
  </si>
  <si>
    <t>Not detected</t>
  </si>
  <si>
    <t>Priority Hazardous Substance</t>
  </si>
  <si>
    <t>Arsenic</t>
  </si>
  <si>
    <t>Atrazine</t>
  </si>
  <si>
    <t>Priority Substance</t>
  </si>
  <si>
    <t>Bentazone</t>
  </si>
  <si>
    <t>Operational monitoring</t>
  </si>
  <si>
    <t>Benzo(a)-pyrene (BaP)</t>
  </si>
  <si>
    <t>Benzo(b)-fluor-anthene</t>
  </si>
  <si>
    <t>Benzo(g,h,i)-perylene</t>
  </si>
  <si>
    <t>Benzo(k)-fluor-anthene</t>
  </si>
  <si>
    <t>Cadmium and its compounds (dissolved)</t>
  </si>
  <si>
    <t>Chromium (VI) - dissolved</t>
  </si>
  <si>
    <t>32 (95th percentile)</t>
  </si>
  <si>
    <t>Copper - dissolved</t>
  </si>
  <si>
    <t>dissolved (Dissolved organic carbon (DOC) less than or equal to 1 milligram per litre (mg/l))</t>
  </si>
  <si>
    <t xml:space="preserve"> 3.76 + (2.677 x ((DOC/2) –0.5)) μg/l </t>
  </si>
  <si>
    <t>(Dissolved organic carbon (DOC) greater than 1mg/l)</t>
  </si>
  <si>
    <t>Dissolved Inorganic Nitrogen as N</t>
  </si>
  <si>
    <t>WFD Nutrient</t>
  </si>
  <si>
    <t>Fluoranthene</t>
  </si>
  <si>
    <t>Hexabromocyclo-dodecane (HBCDD)</t>
  </si>
  <si>
    <t>Hexachloro-benzene</t>
  </si>
  <si>
    <t>Iron - dissolved</t>
  </si>
  <si>
    <t>Lead and its compounds (dissolved)</t>
  </si>
  <si>
    <t>Mercury and its compounds (dissolved)</t>
  </si>
  <si>
    <t>Naphthalene</t>
  </si>
  <si>
    <t>Nickel and its compounds (dissolved)</t>
  </si>
  <si>
    <t xml:space="preserve">Perfluorooctane sulfonic acid and its salts (PFOS) </t>
  </si>
  <si>
    <t>pH</t>
  </si>
  <si>
    <t>6-8.5 (95th percentile)</t>
  </si>
  <si>
    <t>Phenol</t>
  </si>
  <si>
    <t>46 (95th percentile)</t>
  </si>
  <si>
    <t>Silver - dissolved</t>
  </si>
  <si>
    <t>Terbutryn</t>
  </si>
  <si>
    <t>Zinc</t>
  </si>
  <si>
    <t>6.8 (7.9)</t>
  </si>
  <si>
    <t>dissolved plus ambient background concentration. For saltwater, an Ambient Background Concentration of 1.1 µg/l is recommended.</t>
  </si>
  <si>
    <t>1,1,1-trichloroethane</t>
  </si>
  <si>
    <t>No data</t>
  </si>
  <si>
    <t>1,1,2-trichloroethane</t>
  </si>
  <si>
    <t>1,2-dichloro-ethane</t>
  </si>
  <si>
    <t>2,4-dichlorophenol</t>
  </si>
  <si>
    <t>6 (95th percentile)</t>
  </si>
  <si>
    <t>2,4-dichlorophenoxyacetic acid (2,4-D)</t>
  </si>
  <si>
    <t>1.3 (95th percentile)</t>
  </si>
  <si>
    <t>2-chlorophenol</t>
  </si>
  <si>
    <t>3,4-dichloroaniline</t>
  </si>
  <si>
    <t>5.4 (95th percentile)</t>
  </si>
  <si>
    <t>3-chlorophenol 4-chlorophenol - total or individual monochlorophenols</t>
  </si>
  <si>
    <t>4-chloro-3-methylphenol</t>
  </si>
  <si>
    <t>Abamectin</t>
  </si>
  <si>
    <t>Aclonifen</t>
  </si>
  <si>
    <t>Alachlor</t>
  </si>
  <si>
    <t>Azinphos methyl - dissolved</t>
  </si>
  <si>
    <t>Benzene</t>
  </si>
  <si>
    <t>Benzyl butyl phthalate</t>
  </si>
  <si>
    <t>10 (95th percentile)</t>
  </si>
  <si>
    <t>Bifenox (Methyl 5-(2,4-dichlorophenoxy)-2-nitrobenzoate)</t>
  </si>
  <si>
    <t>Biphenyl</t>
  </si>
  <si>
    <t>Boron</t>
  </si>
  <si>
    <t>Brominated diphenylether</t>
  </si>
  <si>
    <t>(total PBDE or congener numbers 28, 47, 99, 100, 153 and 154)</t>
  </si>
  <si>
    <t>Bromine -total residual oxidant</t>
  </si>
  <si>
    <t>Bromoxynil</t>
  </si>
  <si>
    <t>C10-13 chloroalkanes</t>
  </si>
  <si>
    <t>Carbon tetrachloride</t>
  </si>
  <si>
    <t>Other Pollutant</t>
  </si>
  <si>
    <t>Chlorfenvinphos</t>
  </si>
  <si>
    <t>Chlorine</t>
  </si>
  <si>
    <t>(95th percentile concentration of total residual oxidant)</t>
  </si>
  <si>
    <t>Chloronitro toluenes</t>
  </si>
  <si>
    <t>Chlorotoluron</t>
  </si>
  <si>
    <t>Chlorpropham</t>
  </si>
  <si>
    <t>Chlorpyrifos (chlorpyrifos-ethyl)</t>
  </si>
  <si>
    <t>Cobalt - dissolved</t>
  </si>
  <si>
    <t>Coumaphos</t>
  </si>
  <si>
    <t>Cyanide</t>
  </si>
  <si>
    <t>5 (95th percentile)</t>
  </si>
  <si>
    <t xml:space="preserve">Cybutryne </t>
  </si>
  <si>
    <t>Cyclodiene pesticides (total aldrin, dieldrin, endrin and isodrin)</t>
  </si>
  <si>
    <t>Cyfluthrin</t>
  </si>
  <si>
    <t>0.001 (95th percentile)</t>
  </si>
  <si>
    <t>Cypermethrin</t>
  </si>
  <si>
    <t>8 x 10-6</t>
  </si>
  <si>
    <t>6 x 10-5</t>
  </si>
  <si>
    <t>0.0004 (95th percentile)</t>
  </si>
  <si>
    <t>DDT (total)</t>
  </si>
  <si>
    <t>Demetons</t>
  </si>
  <si>
    <t>Di(2-ethylhexyl)-phthalate (DEHP)</t>
  </si>
  <si>
    <t>Diazinon (sheep dip)</t>
  </si>
  <si>
    <t>0.26 (95th percentile)</t>
  </si>
  <si>
    <t>Dibutyl phthalate</t>
  </si>
  <si>
    <t>Dichlorobenzene - total dichlorobenzene isomers</t>
  </si>
  <si>
    <t>Dichloro-methane</t>
  </si>
  <si>
    <t>Dichlorvos</t>
  </si>
  <si>
    <t>7 x 10-5</t>
  </si>
  <si>
    <t>Dicofol</t>
  </si>
  <si>
    <t>3.2 x 10-5</t>
  </si>
  <si>
    <t>Diethyl phthalate</t>
  </si>
  <si>
    <t>Diflubenzuron</t>
  </si>
  <si>
    <t>Dimethoate</t>
  </si>
  <si>
    <t>4 (95th percentile)</t>
  </si>
  <si>
    <t>Dimethyl phthalate</t>
  </si>
  <si>
    <t>Dioctyl phthalate</t>
  </si>
  <si>
    <t>Diuron</t>
  </si>
  <si>
    <t>Doramectin</t>
  </si>
  <si>
    <t>EDTA</t>
  </si>
  <si>
    <t>Endosulphan</t>
  </si>
  <si>
    <t>Fenchlorphos</t>
  </si>
  <si>
    <t>Fenitrothion</t>
  </si>
  <si>
    <t>Flucofuron</t>
  </si>
  <si>
    <t>1 (95th percentile)</t>
  </si>
  <si>
    <t>Fluoride - dissolved</t>
  </si>
  <si>
    <t>Glyphosate</t>
  </si>
  <si>
    <t>398 (95th percentile)</t>
  </si>
  <si>
    <t>Heptachlor &amp; heptachlor epoxide</t>
  </si>
  <si>
    <t>Hexachloro-butadiene</t>
  </si>
  <si>
    <t>Hexachloro-cyclohexane</t>
  </si>
  <si>
    <t>Hydrogen sulphide</t>
  </si>
  <si>
    <t>Ioxynil</t>
  </si>
  <si>
    <t>Isoproturon</t>
  </si>
  <si>
    <t>Ivermectin</t>
  </si>
  <si>
    <t>Linuron</t>
  </si>
  <si>
    <t>0.9 (95th percentile)</t>
  </si>
  <si>
    <t>Malachite green</t>
  </si>
  <si>
    <t>Malathion</t>
  </si>
  <si>
    <t>Mancozeb</t>
  </si>
  <si>
    <t>Maneb</t>
  </si>
  <si>
    <t>MCPA</t>
  </si>
  <si>
    <t>Mecoprop</t>
  </si>
  <si>
    <t>187 (95th percentile)</t>
  </si>
  <si>
    <t>Nitrilotriacetic acid (NTA)</t>
  </si>
  <si>
    <t>Nonylphenol (4-nonylphenol)</t>
  </si>
  <si>
    <t>Octylphenol (4-(1,1',3,3'-tetramethyl-butyl)-phenol)</t>
  </si>
  <si>
    <t>Para-para-DDT</t>
  </si>
  <si>
    <t>PCSDs</t>
  </si>
  <si>
    <t>0.05 (95th percentile)</t>
  </si>
  <si>
    <t>Pentachloro-benzene</t>
  </si>
  <si>
    <t>Pentachloro-phenol</t>
  </si>
  <si>
    <t>Permethrin</t>
  </si>
  <si>
    <t>Pirimicarb</t>
  </si>
  <si>
    <t>Pirimiphos-methyl</t>
  </si>
  <si>
    <t>Polyaromatic hydrocarbons (PAH)</t>
  </si>
  <si>
    <t xml:space="preserve"> Benzo(a)-pyrene (BaP), Benzo(b)-fluor-anthene, Benzo(k)-fluor-anthene, Benzo(g,h,i)-perylene and Indeno(1,2,3-cd)-pyrene. Benzo(a)pyrene can be  considered as a marker for the other PAHs, hence only benzo(a)pyrene needs to be  monitored for comparison with the biota EQS or the corresponding AA-EQS in water</t>
  </si>
  <si>
    <t>Prochloraz</t>
  </si>
  <si>
    <t>Propetamphos</t>
  </si>
  <si>
    <t>Propyzamide</t>
  </si>
  <si>
    <t>Quinoxyfen</t>
  </si>
  <si>
    <t>Simazine</t>
  </si>
  <si>
    <t>Styrene</t>
  </si>
  <si>
    <t>Sulcofuron</t>
  </si>
  <si>
    <t>25 (95th percentile)</t>
  </si>
  <si>
    <t>Tecnazene - total</t>
  </si>
  <si>
    <t>Tetrachloro-ethylene</t>
  </si>
  <si>
    <t>Thiabendazole</t>
  </si>
  <si>
    <t>Tin (inorganic) - dissolved</t>
  </si>
  <si>
    <t>Toluene</t>
  </si>
  <si>
    <t>370 (95th percentile)</t>
  </si>
  <si>
    <t>Triallate</t>
  </si>
  <si>
    <t>Triazaphos</t>
  </si>
  <si>
    <t>Tributyl phosphate</t>
  </si>
  <si>
    <t>Tributyltin compounds (tributyltin-cation)</t>
  </si>
  <si>
    <t>Trichloro-benzenes</t>
  </si>
  <si>
    <t>Trichloro-ethylene</t>
  </si>
  <si>
    <t>Tricholoro-methane (chloroform)</t>
  </si>
  <si>
    <t>Triclosan</t>
  </si>
  <si>
    <t>0.28 (95th percentile)</t>
  </si>
  <si>
    <t>Trifluralin</t>
  </si>
  <si>
    <t>Triphenyltin and its derivatives</t>
  </si>
  <si>
    <t>Vanadium</t>
  </si>
  <si>
    <t>Xylene</t>
  </si>
  <si>
    <t>Substance Limited in Coastal and Transitional Waters</t>
  </si>
  <si>
    <r>
      <t>Annual Average EQS (</t>
    </r>
    <r>
      <rPr>
        <b/>
        <sz val="9"/>
        <color rgb="FF000000"/>
        <rFont val="Calibri"/>
        <family val="2"/>
      </rPr>
      <t>µ</t>
    </r>
    <r>
      <rPr>
        <b/>
        <sz val="9"/>
        <color rgb="FF000000"/>
        <rFont val="Arial"/>
        <family val="2"/>
      </rPr>
      <t>g/l)</t>
    </r>
  </si>
  <si>
    <t>MAC EQS (µg/l)</t>
  </si>
  <si>
    <t>1a</t>
  </si>
  <si>
    <t>Ambient EA Tees Bay Data</t>
  </si>
  <si>
    <t>Ambient River Tees Data</t>
  </si>
  <si>
    <t>EQS</t>
  </si>
  <si>
    <t>Mean = 0.6µg/l, MAC = 2µg/l</t>
  </si>
  <si>
    <t>Mean = 0.5mg/l</t>
  </si>
  <si>
    <t>MAC = 0.027µg/l</t>
  </si>
  <si>
    <t>MAC = 0.017µg/l</t>
  </si>
  <si>
    <t>MAC = 0.82ng/l</t>
  </si>
  <si>
    <t>Mean = 0.2µg/l</t>
  </si>
  <si>
    <t>Mean = 2.0µg/l</t>
  </si>
  <si>
    <t>Mean = 0.6µg/l, 95%ile = 32µg/l</t>
  </si>
  <si>
    <t>Mean = 3.76µg/l dissolved</t>
  </si>
  <si>
    <t>Mean = 0.01 µg/l, 95%ile = 0.26 µg/l</t>
  </si>
  <si>
    <t>Mean = 6.3ng/l, MAC = 120ng/l</t>
  </si>
  <si>
    <t>Mean = 5mg/l, MAC = 15mg/l</t>
  </si>
  <si>
    <t>Mean = 196 µg/l, 95%ile = 398 µg/l</t>
  </si>
  <si>
    <t>Mean = 8.0ng/l, MAC = 50ng/l</t>
  </si>
  <si>
    <t>Mean = 1 mg/l</t>
  </si>
  <si>
    <t>Mean = 1.3µg/l, MAC = 14µg/l</t>
  </si>
  <si>
    <t>MAC = 0.07µg/l</t>
  </si>
  <si>
    <t>Mean = 8.6µg/l, MAC = 34µg/l</t>
  </si>
  <si>
    <t>Mean = 0.13ng/l, MAC = 7200ng/l</t>
  </si>
  <si>
    <t>95%ile = 6-8.5</t>
  </si>
  <si>
    <t>Mean = 7.7 µg/l, 95%ile = 46 µg/l</t>
  </si>
  <si>
    <t>Mean = 0.17ng/l</t>
  </si>
  <si>
    <t>Mean = 0.1mg/l, MAC = 1.0mg/l</t>
  </si>
  <si>
    <t xml:space="preserve">Mean = 6.5ng/l , MAC = 34ng/l </t>
  </si>
  <si>
    <t>Mean = 6.8µg/l dissolved plus ambient (1.1µg/l) = 7.9µg/l</t>
  </si>
  <si>
    <t>Alky pH 4.5</t>
  </si>
  <si>
    <t>Alkalinity to pH 4.5 as CaCO3</t>
  </si>
  <si>
    <t>mg/l</t>
  </si>
  <si>
    <t>NH3 un-ion</t>
  </si>
  <si>
    <t>Ammonia un-ionised as N</t>
  </si>
  <si>
    <t>&lt;</t>
  </si>
  <si>
    <t>Ammonia(N)</t>
  </si>
  <si>
    <t>Ammoniacal Nitrogen as N</t>
  </si>
  <si>
    <t>As-Filtered</t>
  </si>
  <si>
    <t>Arsenic, Dissolved</t>
  </si>
  <si>
    <t>ug/l</t>
  </si>
  <si>
    <t>BOD ATU</t>
  </si>
  <si>
    <t>BOD : 5 Day ATU</t>
  </si>
  <si>
    <t>B - Filtered</t>
  </si>
  <si>
    <t>Boron, Dissolved</t>
  </si>
  <si>
    <t>Cd Filtered</t>
  </si>
  <si>
    <t>Cadmium, Dissolved</t>
  </si>
  <si>
    <t>C - Org Filt</t>
  </si>
  <si>
    <t>Carbon, Organic, Dissolved as C :- {DOC}</t>
  </si>
  <si>
    <t>Chloride Ion</t>
  </si>
  <si>
    <t>Chloride</t>
  </si>
  <si>
    <t>CHLOROPHYLL</t>
  </si>
  <si>
    <t>Chlorophyll : Acetone Extract</t>
  </si>
  <si>
    <t>Cr- Filtered</t>
  </si>
  <si>
    <t>Chromium, Dissolved</t>
  </si>
  <si>
    <t>Cond @ 25C</t>
  </si>
  <si>
    <t>Conductivity at 25 C</t>
  </si>
  <si>
    <t>us/cm</t>
  </si>
  <si>
    <t>Cu Filtered</t>
  </si>
  <si>
    <t>Copper, Dissolved</t>
  </si>
  <si>
    <t>MR Screen</t>
  </si>
  <si>
    <t>GCMS Screen : Target Based multi-residue screening : Semi Quantitative</t>
  </si>
  <si>
    <t>text</t>
  </si>
  <si>
    <t>Fe- Filt</t>
  </si>
  <si>
    <t>Iron, Dissolved</t>
  </si>
  <si>
    <t>Pb Filtered</t>
  </si>
  <si>
    <t>Lead, Dissolved</t>
  </si>
  <si>
    <t>Mn- Filtered</t>
  </si>
  <si>
    <t>Manganese, Dissolved</t>
  </si>
  <si>
    <t>Hg Filtered</t>
  </si>
  <si>
    <t>Mercury, Dissolved</t>
  </si>
  <si>
    <t>Ni- Filtered</t>
  </si>
  <si>
    <t>Nickel, Dissolved</t>
  </si>
  <si>
    <t>Nitrate-N</t>
  </si>
  <si>
    <t>Nitrate as N</t>
  </si>
  <si>
    <t>Nitrite-N</t>
  </si>
  <si>
    <t>Nitrite as N</t>
  </si>
  <si>
    <t>N Oxidised</t>
  </si>
  <si>
    <t>Nitrogen, Total Oxidised as N</t>
  </si>
  <si>
    <t>Orthophospht</t>
  </si>
  <si>
    <t>Orthophosphate, reactive as P</t>
  </si>
  <si>
    <t>Oxygen Diss</t>
  </si>
  <si>
    <t>Oxygen, Dissolved as O2</t>
  </si>
  <si>
    <t>O Diss %sat</t>
  </si>
  <si>
    <t>Oxygen, Dissolved, % Saturation</t>
  </si>
  <si>
    <t>%</t>
  </si>
  <si>
    <t>phunits</t>
  </si>
  <si>
    <t>Phosphorus-P</t>
  </si>
  <si>
    <t>Phosphorus, Total as P</t>
  </si>
  <si>
    <t>K- Filtered</t>
  </si>
  <si>
    <t>Potassium, Dissolved</t>
  </si>
  <si>
    <t>SiO2 Rv</t>
  </si>
  <si>
    <t>Silica, reactive as SiO2</t>
  </si>
  <si>
    <t>Na- Filtered</t>
  </si>
  <si>
    <t>Sodium, Dissolved</t>
  </si>
  <si>
    <t>SO4dis</t>
  </si>
  <si>
    <t>Sulphate, Dissolved as SO4</t>
  </si>
  <si>
    <t>Temp Water</t>
  </si>
  <si>
    <t>Temperature of Water</t>
  </si>
  <si>
    <t>cel</t>
  </si>
  <si>
    <t>TurbidityNTU</t>
  </si>
  <si>
    <t>Turbidity</t>
  </si>
  <si>
    <t>ntu</t>
  </si>
  <si>
    <t>Zn- Filtered</t>
  </si>
  <si>
    <t>Zinc, Dissolved</t>
  </si>
  <si>
    <t>1,1,1,2 -TET</t>
  </si>
  <si>
    <t>1,1,1,2-Tetrachloroethane</t>
  </si>
  <si>
    <t>1,1,1-TCA</t>
  </si>
  <si>
    <t>1,1,1-Trichloroethane</t>
  </si>
  <si>
    <t>1122TetClEth</t>
  </si>
  <si>
    <t>1,1,2,2-Tetrachloroethane</t>
  </si>
  <si>
    <t>112TCEthan</t>
  </si>
  <si>
    <t>1,1,2-Trichloroethane</t>
  </si>
  <si>
    <t>11DClEthan</t>
  </si>
  <si>
    <t>1,1-Dichloroethane</t>
  </si>
  <si>
    <t>1,1-Dichloro</t>
  </si>
  <si>
    <t>1,1-Dichloroethylene :- {1,1-Dichloroethene}</t>
  </si>
  <si>
    <t>11DiClPropen</t>
  </si>
  <si>
    <t>1,1-Dichloropropylene :- {1,1-Dichloropropene}</t>
  </si>
  <si>
    <t>1,2,3-TCB</t>
  </si>
  <si>
    <t>1,2,3-Trichlorobenzene</t>
  </si>
  <si>
    <t>123TriClProp</t>
  </si>
  <si>
    <t>1,2,3-Trichloropropane</t>
  </si>
  <si>
    <t>1,2,3-Trimet</t>
  </si>
  <si>
    <t>1,2,3-Trimethylbenzene</t>
  </si>
  <si>
    <t>1,2,4-Trimet</t>
  </si>
  <si>
    <t>1,2,4-Trimethylbenzene</t>
  </si>
  <si>
    <t>1,2 -DIBROMO</t>
  </si>
  <si>
    <t>1,2-Dibromo-3-chloropropane</t>
  </si>
  <si>
    <t>12Dibromethn</t>
  </si>
  <si>
    <t>1,2-Dibromoethane</t>
  </si>
  <si>
    <t>1,2-DCB</t>
  </si>
  <si>
    <t>1,2-Dichlorobenzene</t>
  </si>
  <si>
    <t>12-DCA</t>
  </si>
  <si>
    <t>1,2-Dichloroethane</t>
  </si>
  <si>
    <t>12DCPa</t>
  </si>
  <si>
    <t>1,2-Dichloropropane</t>
  </si>
  <si>
    <t>o-Xylene</t>
  </si>
  <si>
    <t>1,2-Dimethylbenzene :- {o-Xylene}</t>
  </si>
  <si>
    <t>1,3,5-TCB</t>
  </si>
  <si>
    <t>1,3,5-Trichlorobenzene</t>
  </si>
  <si>
    <t>135TriMeBenz</t>
  </si>
  <si>
    <t>1,3,5-Trimethylbenzene :- {Mesitylene}</t>
  </si>
  <si>
    <t>1,3-DCB</t>
  </si>
  <si>
    <t>1,3-Dichlorobenzene</t>
  </si>
  <si>
    <t>1,3 -DICHLOR</t>
  </si>
  <si>
    <t>1,3-Dichloropropane</t>
  </si>
  <si>
    <t>14Dichlrbnzn</t>
  </si>
  <si>
    <t>1,4-Dichlorobenzene</t>
  </si>
  <si>
    <t>22DCPropan</t>
  </si>
  <si>
    <t>2,2-Dichloropropane</t>
  </si>
  <si>
    <t>2,3,6-TBA</t>
  </si>
  <si>
    <t>2,3,6-TBA :- {2,3,6-Trichlorobenzoic acid}</t>
  </si>
  <si>
    <t>23Dichloropl</t>
  </si>
  <si>
    <t>2,3-Dichlorophenol</t>
  </si>
  <si>
    <t>2,3-Xylenol</t>
  </si>
  <si>
    <t>2,3-Dimethylphenol :- {2,3-Xylenol}</t>
  </si>
  <si>
    <t>245-T</t>
  </si>
  <si>
    <t>2,4,5-T :- {2,4,5-Trichlorophenoxyacetic acid}</t>
  </si>
  <si>
    <t>245Trichlphl</t>
  </si>
  <si>
    <t>2,4,5-Trichlorophenol</t>
  </si>
  <si>
    <t>2,4,6-T</t>
  </si>
  <si>
    <t>2,4,6-Trichlorophenol</t>
  </si>
  <si>
    <t>2,4-D</t>
  </si>
  <si>
    <t>2,4-D :- {2,4-Dichlorophenoxyacetic acid}</t>
  </si>
  <si>
    <t>2,4-DB</t>
  </si>
  <si>
    <t>2,4-DB :- {4-(2,4-dichlorophenoxy)butyric acid}</t>
  </si>
  <si>
    <t>2,4-Xylenol</t>
  </si>
  <si>
    <t>2,4-Dimethylphenol :- {2,4-Xylenol}</t>
  </si>
  <si>
    <t>25Dichlrphnl</t>
  </si>
  <si>
    <t>2,5-Dichlorophenol</t>
  </si>
  <si>
    <t>2,5-Xylenol</t>
  </si>
  <si>
    <t>2,5-Dimethylphenol :- {2,5-Xylenol}</t>
  </si>
  <si>
    <t>2,6-DCP</t>
  </si>
  <si>
    <t>2,6-Dichlorophenol</t>
  </si>
  <si>
    <t>2,6-Xylenol</t>
  </si>
  <si>
    <t>2,6-Dimethylphenol :- {2,6-Xylenol}</t>
  </si>
  <si>
    <t>2Chlorophenl</t>
  </si>
  <si>
    <t>2-Chlorophenol</t>
  </si>
  <si>
    <t>2Chlortoluen</t>
  </si>
  <si>
    <t>2-Chlorotoluene :- {1-Chloro-2-methylbenzene}</t>
  </si>
  <si>
    <t>2-Ethylphenl</t>
  </si>
  <si>
    <t>2-Ethyl phenol</t>
  </si>
  <si>
    <t>o-Cresol</t>
  </si>
  <si>
    <t>2-Methylphenol :- {o-Cresol}</t>
  </si>
  <si>
    <t>2Phenoxyprop</t>
  </si>
  <si>
    <t>2-Phenoxypropionic acid :- {PPA}</t>
  </si>
  <si>
    <t>3,4 Xylenol</t>
  </si>
  <si>
    <t>3,4-Dimethylphenol :- {3,4-Xylenol}</t>
  </si>
  <si>
    <t>3,5-Xylenol</t>
  </si>
  <si>
    <t>3,5-Dimethylphenol :- {3,5-Xylenol}</t>
  </si>
  <si>
    <t>3Chlorophenl</t>
  </si>
  <si>
    <t>3-Chlorophenol</t>
  </si>
  <si>
    <t>3Chlorotolun</t>
  </si>
  <si>
    <t>3-Chlorotoluene :- {3-Chloromethylbenzene}</t>
  </si>
  <si>
    <t>m-Cresol</t>
  </si>
  <si>
    <t>3-Methylphenol :- {m-Cresol}</t>
  </si>
  <si>
    <t>p-C-o-Cresol</t>
  </si>
  <si>
    <t>4-Chloro-2-methylphenol :- {p-Chloro-o-cresol}</t>
  </si>
  <si>
    <t>4Cl3MePhenol</t>
  </si>
  <si>
    <t>4-Chloro-3-methylphenol :- {p-Chloro-m-cresol}</t>
  </si>
  <si>
    <t>4ClPhenol</t>
  </si>
  <si>
    <t>4-Chlorophenol</t>
  </si>
  <si>
    <t>4-CAA</t>
  </si>
  <si>
    <t>4-Chlorophenoxyacetic acid</t>
  </si>
  <si>
    <t>4Chlorotolun</t>
  </si>
  <si>
    <t>4-Chlorotoluene :- {1-Chloro-4-methylbenzene}</t>
  </si>
  <si>
    <t>4 -ISO-PROPY</t>
  </si>
  <si>
    <t>4-Isopropyltoluene :- {4-methyl-Isopropylbenzene}</t>
  </si>
  <si>
    <t>p-Cresol</t>
  </si>
  <si>
    <t>4-Methylphenol :- {p-Cresol}</t>
  </si>
  <si>
    <t>4Phenoxbutyr</t>
  </si>
  <si>
    <t>4-Phenoxybutyric acid :- {PBA}</t>
  </si>
  <si>
    <t>ACENAPTHEN</t>
  </si>
  <si>
    <t>Acenaphthene</t>
  </si>
  <si>
    <t>Acenapthylen</t>
  </si>
  <si>
    <t>Acenaphthylene</t>
  </si>
  <si>
    <t>Aldicarb</t>
  </si>
  <si>
    <t>Acrb-slphx</t>
  </si>
  <si>
    <t>Aldicarb sulfoxide</t>
  </si>
  <si>
    <t>Acrb-slphn</t>
  </si>
  <si>
    <t>Aldoxycarb :- {Aldicarb Sulfone}</t>
  </si>
  <si>
    <t>Al- Filtered</t>
  </si>
  <si>
    <t>Aluminium, Dissolved</t>
  </si>
  <si>
    <t>Asulam</t>
  </si>
  <si>
    <t>Azoxystrobin</t>
  </si>
  <si>
    <t>Ba- Filtered</t>
  </si>
  <si>
    <t>Barium, Dissolved</t>
  </si>
  <si>
    <t>Benazolin</t>
  </si>
  <si>
    <t>B-(a)-anthra</t>
  </si>
  <si>
    <t>Benzo(a)Anthracene</t>
  </si>
  <si>
    <t>B-[a]-pyrene</t>
  </si>
  <si>
    <t>Benzo(a)Pyrene</t>
  </si>
  <si>
    <t>B-[b]-fluora</t>
  </si>
  <si>
    <t>Benzo(b)Fluoranthene</t>
  </si>
  <si>
    <t>B-[e]-pyrene</t>
  </si>
  <si>
    <t>Benzo(e)Pyrene</t>
  </si>
  <si>
    <t>B-[ghi]-pery</t>
  </si>
  <si>
    <t>Benzo(g,h,i)Perylene</t>
  </si>
  <si>
    <t>B-[k]-fluora</t>
  </si>
  <si>
    <t>Benzo(k)Fluoranthene</t>
  </si>
  <si>
    <t>Bifenox</t>
  </si>
  <si>
    <t>Bromobenzene</t>
  </si>
  <si>
    <t>BrClMethan</t>
  </si>
  <si>
    <t>Bromochloromethane</t>
  </si>
  <si>
    <t>BROMO-DCM</t>
  </si>
  <si>
    <t>Bromodichloromethane</t>
  </si>
  <si>
    <t>Bromoform</t>
  </si>
  <si>
    <t>Bromoform :- {Tribromomethane}</t>
  </si>
  <si>
    <t>Cadmium - Cd</t>
  </si>
  <si>
    <t>Cadmium</t>
  </si>
  <si>
    <t>Ca Filtered</t>
  </si>
  <si>
    <t>Calcium, Dissolved</t>
  </si>
  <si>
    <t>Carbaryl</t>
  </si>
  <si>
    <t>Carbendazim</t>
  </si>
  <si>
    <t>Carbetamide</t>
  </si>
  <si>
    <t>Carbofuran</t>
  </si>
  <si>
    <t>Carbon diS</t>
  </si>
  <si>
    <t>Carbon Disulphide</t>
  </si>
  <si>
    <t>Carbon Tet</t>
  </si>
  <si>
    <t>Carbon tetrachloride :- {Tetrachloromethane}</t>
  </si>
  <si>
    <t>Chlorfenvphs</t>
  </si>
  <si>
    <t>Chloridazon</t>
  </si>
  <si>
    <t>Chlorobenzen</t>
  </si>
  <si>
    <t>Chlorobenzene</t>
  </si>
  <si>
    <t>Chlordbrmthn</t>
  </si>
  <si>
    <t>Chlorodibromomethane</t>
  </si>
  <si>
    <t>Chloroform</t>
  </si>
  <si>
    <t>Chloroform :- {Trichloromethane}</t>
  </si>
  <si>
    <t>Chloromethan</t>
  </si>
  <si>
    <t>Chloromethane :- {Methyl Chloride}</t>
  </si>
  <si>
    <t>Chlorothalnl</t>
  </si>
  <si>
    <t>Chlorothalonil</t>
  </si>
  <si>
    <t>Chlortoluron</t>
  </si>
  <si>
    <t>Chloroxuran</t>
  </si>
  <si>
    <t>Chloroxuron</t>
  </si>
  <si>
    <t>ClpyrifosEt</t>
  </si>
  <si>
    <t>Chlorpyrifos-ethyl</t>
  </si>
  <si>
    <t>Cr Hex Filt</t>
  </si>
  <si>
    <t>Chromium Hexavalent, Dissolved :- {Cr VI}</t>
  </si>
  <si>
    <t>Chrysene</t>
  </si>
  <si>
    <t>c12DClEthe</t>
  </si>
  <si>
    <t>cis-1,2-Dichloroethylene :- {cis-1,2-Dichloroethene}</t>
  </si>
  <si>
    <t>cis-1,3-Dichloropropylene :- {cis-1,3-Dichloropropene}</t>
  </si>
  <si>
    <t>c-Hept Epox</t>
  </si>
  <si>
    <t>cis-Heptachlor epoxide</t>
  </si>
  <si>
    <t>Permethrn-cs</t>
  </si>
  <si>
    <t>cis-Permethrin</t>
  </si>
  <si>
    <t>Clopyralid</t>
  </si>
  <si>
    <t>Copper - Cu</t>
  </si>
  <si>
    <t>Copper</t>
  </si>
  <si>
    <t>Cu BLM Bio</t>
  </si>
  <si>
    <t>Copper : BLM Bioavailable</t>
  </si>
  <si>
    <t>CN Free</t>
  </si>
  <si>
    <t>Cyanide : Free as CN</t>
  </si>
  <si>
    <t>Cypermeth ID</t>
  </si>
  <si>
    <t>Cypermethrin Identification</t>
  </si>
  <si>
    <t>DDE (PP')</t>
  </si>
  <si>
    <t>DDE -pp</t>
  </si>
  <si>
    <t>DDT Derived</t>
  </si>
  <si>
    <t>DDT : Sum of components</t>
  </si>
  <si>
    <t>DDT (OP')</t>
  </si>
  <si>
    <t>DDT -op</t>
  </si>
  <si>
    <t>DDT (PP)</t>
  </si>
  <si>
    <t>DDT -pp</t>
  </si>
  <si>
    <t>Diazinon</t>
  </si>
  <si>
    <t>Dibenz[ah]an</t>
  </si>
  <si>
    <t>Dibenzo(a,h)Anthracene</t>
  </si>
  <si>
    <t>Dibromomethn</t>
  </si>
  <si>
    <t>Dibromomethane</t>
  </si>
  <si>
    <t>Dicamba</t>
  </si>
  <si>
    <t>DiClMe</t>
  </si>
  <si>
    <t>Dichloromethane :- {Methylene Dichloride}</t>
  </si>
  <si>
    <t>Dichlorprop</t>
  </si>
  <si>
    <t>Dichlorprop :- {2,4-DP}</t>
  </si>
  <si>
    <t>Dieldrin</t>
  </si>
  <si>
    <t>Diflurobnzrn</t>
  </si>
  <si>
    <t>Diflurobenzuron</t>
  </si>
  <si>
    <t>m-p-Xylene</t>
  </si>
  <si>
    <t>Dimethylbenzene : Sum of isomers (1,3- 1,4-)</t>
  </si>
  <si>
    <t>Endosulfan : Total (A + B)</t>
  </si>
  <si>
    <t>EndosulphanA</t>
  </si>
  <si>
    <t>Endosulfan A</t>
  </si>
  <si>
    <t>EndosulphanB</t>
  </si>
  <si>
    <t>Endosulfan B</t>
  </si>
  <si>
    <t>Endrin</t>
  </si>
  <si>
    <t>Ethiofencarb</t>
  </si>
  <si>
    <t>Ethirimol</t>
  </si>
  <si>
    <t>ETBE</t>
  </si>
  <si>
    <t>Ethyl tert-butyl ether :- {ETBE}</t>
  </si>
  <si>
    <t>Ethylbenzene</t>
  </si>
  <si>
    <t>Fenoprop</t>
  </si>
  <si>
    <t>Fenuron</t>
  </si>
  <si>
    <t>FLUORENE</t>
  </si>
  <si>
    <t>Fluorene</t>
  </si>
  <si>
    <t>Fluoroxypyr</t>
  </si>
  <si>
    <t>Fluroxypyr</t>
  </si>
  <si>
    <t>HCH Beta</t>
  </si>
  <si>
    <t>HCH -beta</t>
  </si>
  <si>
    <t>HCH Delta</t>
  </si>
  <si>
    <t>HCH -delta</t>
  </si>
  <si>
    <t>HCH Gamma</t>
  </si>
  <si>
    <t>HCH -gamma :- {Lindane}</t>
  </si>
  <si>
    <t>Heptachlor</t>
  </si>
  <si>
    <t>HBCDD</t>
  </si>
  <si>
    <t>Hexabromocyclododecane Total: (Sum of a, b, g)</t>
  </si>
  <si>
    <t>Hexachlorbnz</t>
  </si>
  <si>
    <t>Hexachlorobenzene</t>
  </si>
  <si>
    <t>HEXACHLORO 1</t>
  </si>
  <si>
    <t>Hexachlorobutadiene</t>
  </si>
  <si>
    <t>HxClEthane</t>
  </si>
  <si>
    <t>Hexachloroethane</t>
  </si>
  <si>
    <t>Imazapyr</t>
  </si>
  <si>
    <t>Ind123pyrene</t>
  </si>
  <si>
    <t>Indeno(1,2,3-cd)pyrene</t>
  </si>
  <si>
    <t>Irgarol 1051</t>
  </si>
  <si>
    <t>IsoPropylBen</t>
  </si>
  <si>
    <t>Isopropylbenzene :- {Methylethylbenzene}</t>
  </si>
  <si>
    <t>Lead - as Pb</t>
  </si>
  <si>
    <t>Lead</t>
  </si>
  <si>
    <t>Pb BLM Bio</t>
  </si>
  <si>
    <t>Lead : BLM Bioavailable</t>
  </si>
  <si>
    <t>Lithium Filt</t>
  </si>
  <si>
    <t>Lithium, Dissolved</t>
  </si>
  <si>
    <t>Mg Filtered</t>
  </si>
  <si>
    <t>Magnesium, Dissolved</t>
  </si>
  <si>
    <t>Mn BLM Bio</t>
  </si>
  <si>
    <t>Manganese : BLM Bioavailable</t>
  </si>
  <si>
    <t>MCPA :- {4-Chloro-2-methylphenoxyacetic acid}</t>
  </si>
  <si>
    <t>MCPB</t>
  </si>
  <si>
    <t>MCPB :- {4-Chloro-2-methylphenoxybutyric acid}</t>
  </si>
  <si>
    <t>Mercury - Hg</t>
  </si>
  <si>
    <t>Mercury</t>
  </si>
  <si>
    <t>Methabnzthzn</t>
  </si>
  <si>
    <t>Methabenzthiazuron</t>
  </si>
  <si>
    <t>Methiocarb</t>
  </si>
  <si>
    <t>Methomyl</t>
  </si>
  <si>
    <t>Metoxuron</t>
  </si>
  <si>
    <t>MetsulfrnMyl</t>
  </si>
  <si>
    <t>Metsulfuron-methyl</t>
  </si>
  <si>
    <t>Monolinuron</t>
  </si>
  <si>
    <t>Monuron</t>
  </si>
  <si>
    <t>MTBE</t>
  </si>
  <si>
    <t>MTBE :- {Methyl tert-butyl ether}</t>
  </si>
  <si>
    <t>nButylbenzne</t>
  </si>
  <si>
    <t>n-ButylBenzene :- {1-Phenylbutane}</t>
  </si>
  <si>
    <t>Neburon</t>
  </si>
  <si>
    <t>Ni BLM Bio</t>
  </si>
  <si>
    <t>Nickel : BLM Bioavailable</t>
  </si>
  <si>
    <t>Nitrogen - N</t>
  </si>
  <si>
    <t>Nitrogen, Total as N</t>
  </si>
  <si>
    <t>nPropylbenzn</t>
  </si>
  <si>
    <t>n-Propylbenzene :- {1-Phenylpropane}</t>
  </si>
  <si>
    <t>Oxamyl</t>
  </si>
  <si>
    <t>PCB Con 028</t>
  </si>
  <si>
    <t>PCB - 028</t>
  </si>
  <si>
    <t>PCB Con 052</t>
  </si>
  <si>
    <t>PCB - 052</t>
  </si>
  <si>
    <t>PCB Con 101</t>
  </si>
  <si>
    <t>PCB - 101</t>
  </si>
  <si>
    <t>PCB Con 118</t>
  </si>
  <si>
    <t>PCB - 118</t>
  </si>
  <si>
    <t>PCB Con 138</t>
  </si>
  <si>
    <t>PCB - 138</t>
  </si>
  <si>
    <t>PCB Con 153</t>
  </si>
  <si>
    <t>PCB - 153</t>
  </si>
  <si>
    <t>PCB Con 180</t>
  </si>
  <si>
    <t>PCB - 180</t>
  </si>
  <si>
    <t>PCBs</t>
  </si>
  <si>
    <t>PCB : Total</t>
  </si>
  <si>
    <t>Pendimethaln</t>
  </si>
  <si>
    <t>Pendimethalin</t>
  </si>
  <si>
    <t>PClBenzene</t>
  </si>
  <si>
    <t>Pentachlorobenzene</t>
  </si>
  <si>
    <t>Pentachlrphl</t>
  </si>
  <si>
    <t>Pentachlorophenol</t>
  </si>
  <si>
    <t>pFoctanoate</t>
  </si>
  <si>
    <t>Perfluorooctanoate anion</t>
  </si>
  <si>
    <t>PFOS</t>
  </si>
  <si>
    <t>Perfluorooctylsulphonate anion</t>
  </si>
  <si>
    <t>Perylene</t>
  </si>
  <si>
    <t>Phenanthrene</t>
  </si>
  <si>
    <t>PhenoxytcAcd</t>
  </si>
  <si>
    <t>Phenoxyacetic acid :- {PAA}</t>
  </si>
  <si>
    <t>Pichloram</t>
  </si>
  <si>
    <t>Picloram</t>
  </si>
  <si>
    <t>Propoxur</t>
  </si>
  <si>
    <t>PYRENE</t>
  </si>
  <si>
    <t>Pyrene</t>
  </si>
  <si>
    <t>SecButylbenz</t>
  </si>
  <si>
    <t>sec-Butylbenzene :- {1-Methylpropylbenzene}</t>
  </si>
  <si>
    <t>Se- Filtered</t>
  </si>
  <si>
    <t>Selenium, Dissolved</t>
  </si>
  <si>
    <t>Sld Sus@105C</t>
  </si>
  <si>
    <t>Solids, Suspended at 105 C</t>
  </si>
  <si>
    <t>StrontumFilt</t>
  </si>
  <si>
    <t>Strontium, Filtered</t>
  </si>
  <si>
    <t>Ethenylbenzn</t>
  </si>
  <si>
    <t>Styrene :- {Vinylbenzene}</t>
  </si>
  <si>
    <t>Sulcotrione</t>
  </si>
  <si>
    <t>TDE (PP)</t>
  </si>
  <si>
    <t>TDE -pp</t>
  </si>
  <si>
    <t>Terbutryne</t>
  </si>
  <si>
    <t>TAME</t>
  </si>
  <si>
    <t>tert-Amyl methyl ether :- {TAME}</t>
  </si>
  <si>
    <t>TertButylbnz</t>
  </si>
  <si>
    <t>tert-Butylbenzene :- {(1,1-Dimethylethyl)benzene}</t>
  </si>
  <si>
    <t>TetClEthene</t>
  </si>
  <si>
    <t>Tetrachloroethylene :- {Perchloroethylene}</t>
  </si>
  <si>
    <t>Toluene :- {Methylbenzene}</t>
  </si>
  <si>
    <t>t12DCEe</t>
  </si>
  <si>
    <t>trans-1,2-Dichloroethylene :- {trans-1,2-Dichloroethene}</t>
  </si>
  <si>
    <t>trans-1,3-Dichloropropylene :- {trans-1,3-Dichloropropene}</t>
  </si>
  <si>
    <t>t-Hept Epox</t>
  </si>
  <si>
    <t>trans-Heptachlor epoxide</t>
  </si>
  <si>
    <t>Permethrn-Tr</t>
  </si>
  <si>
    <t>trans-Permethrin</t>
  </si>
  <si>
    <t>TriBT Cation</t>
  </si>
  <si>
    <t>Tributyl Tin as Cation</t>
  </si>
  <si>
    <t>Trichloroeth</t>
  </si>
  <si>
    <t>Trichloroethylene :- {Trichloroethene}</t>
  </si>
  <si>
    <t>TrCFMethan</t>
  </si>
  <si>
    <t>Trichlorofluoromethane</t>
  </si>
  <si>
    <t>Triclopyr</t>
  </si>
  <si>
    <t>TriPT Cation</t>
  </si>
  <si>
    <t>Triphenyl Tin as Cation</t>
  </si>
  <si>
    <t>Vinyl Cl</t>
  </si>
  <si>
    <t>Vinyl chloride :- {Chloroethylene}</t>
  </si>
  <si>
    <t>Zinc - as Zn</t>
  </si>
  <si>
    <t>Zn BLM Bio</t>
  </si>
  <si>
    <t>Zinc : BLM Bioavailable</t>
  </si>
  <si>
    <t>River Tees at Low Worsall - EA Data from WIMS</t>
  </si>
  <si>
    <t>River Tees at Broken Scar - EA Data from WIMS</t>
  </si>
  <si>
    <t>Date</t>
  </si>
  <si>
    <t>Time</t>
  </si>
  <si>
    <t>ammonium</t>
  </si>
  <si>
    <t>nitrite</t>
  </si>
  <si>
    <t>nitrate</t>
  </si>
  <si>
    <t>Ammonia as N</t>
  </si>
  <si>
    <t>DIN as N</t>
  </si>
  <si>
    <t>Sample Name</t>
  </si>
  <si>
    <t>Taken</t>
  </si>
  <si>
    <t>mg/l NH4</t>
  </si>
  <si>
    <t>mg/l NO2</t>
  </si>
  <si>
    <t>mg/l NO3</t>
  </si>
  <si>
    <t>mg/l N</t>
  </si>
  <si>
    <t>Broken Scar Raw - River Tees</t>
  </si>
  <si>
    <t>BSCARAW</t>
  </si>
  <si>
    <t>08:46</t>
  </si>
  <si>
    <t>10:57</t>
  </si>
  <si>
    <t>08:29</t>
  </si>
  <si>
    <t>07:16</t>
  </si>
  <si>
    <t>09:42</t>
  </si>
  <si>
    <t>10:38</t>
  </si>
  <si>
    <t>09:28</t>
  </si>
  <si>
    <t>10:52</t>
  </si>
  <si>
    <t>10:07</t>
  </si>
  <si>
    <t>09:51</t>
  </si>
  <si>
    <t>08:23</t>
  </si>
  <si>
    <t>09:01</t>
  </si>
  <si>
    <t>11:01</t>
  </si>
  <si>
    <t>09:37</t>
  </si>
  <si>
    <t>09:29</t>
  </si>
  <si>
    <t>09:47</t>
  </si>
  <si>
    <t>09:15</t>
  </si>
  <si>
    <t>07:51</t>
  </si>
  <si>
    <t>08:24</t>
  </si>
  <si>
    <t xml:space="preserve">NH4 = </t>
  </si>
  <si>
    <t>4-tert-octylphenol</t>
  </si>
  <si>
    <t>nonyl phenol</t>
  </si>
  <si>
    <t>4-n-octylphenol</t>
  </si>
  <si>
    <t>4-n-nonylphenol</t>
  </si>
  <si>
    <t>algae</t>
  </si>
  <si>
    <t>dominant species</t>
  </si>
  <si>
    <t>sub-dominant species</t>
  </si>
  <si>
    <t>Amendment - Analysis added</t>
  </si>
  <si>
    <t>Amended Result</t>
  </si>
  <si>
    <t>enterococci (presumptive)</t>
  </si>
  <si>
    <t>clostridium perfringens (presumptive)</t>
  </si>
  <si>
    <t>total coliforms</t>
  </si>
  <si>
    <t>E.coli</t>
  </si>
  <si>
    <t>intact cell count</t>
  </si>
  <si>
    <t>Log WQRS</t>
  </si>
  <si>
    <t>total cell count</t>
  </si>
  <si>
    <t>chlormequat</t>
  </si>
  <si>
    <t>AMPA</t>
  </si>
  <si>
    <t>glyphosate</t>
  </si>
  <si>
    <t>anthracene</t>
  </si>
  <si>
    <t>fluoranthene</t>
  </si>
  <si>
    <t>benzo(b)fluoranthene</t>
  </si>
  <si>
    <t>benzo(k)fluoranthene</t>
  </si>
  <si>
    <t>benzo(a)pyrene</t>
  </si>
  <si>
    <t>benzo(ghi)perylene</t>
  </si>
  <si>
    <t>indeno(123cd)pyrene</t>
  </si>
  <si>
    <t>total  PAH</t>
  </si>
  <si>
    <t>metaldehyde</t>
  </si>
  <si>
    <t>electrical conductivity</t>
  </si>
  <si>
    <t>hydrogen ion (pH)</t>
  </si>
  <si>
    <t>fluoride</t>
  </si>
  <si>
    <t>total organic carbon</t>
  </si>
  <si>
    <t>diazinon</t>
  </si>
  <si>
    <t>fenpropimorph</t>
  </si>
  <si>
    <t>pendimethalin</t>
  </si>
  <si>
    <t>diflufenican</t>
  </si>
  <si>
    <t>metazachlor</t>
  </si>
  <si>
    <t>cypermethrin</t>
  </si>
  <si>
    <t>colour</t>
  </si>
  <si>
    <t>cadmium</t>
  </si>
  <si>
    <t>chromium</t>
  </si>
  <si>
    <t>nickel</t>
  </si>
  <si>
    <t>lead (total - 10)</t>
  </si>
  <si>
    <t>Geosmin</t>
  </si>
  <si>
    <t>2-methylisoborneol</t>
  </si>
  <si>
    <t>ethofumesate</t>
  </si>
  <si>
    <t>metamitron</t>
  </si>
  <si>
    <t>carbetamide</t>
  </si>
  <si>
    <t>chlortoluron</t>
  </si>
  <si>
    <t>isoproturon</t>
  </si>
  <si>
    <t>diuron</t>
  </si>
  <si>
    <t>clopyralid</t>
  </si>
  <si>
    <t>fluroxypyr</t>
  </si>
  <si>
    <t>benazolin</t>
  </si>
  <si>
    <t>asulam</t>
  </si>
  <si>
    <t>MCPP</t>
  </si>
  <si>
    <t>triclopyr</t>
  </si>
  <si>
    <t>bentazone</t>
  </si>
  <si>
    <t>propyzamide</t>
  </si>
  <si>
    <t>picloram</t>
  </si>
  <si>
    <t>quinmerac</t>
  </si>
  <si>
    <t>turbidity</t>
  </si>
  <si>
    <t>heptachlor</t>
  </si>
  <si>
    <t>aldrin</t>
  </si>
  <si>
    <t>heptachlor-exo-epoxide</t>
  </si>
  <si>
    <t>heptachlor-endo-epoxide</t>
  </si>
  <si>
    <t>heptachlor epoxides</t>
  </si>
  <si>
    <t>dieldrin</t>
  </si>
  <si>
    <t>aluminium</t>
  </si>
  <si>
    <t>calcium</t>
  </si>
  <si>
    <t>iron</t>
  </si>
  <si>
    <t>hardness, total</t>
  </si>
  <si>
    <t>magnesium</t>
  </si>
  <si>
    <t>manganese</t>
  </si>
  <si>
    <t>sodium</t>
  </si>
  <si>
    <t>phosphorus (total)</t>
  </si>
  <si>
    <t>sulphate</t>
  </si>
  <si>
    <t>trichloromethane</t>
  </si>
  <si>
    <t>alkalinity (HCO3)</t>
  </si>
  <si>
    <t>chloride</t>
  </si>
  <si>
    <t>temperature</t>
  </si>
  <si>
    <t>semi volatile (scan)</t>
  </si>
  <si>
    <t>4:2 FTS (757124-72-4)</t>
  </si>
  <si>
    <t>5:3 FTCA (914637-49-3)</t>
  </si>
  <si>
    <t>8:2 FTS (39108-34-4)</t>
  </si>
  <si>
    <t>PFDoS (79780-39-5)</t>
  </si>
  <si>
    <t>PFDS (335-77-3)</t>
  </si>
  <si>
    <t>PFNS (68259-12-1)</t>
  </si>
  <si>
    <t>PFTrDA (72629-94-8)</t>
  </si>
  <si>
    <t>PFUnDS (749786-16-1)</t>
  </si>
  <si>
    <t>3:3 FTCA</t>
  </si>
  <si>
    <t>4:2 FTSA</t>
  </si>
  <si>
    <t>5:3 FTCA</t>
  </si>
  <si>
    <t>6:2 Cl-PFESA</t>
  </si>
  <si>
    <t>6:2 FTSA</t>
  </si>
  <si>
    <t>7:3 FTCA</t>
  </si>
  <si>
    <t>8:2 Cl-PFESA</t>
  </si>
  <si>
    <t>8:2 FTSA</t>
  </si>
  <si>
    <t>DONA</t>
  </si>
  <si>
    <t>EtFOSA</t>
  </si>
  <si>
    <t>EtFOSE</t>
  </si>
  <si>
    <t>FBSA</t>
  </si>
  <si>
    <t>FHxSA</t>
  </si>
  <si>
    <t>FOSA</t>
  </si>
  <si>
    <t>HFPO-DA</t>
  </si>
  <si>
    <t>HFPO-TA</t>
  </si>
  <si>
    <t>MeFOSA</t>
  </si>
  <si>
    <t>MeFOSE</t>
  </si>
  <si>
    <t>NEtFOSAA</t>
  </si>
  <si>
    <t>NFDHA</t>
  </si>
  <si>
    <t>NMeFOSAA</t>
  </si>
  <si>
    <t>PFBA</t>
  </si>
  <si>
    <t>PFBS</t>
  </si>
  <si>
    <t>PFDA</t>
  </si>
  <si>
    <t>PFDoA</t>
  </si>
  <si>
    <t>PFDoS</t>
  </si>
  <si>
    <t>PFDS</t>
  </si>
  <si>
    <t>PFecHS</t>
  </si>
  <si>
    <t>PFEESA</t>
  </si>
  <si>
    <t>PFHpA</t>
  </si>
  <si>
    <t>PFHpS</t>
  </si>
  <si>
    <t>PFHxA</t>
  </si>
  <si>
    <t>PFHxDA</t>
  </si>
  <si>
    <t>PFHxS</t>
  </si>
  <si>
    <t>PFMOBA</t>
  </si>
  <si>
    <t>PFMOPrA</t>
  </si>
  <si>
    <t>PFNA</t>
  </si>
  <si>
    <t>PFNS</t>
  </si>
  <si>
    <t>PFOA</t>
  </si>
  <si>
    <t>PFODA</t>
  </si>
  <si>
    <t>PFPeA</t>
  </si>
  <si>
    <t>PFPeS</t>
  </si>
  <si>
    <t>PFTeA</t>
  </si>
  <si>
    <t>PFTrDA</t>
  </si>
  <si>
    <t>PFUnA</t>
  </si>
  <si>
    <t>PFUnDS</t>
  </si>
  <si>
    <t>total PFAS</t>
  </si>
  <si>
    <t>6:2 FTS (27619-97-2)</t>
  </si>
  <si>
    <t>branched PFOS</t>
  </si>
  <si>
    <t>linear PFOS (1763-23-1)</t>
  </si>
  <si>
    <t>PFBA (375-22-4)</t>
  </si>
  <si>
    <t>PFBS (375-73-5)</t>
  </si>
  <si>
    <t>PFDA (335-76-2)</t>
  </si>
  <si>
    <t>PFDoA (307-55-1)</t>
  </si>
  <si>
    <t>PFHpA (375-85-9)</t>
  </si>
  <si>
    <t>PFHpS (375-92-8)</t>
  </si>
  <si>
    <t>PFHxA (307-24-4)</t>
  </si>
  <si>
    <t>PFHxS (355-46-4)</t>
  </si>
  <si>
    <t>PFNA (375-95-1)</t>
  </si>
  <si>
    <t>PFOA (335-67-1)</t>
  </si>
  <si>
    <t>PFOSA (754-91-6)</t>
  </si>
  <si>
    <t>PFPA (2706-90-3)</t>
  </si>
  <si>
    <t>PFPeS (2706-91-4)</t>
  </si>
  <si>
    <t>PFUnA (2058-94-8)</t>
  </si>
  <si>
    <t>total PFOS</t>
  </si>
  <si>
    <t>/1ml</t>
  </si>
  <si>
    <t>/100ml</t>
  </si>
  <si>
    <t>cell count</t>
  </si>
  <si>
    <t>Log WRQS</t>
  </si>
  <si>
    <t>uS/cm 20C</t>
  </si>
  <si>
    <t>pH units</t>
  </si>
  <si>
    <t>mg/l F</t>
  </si>
  <si>
    <t>mg/l C</t>
  </si>
  <si>
    <t>mg/l Pt/Co scale</t>
  </si>
  <si>
    <t>ug/l Cd</t>
  </si>
  <si>
    <t>ug/l Cr</t>
  </si>
  <si>
    <t>ug/l Ni</t>
  </si>
  <si>
    <t>ug/l Pb</t>
  </si>
  <si>
    <t>ng/l</t>
  </si>
  <si>
    <t>NTU</t>
  </si>
  <si>
    <t>ug/l Al</t>
  </si>
  <si>
    <t>mg/l Ca</t>
  </si>
  <si>
    <t>ug/l Fe</t>
  </si>
  <si>
    <t>mg/l Mg</t>
  </si>
  <si>
    <t>ug/l Mn</t>
  </si>
  <si>
    <t>mg/l Na</t>
  </si>
  <si>
    <t>ug/l P</t>
  </si>
  <si>
    <t>mg/l SO4</t>
  </si>
  <si>
    <t>mg/l HCO3</t>
  </si>
  <si>
    <t>mg/l Cl</t>
  </si>
  <si>
    <t>deg C</t>
  </si>
  <si>
    <t>09:56</t>
  </si>
  <si>
    <t>809900.0 (*)</t>
  </si>
  <si>
    <t>9.7 (*)</t>
  </si>
  <si>
    <t>1360710.0 (*)</t>
  </si>
  <si>
    <t>0.013 (#)</t>
  </si>
  <si>
    <t>&lt;0.021</t>
  </si>
  <si>
    <t>&lt;0.0083</t>
  </si>
  <si>
    <t>&lt;0.0064</t>
  </si>
  <si>
    <t>&lt;0.0072</t>
  </si>
  <si>
    <t>&lt;0.012</t>
  </si>
  <si>
    <t>&lt;0.0070</t>
  </si>
  <si>
    <t>&lt;0.0074</t>
  </si>
  <si>
    <t>&lt;0.017</t>
  </si>
  <si>
    <t>&lt;0.013</t>
  </si>
  <si>
    <t>&lt;0.0041</t>
  </si>
  <si>
    <t>&lt;0.0019</t>
  </si>
  <si>
    <t>&lt;0.014</t>
  </si>
  <si>
    <t>&lt;0.018</t>
  </si>
  <si>
    <t>&lt;0.0036</t>
  </si>
  <si>
    <t>&lt;0.0025</t>
  </si>
  <si>
    <t>&lt;0.0052</t>
  </si>
  <si>
    <t>&lt;0.0026</t>
  </si>
  <si>
    <t>&lt;0.0039</t>
  </si>
  <si>
    <t>&lt;0.0037</t>
  </si>
  <si>
    <t>&lt;0.0048</t>
  </si>
  <si>
    <t>&lt;0.0044</t>
  </si>
  <si>
    <t>peridinium</t>
  </si>
  <si>
    <t>no others seen</t>
  </si>
  <si>
    <t>&lt;50</t>
  </si>
  <si>
    <t>155250.0 (*)</t>
  </si>
  <si>
    <t>8.8 (*)</t>
  </si>
  <si>
    <t>703940.0 (*)</t>
  </si>
  <si>
    <t>&lt;0.0020</t>
  </si>
  <si>
    <t>0.00125</t>
  </si>
  <si>
    <t>0.00105</t>
  </si>
  <si>
    <t>1.5 (#)</t>
  </si>
  <si>
    <t>&lt;1.9 (#)</t>
  </si>
  <si>
    <t>&lt;0.0055</t>
  </si>
  <si>
    <t>&lt;0.78 (#)</t>
  </si>
  <si>
    <t>72 (#)</t>
  </si>
  <si>
    <t>no significant peaks detected (*)</t>
  </si>
  <si>
    <t>09:06</t>
  </si>
  <si>
    <t>417470.0 (*)</t>
  </si>
  <si>
    <t>9.4 (*)</t>
  </si>
  <si>
    <t>721820.0 (*)</t>
  </si>
  <si>
    <t>0.018 (#)</t>
  </si>
  <si>
    <t>85 (#)</t>
  </si>
  <si>
    <t>09:08</t>
  </si>
  <si>
    <t>428610.0 (*)</t>
  </si>
  <si>
    <t>717680.0 (*)</t>
  </si>
  <si>
    <t>100 (#)</t>
  </si>
  <si>
    <t>08:18</t>
  </si>
  <si>
    <t>397580.0 (*)</t>
  </si>
  <si>
    <t>9.5 (*)</t>
  </si>
  <si>
    <t>645050.0 (*)</t>
  </si>
  <si>
    <t>74 (#)</t>
  </si>
  <si>
    <t>09:00</t>
  </si>
  <si>
    <t>794140.0 (*)</t>
  </si>
  <si>
    <t>9.8 (*)</t>
  </si>
  <si>
    <t>1168590.0 (*)</t>
  </si>
  <si>
    <t>&lt;0.012 (#)</t>
  </si>
  <si>
    <t>navicula</t>
  </si>
  <si>
    <t>742420.0 (*)</t>
  </si>
  <si>
    <t>1417650.0 (*)</t>
  </si>
  <si>
    <t>2.3 (#)</t>
  </si>
  <si>
    <t>43 (#)</t>
  </si>
  <si>
    <t>681110.0 (*)</t>
  </si>
  <si>
    <t>1349290.0 (*)</t>
  </si>
  <si>
    <t>58 (#)</t>
  </si>
  <si>
    <t>08:34</t>
  </si>
  <si>
    <t>345540.0 (*)</t>
  </si>
  <si>
    <t>632280.0 (*)</t>
  </si>
  <si>
    <t>84 (#)</t>
  </si>
  <si>
    <t>09:34</t>
  </si>
  <si>
    <t>0.023 (#)</t>
  </si>
  <si>
    <t>110 (#)</t>
  </si>
  <si>
    <t>none seen</t>
  </si>
  <si>
    <t>556440.0 (*)</t>
  </si>
  <si>
    <t>821720.0 (*)</t>
  </si>
  <si>
    <t>&lt;0.0080</t>
  </si>
  <si>
    <t>0.00075</t>
  </si>
  <si>
    <t>0.00065</t>
  </si>
  <si>
    <t>&lt;0.0013</t>
  </si>
  <si>
    <t>1.9 (#)</t>
  </si>
  <si>
    <t>94 (#)</t>
  </si>
  <si>
    <t>&lt;0.0040</t>
  </si>
  <si>
    <t>120 (#)</t>
  </si>
  <si>
    <t>08:06</t>
  </si>
  <si>
    <t>866040.0 (*)</t>
  </si>
  <si>
    <t>10.0 (*)</t>
  </si>
  <si>
    <t>1160300.0 (*)</t>
  </si>
  <si>
    <t>130 (#)</t>
  </si>
  <si>
    <t>08:31</t>
  </si>
  <si>
    <t>396970.0 (*)</t>
  </si>
  <si>
    <t>655450.0 (*)</t>
  </si>
  <si>
    <t>0.028 (#)</t>
  </si>
  <si>
    <t>gomphonema</t>
  </si>
  <si>
    <t>7230.0 (*)</t>
  </si>
  <si>
    <t>8.0 (*)</t>
  </si>
  <si>
    <t>20111.0 (*)</t>
  </si>
  <si>
    <t>&lt;0.17</t>
  </si>
  <si>
    <t>97 (#)</t>
  </si>
  <si>
    <t>see SV report (*)</t>
  </si>
  <si>
    <t>07:11</t>
  </si>
  <si>
    <t>802220.0 (*)</t>
  </si>
  <si>
    <t>996460.0 (*)</t>
  </si>
  <si>
    <t>0.020 (#)</t>
  </si>
  <si>
    <t>&lt;0.015 (#)</t>
  </si>
  <si>
    <t>&lt;0.0097 (#)</t>
  </si>
  <si>
    <t>&lt;0.011 (#)</t>
  </si>
  <si>
    <t>&lt;0.0093 (#)</t>
  </si>
  <si>
    <t>&lt;0.020 (#)</t>
  </si>
  <si>
    <t>&lt;0.0044 (#)</t>
  </si>
  <si>
    <t>&lt;0.026 (#)</t>
  </si>
  <si>
    <t>&lt;0.0089 (#)</t>
  </si>
  <si>
    <t>08:04</t>
  </si>
  <si>
    <t>519110.0 (*)</t>
  </si>
  <si>
    <t>823030.0 (*)</t>
  </si>
  <si>
    <t>07:24</t>
  </si>
  <si>
    <t>794850.0 (*)</t>
  </si>
  <si>
    <t>1043760.0 (*)</t>
  </si>
  <si>
    <t>0.025 (#)</t>
  </si>
  <si>
    <t>0.030 (#)</t>
  </si>
  <si>
    <t>&lt;0.0063 (#)</t>
  </si>
  <si>
    <t>07:38</t>
  </si>
  <si>
    <t>677880.0 (*)</t>
  </si>
  <si>
    <t>993230.0 (*)</t>
  </si>
  <si>
    <t>92 (#)</t>
  </si>
  <si>
    <t>navicula/cymbella co dom</t>
  </si>
  <si>
    <t>gomphonema/schroederia co sub dom</t>
  </si>
  <si>
    <t>72500.0 (*)</t>
  </si>
  <si>
    <t>9.1 (*)</t>
  </si>
  <si>
    <t>108121.0 (*)</t>
  </si>
  <si>
    <t>2.5 (*)</t>
  </si>
  <si>
    <t>55 (#)</t>
  </si>
  <si>
    <t>08:22</t>
  </si>
  <si>
    <t>1183740.0 (*)</t>
  </si>
  <si>
    <t>1494550.0 (*)</t>
  </si>
  <si>
    <t>0.031 (#)</t>
  </si>
  <si>
    <t>83 (#)</t>
  </si>
  <si>
    <t>10:59</t>
  </si>
  <si>
    <t>859190.0 (*)</t>
  </si>
  <si>
    <t>10.1 (*)</t>
  </si>
  <si>
    <t>935350.0 (*)</t>
  </si>
  <si>
    <t>80 (#)</t>
  </si>
  <si>
    <t>09:38</t>
  </si>
  <si>
    <t>698630.0 (*)</t>
  </si>
  <si>
    <t>1343230.0 (*)</t>
  </si>
  <si>
    <t>&lt;0.0034 (#)</t>
  </si>
  <si>
    <t>0.037 (#)</t>
  </si>
  <si>
    <t>Gomphonema</t>
  </si>
  <si>
    <t>No one sub dom</t>
  </si>
  <si>
    <t>807820.0 (*)</t>
  </si>
  <si>
    <t>9.9 (*)</t>
  </si>
  <si>
    <t>1089600.0 (*)</t>
  </si>
  <si>
    <t>0.085</t>
  </si>
  <si>
    <t>1.7 (#)</t>
  </si>
  <si>
    <t>76 (#)</t>
  </si>
  <si>
    <t>09:35</t>
  </si>
  <si>
    <t>687230.0 (*)</t>
  </si>
  <si>
    <t>887880.0 (*)</t>
  </si>
  <si>
    <t>0.075 (#)</t>
  </si>
  <si>
    <t>77 (#)</t>
  </si>
  <si>
    <t>00:00</t>
  </si>
  <si>
    <t>843270.0 (*)</t>
  </si>
  <si>
    <t>1090000.0 (*)</t>
  </si>
  <si>
    <t>69 (#)</t>
  </si>
  <si>
    <t>10:31</t>
  </si>
  <si>
    <t>712180.0 (*)</t>
  </si>
  <si>
    <t>1091000.0 (*)</t>
  </si>
  <si>
    <t>0.019 (#)</t>
  </si>
  <si>
    <t>65 (#)</t>
  </si>
  <si>
    <t>scenedesmus / cyclotella co dom</t>
  </si>
  <si>
    <t>cocconeis / synedra co sub dom</t>
  </si>
  <si>
    <t>830610.0 (*)</t>
  </si>
  <si>
    <t>1231920.0 (*)</t>
  </si>
  <si>
    <t>&lt;1.9</t>
  </si>
  <si>
    <t>&lt;0.78</t>
  </si>
  <si>
    <t>09:25</t>
  </si>
  <si>
    <t>898910.0 (*)</t>
  </si>
  <si>
    <t>1264850.0 (*)</t>
  </si>
  <si>
    <t>0.026 (#)</t>
  </si>
  <si>
    <t>09:20</t>
  </si>
  <si>
    <t>1048900.0 (*)</t>
  </si>
  <si>
    <t>1479410.0 (*)</t>
  </si>
  <si>
    <t>0.024 (#)</t>
  </si>
  <si>
    <t>09:24</t>
  </si>
  <si>
    <t>1066240.0 (*)</t>
  </si>
  <si>
    <t>1572870.0 (*)</t>
  </si>
  <si>
    <t>09:10</t>
  </si>
  <si>
    <t>460700.0 (*)</t>
  </si>
  <si>
    <t>952180.0 (*)</t>
  </si>
  <si>
    <t>NAVICULA</t>
  </si>
  <si>
    <t>CYCLOTELLA</t>
  </si>
  <si>
    <t>567130.0 (*)</t>
  </si>
  <si>
    <t>856340.0 (*)</t>
  </si>
  <si>
    <t>559800.0 (*)</t>
  </si>
  <si>
    <t>9.6 (*)</t>
  </si>
  <si>
    <t>789500.0 (*)</t>
  </si>
  <si>
    <t>0.054 (#)</t>
  </si>
  <si>
    <t>09:59</t>
  </si>
  <si>
    <t>723030.0 (*)</t>
  </si>
  <si>
    <t>968180.0 (*)</t>
  </si>
  <si>
    <t>07:31</t>
  </si>
  <si>
    <t>909490.0 (*)</t>
  </si>
  <si>
    <t>1312220.0 (*)</t>
  </si>
  <si>
    <t>0.021 (#)</t>
  </si>
  <si>
    <t>CYCLOTELLA/</t>
  </si>
  <si>
    <t>636440.0 (*)</t>
  </si>
  <si>
    <t>992500.0 (*)</t>
  </si>
  <si>
    <t>&lt;1.0</t>
  </si>
  <si>
    <t>10:29</t>
  </si>
  <si>
    <t>719800.0 (*)</t>
  </si>
  <si>
    <t>1113030.0 (*)</t>
  </si>
  <si>
    <t>09:32</t>
  </si>
  <si>
    <t>803370.0 (*)</t>
  </si>
  <si>
    <t>1128180.0 (*)</t>
  </si>
  <si>
    <t>11:33</t>
  </si>
  <si>
    <t>523030.0 (*)</t>
  </si>
  <si>
    <t>990590.0 (*)</t>
  </si>
  <si>
    <t>desmodesmus / closterium co sub dom</t>
  </si>
  <si>
    <t>392970.0 (*)</t>
  </si>
  <si>
    <t>1322890.0 (*)</t>
  </si>
  <si>
    <t>&lt;9.4 (#)</t>
  </si>
  <si>
    <t>&lt;0.0032 (#)</t>
  </si>
  <si>
    <t>1.6 (#)</t>
  </si>
  <si>
    <t>468300.0 (*)</t>
  </si>
  <si>
    <t>1102600.0 (*)</t>
  </si>
  <si>
    <t>08:32</t>
  </si>
  <si>
    <t>676870.0 (*)</t>
  </si>
  <si>
    <t>1517170.0 (*)</t>
  </si>
  <si>
    <t>&lt;2 (*)</t>
  </si>
  <si>
    <t>&lt;20 (*)</t>
  </si>
  <si>
    <t>&lt;1 (*)</t>
  </si>
  <si>
    <t>&lt;1</t>
  </si>
  <si>
    <t>&lt;0.65</t>
  </si>
  <si>
    <t>&lt;2</t>
  </si>
  <si>
    <t>07:53</t>
  </si>
  <si>
    <t>517270.0 (*)</t>
  </si>
  <si>
    <t>1021820.0 (*)</t>
  </si>
  <si>
    <t>08:37</t>
  </si>
  <si>
    <t>547680.0 (*)</t>
  </si>
  <si>
    <t>1068280.0 (*)</t>
  </si>
  <si>
    <t>1363640.0 (*)</t>
  </si>
  <si>
    <t>10.2 (*)</t>
  </si>
  <si>
    <t>3053670.0 (*)</t>
  </si>
  <si>
    <t>12 (#)</t>
  </si>
  <si>
    <t>0.014 (#)</t>
  </si>
  <si>
    <t>13 (#)</t>
  </si>
  <si>
    <t>&lt;4 (*)</t>
  </si>
  <si>
    <t>&lt;40 (*)</t>
  </si>
  <si>
    <t>&lt;1.3</t>
  </si>
  <si>
    <t>&lt;4</t>
  </si>
  <si>
    <t>501310.0 (*)</t>
  </si>
  <si>
    <t>1086570.0 (*)</t>
  </si>
  <si>
    <t>447580.0 (*)</t>
  </si>
  <si>
    <t>866260.0 (*)</t>
  </si>
  <si>
    <t>08:09</t>
  </si>
  <si>
    <t>479700.0 (*)</t>
  </si>
  <si>
    <t>987580.0 (*)</t>
  </si>
  <si>
    <t>&lt;0.0097 (*)</t>
  </si>
  <si>
    <t>&lt;0.0093 (*)</t>
  </si>
  <si>
    <t>&lt;0.015 (*)</t>
  </si>
  <si>
    <t>&lt;0.0063 (*)</t>
  </si>
  <si>
    <t>&lt;0.020 (*)</t>
  </si>
  <si>
    <t>&lt;0.011 (*)</t>
  </si>
  <si>
    <t>None seen</t>
  </si>
  <si>
    <t>324510.0 (*)</t>
  </si>
  <si>
    <t>801880.0 (*)</t>
  </si>
  <si>
    <t>6.0 (#)</t>
  </si>
  <si>
    <t>07:58</t>
  </si>
  <si>
    <t>08:14</t>
  </si>
  <si>
    <t>355740.0 (*)</t>
  </si>
  <si>
    <t>905560.0 (*)</t>
  </si>
  <si>
    <t>458790.0 (*)</t>
  </si>
  <si>
    <t>861460.0 (*)</t>
  </si>
  <si>
    <t>08:16</t>
  </si>
  <si>
    <t>505900.0 (*)</t>
  </si>
  <si>
    <t>851580.0 (*)</t>
  </si>
  <si>
    <t>None Seen</t>
  </si>
  <si>
    <t>344390.0 (*)</t>
  </si>
  <si>
    <t>564260.0 (*)</t>
  </si>
  <si>
    <t>6.2 (#)</t>
  </si>
  <si>
    <t>&lt;1.5</t>
  </si>
  <si>
    <t>10:00</t>
  </si>
  <si>
    <t>343500.0 (*)</t>
  </si>
  <si>
    <t>529110.0 (*)</t>
  </si>
  <si>
    <t>08:54</t>
  </si>
  <si>
    <t>402480.0 (*)</t>
  </si>
  <si>
    <t>618510.0 (*)</t>
  </si>
  <si>
    <t>10:04</t>
  </si>
  <si>
    <t>621580.0 (*)</t>
  </si>
  <si>
    <t>863840.0 (*)</t>
  </si>
  <si>
    <t>487070.0 (*)</t>
  </si>
  <si>
    <t>667070.0 (*)</t>
  </si>
  <si>
    <t>14 (#)</t>
  </si>
  <si>
    <t>4.6 (#)</t>
  </si>
  <si>
    <t>09:53</t>
  </si>
  <si>
    <t>3860.0 (*)</t>
  </si>
  <si>
    <t>6.5 (*)</t>
  </si>
  <si>
    <t>1285860.0 (*)</t>
  </si>
  <si>
    <t>432320.0 (*)</t>
  </si>
  <si>
    <t>631820.0 (*)</t>
  </si>
  <si>
    <t>473760.0 (*)</t>
  </si>
  <si>
    <t>915740.0 (*)</t>
  </si>
  <si>
    <t>598600.0 (*)</t>
  </si>
  <si>
    <t>969500.0 (*)</t>
  </si>
  <si>
    <t>11 (#)</t>
  </si>
  <si>
    <t>0.0093 (#)</t>
  </si>
  <si>
    <t>3.3 (#)</t>
  </si>
  <si>
    <t>09:41</t>
  </si>
  <si>
    <t>638100.0 (*)</t>
  </si>
  <si>
    <t>961520.0 (*)</t>
  </si>
  <si>
    <t>&lt;0.019 (#)</t>
  </si>
  <si>
    <t>&lt;0.030 (#)</t>
  </si>
  <si>
    <t>&lt;0.013 (#)</t>
  </si>
  <si>
    <t>392700.0 (*)</t>
  </si>
  <si>
    <t>674240.0 (*)</t>
  </si>
  <si>
    <t>304080.0 (*)</t>
  </si>
  <si>
    <t>610190.0 (*)</t>
  </si>
  <si>
    <t>MONORAPHIDIUM/GOMPHONEMA CO SUB DOM</t>
  </si>
  <si>
    <t>&gt;200</t>
  </si>
  <si>
    <t>&gt;100</t>
  </si>
  <si>
    <t>554750.0 (*)</t>
  </si>
  <si>
    <t>1063640.0 (*)</t>
  </si>
  <si>
    <t>2.7 (#)</t>
  </si>
  <si>
    <t>08:55</t>
  </si>
  <si>
    <t>42515.0 (*)</t>
  </si>
  <si>
    <t>8.6 (*)</t>
  </si>
  <si>
    <t>84564.0 (*)</t>
  </si>
  <si>
    <t>09:31</t>
  </si>
  <si>
    <t>34410.0 (*)</t>
  </si>
  <si>
    <t>8.4 (*)</t>
  </si>
  <si>
    <t>63162.0 (*)</t>
  </si>
  <si>
    <t>09:52</t>
  </si>
  <si>
    <t>524460.0 (*)</t>
  </si>
  <si>
    <t>775560.0 (*)</t>
  </si>
  <si>
    <t>&lt;0.009</t>
  </si>
  <si>
    <t>&lt;0.003</t>
  </si>
  <si>
    <t>&lt;0.004</t>
  </si>
  <si>
    <t>&lt;0.006</t>
  </si>
  <si>
    <t>&lt;0.008</t>
  </si>
  <si>
    <t>09:49</t>
  </si>
  <si>
    <t>51212.0 (*)</t>
  </si>
  <si>
    <t>81576.0 (*)</t>
  </si>
  <si>
    <t>0.035 (#)</t>
  </si>
  <si>
    <t>gomphonema/cyclotella co dom</t>
  </si>
  <si>
    <t>518890.0 (*)</t>
  </si>
  <si>
    <t>792630.0 (*)</t>
  </si>
  <si>
    <t>3.0 (#)</t>
  </si>
  <si>
    <t>831880.0 (*)</t>
  </si>
  <si>
    <t>1283920.0 (*)</t>
  </si>
  <si>
    <t>09:09</t>
  </si>
  <si>
    <t>499700.0 (*)</t>
  </si>
  <si>
    <t>907370.0 (*)</t>
  </si>
  <si>
    <t>608890.0 (*)</t>
  </si>
  <si>
    <t>704330.0 (*)</t>
  </si>
  <si>
    <t>FRAGILARIA</t>
  </si>
  <si>
    <t>PAH_01_WW LOQ Changed to &lt;0.00070 from &lt;0.00072 due to error on sample manager (*)</t>
  </si>
  <si>
    <t>191535.0 (*)</t>
  </si>
  <si>
    <t>141909.0 (*)</t>
  </si>
  <si>
    <t>&lt;0.0007 (#)</t>
  </si>
  <si>
    <t>0.0055</t>
  </si>
  <si>
    <t>0.002</t>
  </si>
  <si>
    <t>0.0039 (#)</t>
  </si>
  <si>
    <t>3.1 (#)</t>
  </si>
  <si>
    <t>267520.0 (*)</t>
  </si>
  <si>
    <t>417940.0 (*)</t>
  </si>
  <si>
    <t>08:48</t>
  </si>
  <si>
    <t>592730.0 (*)</t>
  </si>
  <si>
    <t>1002930.0 (*)</t>
  </si>
  <si>
    <t>09:36</t>
  </si>
  <si>
    <t>942180.0 (*)</t>
  </si>
  <si>
    <t>1221110.0 (*)</t>
  </si>
  <si>
    <t>Cocconeis</t>
  </si>
  <si>
    <t>943880.0 (*)</t>
  </si>
  <si>
    <t>1211010.0 (*)</t>
  </si>
  <si>
    <t>&lt;0.00070 (#)</t>
  </si>
  <si>
    <t>0.0023</t>
  </si>
  <si>
    <t>0.0011</t>
  </si>
  <si>
    <t>&lt;0.0021 (#)</t>
  </si>
  <si>
    <t>3.2 (#)</t>
  </si>
  <si>
    <t>Reactivated to add PFAS results (*)</t>
  </si>
  <si>
    <t>1062930.0 (*)</t>
  </si>
  <si>
    <t>1670500.0 (*)</t>
  </si>
  <si>
    <t>&lt;0.0097</t>
  </si>
  <si>
    <t>&lt;0.011</t>
  </si>
  <si>
    <t>&lt;0.019</t>
  </si>
  <si>
    <t>&lt;0.030</t>
  </si>
  <si>
    <t>&lt;0.020</t>
  </si>
  <si>
    <t>&lt;0.026</t>
  </si>
  <si>
    <t>08:08</t>
  </si>
  <si>
    <t>651720.0 (*)</t>
  </si>
  <si>
    <t>1106200.0 (*)</t>
  </si>
  <si>
    <t>0.0037</t>
  </si>
  <si>
    <t>08:12</t>
  </si>
  <si>
    <t>82909.0 (*)</t>
  </si>
  <si>
    <t>9.0 (*)</t>
  </si>
  <si>
    <t>148119.0 (*)</t>
  </si>
  <si>
    <t>08:03</t>
  </si>
  <si>
    <t>903960.0 (*)</t>
  </si>
  <si>
    <t>1410400.0 (*)</t>
  </si>
  <si>
    <t>&lt;0.0034</t>
  </si>
  <si>
    <t>&lt;0.0093</t>
  </si>
  <si>
    <t>&lt;0.0063</t>
  </si>
  <si>
    <t>&lt;0.0089</t>
  </si>
  <si>
    <t>2820400.0 (*)</t>
  </si>
  <si>
    <t>10.7 (*)</t>
  </si>
  <si>
    <t>5236400.0 (*)</t>
  </si>
  <si>
    <t>4.3 (#)</t>
  </si>
  <si>
    <t>472160.0 (*)</t>
  </si>
  <si>
    <t>842870.0 (*)</t>
  </si>
  <si>
    <t>758830.0 (*)</t>
  </si>
  <si>
    <t>1061550.0 (*)</t>
  </si>
  <si>
    <t>Substances Recorded as Present in non-Tidal River Tees</t>
  </si>
  <si>
    <t>Substances Checked for as Present in non-Tidal River Tees but not Detected</t>
  </si>
  <si>
    <t>Substances not Sampled for in Non-Tidal River Tees</t>
  </si>
  <si>
    <t>River Tees Mean (µg/l)</t>
  </si>
  <si>
    <t>Tees Bay Mean (µg/l)</t>
  </si>
  <si>
    <t>Tees Bay Max (µg/l)</t>
  </si>
  <si>
    <t>Dissolved Inorganic Nitrogen</t>
  </si>
  <si>
    <t>Results in yellow cells are set at half LOD to enable analysis where required</t>
  </si>
  <si>
    <t>Unionised Ammonia</t>
  </si>
  <si>
    <t>Mean = 0.252mg/l</t>
  </si>
  <si>
    <r>
      <t>Mean = 21</t>
    </r>
    <r>
      <rPr>
        <sz val="9"/>
        <rFont val="Calibri"/>
        <family val="2"/>
      </rPr>
      <t>µg/l</t>
    </r>
  </si>
  <si>
    <t>Salinity : In Situ</t>
  </si>
  <si>
    <t>Sample Depth below surface</t>
  </si>
  <si>
    <t>Turbidity : In Situ</t>
  </si>
  <si>
    <t>Water Depth</t>
  </si>
  <si>
    <t>G: SEA OFF S CAREW EXHNDA 6 UD NGR 052022</t>
  </si>
  <si>
    <t>A: TEES AT THE GARES (SURFACE)</t>
  </si>
  <si>
    <t>D: TEES COASTAL OFF REDCAR (WINDFARM)</t>
  </si>
  <si>
    <t>F: TEES COASTAL TEES BAY</t>
  </si>
  <si>
    <t>E:TEES BAY OFF HARTLEPOOL PS MAIN CW OUTFL</t>
  </si>
  <si>
    <t>C: TEES COASTAL GENERIC WB BENTHIC SITE</t>
  </si>
  <si>
    <t>B: TEES COASTAL INSHORE OF TEESIDE WINDFARM</t>
  </si>
  <si>
    <t>All units ug/l</t>
  </si>
  <si>
    <t>Flouranthene</t>
  </si>
  <si>
    <t>Hexabromocyclododecane TOTAL : (Sum of a, b, g) : Wet Wt</t>
  </si>
  <si>
    <t>Row Labels</t>
  </si>
  <si>
    <t>Ammoniacal Nitrogen, Filtered as N</t>
  </si>
  <si>
    <t>Unionised ammonia (ug/l)</t>
  </si>
  <si>
    <t>PROCESS EFFLUENT ONLY</t>
  </si>
  <si>
    <t>ALL UNITS ug/l</t>
  </si>
  <si>
    <t>River Tees Average</t>
  </si>
  <si>
    <t>Process Condensate</t>
  </si>
  <si>
    <t>TOTAL concentrations in raw water feed to site</t>
  </si>
  <si>
    <t>Effluent After Water Loss (ug/l)</t>
  </si>
  <si>
    <t>River Tees Maximum</t>
  </si>
  <si>
    <t>Temperature</t>
  </si>
  <si>
    <t>Delta &lt;3degC</t>
  </si>
  <si>
    <t>Un-ionised Ammonia</t>
  </si>
  <si>
    <t>Mean = 21 µg/l</t>
  </si>
  <si>
    <t>Flouride</t>
  </si>
  <si>
    <t>Mean = 5000ug/l, MAC = 15000ug/l</t>
  </si>
  <si>
    <t>Mean = 252ug/l</t>
  </si>
  <si>
    <t>Hydrocarbons</t>
  </si>
  <si>
    <t>Mean = 500ug/l</t>
  </si>
  <si>
    <t>Benzo(a)-pyrene</t>
  </si>
  <si>
    <t>Benzo(b)-fluoranthene</t>
  </si>
  <si>
    <t>MAC = 0.00082ug/l</t>
  </si>
  <si>
    <t>Benzo(k)-fluoranthene</t>
  </si>
  <si>
    <t>Mean = 0.0063ug/l, MAC = 0.12ug/l</t>
  </si>
  <si>
    <t>Hexabromocyclo-dodecane</t>
  </si>
  <si>
    <t>Mean = 0.008ug/l, MAC = .050ug/l</t>
  </si>
  <si>
    <t>Perfluorooctane sulfonic acid and its salts (PFOS)</t>
  </si>
  <si>
    <t>Mean = 0.00013ug/l, MAC = 7.200ug/l</t>
  </si>
  <si>
    <t>Polyaromatic Hydrocarbons</t>
  </si>
  <si>
    <t>Mean = 0.00017ug/l</t>
  </si>
  <si>
    <t>Metals</t>
  </si>
  <si>
    <t>Chromium (VI)</t>
  </si>
  <si>
    <t>Iron (dissolved)</t>
  </si>
  <si>
    <t>Mean = 1000ug/l</t>
  </si>
  <si>
    <t>Mean =  7.9µg/l</t>
  </si>
  <si>
    <t>Pesticides</t>
  </si>
  <si>
    <t>Mean = 0.01µg/l, 95%ile = 0.26µg/l</t>
  </si>
  <si>
    <t>Mean = 196µg/l, MAC = 398µg/l</t>
  </si>
  <si>
    <t>Mean = 100µg/l, MAC = 1000µg/l</t>
  </si>
  <si>
    <t xml:space="preserve">Mean = 0.0065ug/l , MAC = 0.034ug/l </t>
  </si>
  <si>
    <t>WITH SURFACE WATER INCLUDED (197l/s)</t>
  </si>
  <si>
    <t>Surface Water Chemistry (ug/l)</t>
  </si>
  <si>
    <t>Effluent After Surface Water Addition (ug/l)</t>
  </si>
  <si>
    <t>H2Teeside Average (Process Effluent Only)</t>
  </si>
  <si>
    <t>H2Teeside Maximum (Process Effluent Only)</t>
  </si>
  <si>
    <t>NZT Average (Process Effluent Only)</t>
  </si>
  <si>
    <t>NZT Maximum (Process Effluent Only)</t>
  </si>
  <si>
    <t>Both Sites Average (Process Effluent Only)</t>
  </si>
  <si>
    <t>Both Sites Maximum (Process Effluent Only)</t>
  </si>
  <si>
    <t>UNITS ng/l</t>
  </si>
  <si>
    <t>H2Teeside Average (With Surface Water)</t>
  </si>
  <si>
    <t>H2Teeside Maximum (With Surface Water)</t>
  </si>
  <si>
    <t>NZT Average (With Surface Water)</t>
  </si>
  <si>
    <t>NZT Maximum (With Surface Water)</t>
  </si>
  <si>
    <t>Both Sites Average (With Surface Water)</t>
  </si>
  <si>
    <t>Both Sites Maximum (With Surface Water)</t>
  </si>
  <si>
    <t>Effective Volume Flux</t>
  </si>
  <si>
    <t>EQS (Average)</t>
  </si>
  <si>
    <t>EQS (Maximum)</t>
  </si>
  <si>
    <t>Ambient (Average)</t>
  </si>
  <si>
    <t>Ambient (Maximum)</t>
  </si>
  <si>
    <t>EQS exceeded in effluent</t>
  </si>
  <si>
    <t>Not detected, ambient set at half LOD</t>
  </si>
  <si>
    <t>Not monitored, ambient set at 50% of EQS</t>
  </si>
  <si>
    <t>No EQS for this statistic</t>
  </si>
  <si>
    <t>Allowable EVF Exceeded</t>
  </si>
  <si>
    <t>PROCESS EFFLUENT AND SURFACE WATER</t>
  </si>
  <si>
    <t>Page Name</t>
  </si>
  <si>
    <t>Content</t>
  </si>
  <si>
    <t>Pollutants</t>
  </si>
  <si>
    <t>EA Locations</t>
  </si>
  <si>
    <t>1 - Tees @ BS (NWL)</t>
  </si>
  <si>
    <t>1a - Tees @ BS (EA)</t>
  </si>
  <si>
    <t>3 - Tees @ LW (EA)</t>
  </si>
  <si>
    <t>NWL Nitrogen</t>
  </si>
  <si>
    <t>Ambient Inputs</t>
  </si>
  <si>
    <t>Input Tables</t>
  </si>
  <si>
    <t>TB Quality</t>
  </si>
  <si>
    <t>TB DIN</t>
  </si>
  <si>
    <t>TB Trace</t>
  </si>
  <si>
    <t>TB UnAmm</t>
  </si>
  <si>
    <t>H2T Screen</t>
  </si>
  <si>
    <t>H2T &amp; NZT Screen</t>
  </si>
  <si>
    <t>Effective VF</t>
  </si>
  <si>
    <t>List of substances with EQS values in coastal and transitional waters (current at time of download, mid-2023)</t>
  </si>
  <si>
    <t>Locations of sampling points with data on Environment Agency Water Quality Archive</t>
  </si>
  <si>
    <t>Northumbrian Water sampling data for the River Tees at Broken Scar</t>
  </si>
  <si>
    <t>Environment Agency sampling data for the River Tees at Broken Scar</t>
  </si>
  <si>
    <t>Environment Agency sampling data for the River Tees at Low Worsall</t>
  </si>
  <si>
    <t>Calculation of DIN concentrations in the River Tees from Northumbrian Water data</t>
  </si>
  <si>
    <t>Summary of available data and concentrations in the non-tidal River Tees of substances with EQS values in coastal and transitional waters</t>
  </si>
  <si>
    <t>Concentrations statistics used in water quality modelling to represent inputs from the non-tidal River Tees</t>
  </si>
  <si>
    <t>Environment Agency data for outline water chemistry (temperature, salinity, pH) in Tees Bay</t>
  </si>
  <si>
    <t>Environment Agency data for DIN in Tees Bay, including calculation of EQS</t>
  </si>
  <si>
    <t>Environment Agency data for trace contaminants with EQS values in Tees Bay</t>
  </si>
  <si>
    <t>Calculation of unionised ammonia concentrations in Tees Bay</t>
  </si>
  <si>
    <t>Calculation of pollutant profiles for H2Teeside site only, with screening against EQS value for contaminants in coastal waters</t>
  </si>
  <si>
    <t>Calculation of pollutant profiles for H2Teeside site in combination with NZT, with screening against EQS value for contaminants in coastal waters</t>
  </si>
  <si>
    <t>Effective volume flux calculations for effluent discharged from the H2Teeside site and combined impacts from H2Teeside and NZT</t>
  </si>
  <si>
    <t>Raw River Tees Water Inflow (m3/hr)</t>
  </si>
  <si>
    <t>Raw River Tees Water Inflow (m3/s)</t>
  </si>
  <si>
    <t>Process Condenstate Inflow (m3/hr)</t>
  </si>
  <si>
    <t>Process Condensate Inflow (m3/s)</t>
  </si>
  <si>
    <t>Effluent Outflow (m3/hr)</t>
  </si>
  <si>
    <t>Effluent Outflow (m3/s)</t>
  </si>
  <si>
    <t>Effluent Outflow (l/s)</t>
  </si>
  <si>
    <t>Total Inflow (l/s)</t>
  </si>
  <si>
    <t>Subtotal Inflow (l/s)</t>
  </si>
  <si>
    <t>Surface Water Inflow (l/s)</t>
  </si>
  <si>
    <t>Total Effluent Outflow (l/s)</t>
  </si>
  <si>
    <t>H2Teeside Effluent Outflow (m3/hr)</t>
  </si>
  <si>
    <t>H2Teeside Effluent Outflow (m3/s)</t>
  </si>
  <si>
    <t>NZT Effluent Outflow (m3/hr)</t>
  </si>
  <si>
    <t>NZT Effluent Outflow (m3/s)</t>
  </si>
  <si>
    <t>Both Sites Total Outflow (m3/s)</t>
  </si>
  <si>
    <t>Both Sites Total Outflow (m3/hr)</t>
  </si>
  <si>
    <t>H2Teesside Total Effluent Flow = 217.83l/s</t>
  </si>
  <si>
    <t>NZT Surface Water Flow = 1600m3/hr</t>
  </si>
  <si>
    <t>Total Flow (m3/s)</t>
  </si>
  <si>
    <t>Total Outflow (m3/hr)</t>
  </si>
  <si>
    <t>Total Outflow (m3/s)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</si>
</sst>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"/>
    <numFmt numFmtId="165" formatCode="0.0000"/>
    <numFmt numFmtId="166" formatCode="dd/mm/yy"/>
    <numFmt numFmtId="167" formatCode="0.0"/>
    <numFmt numFmtId="168" formatCode="0.000"/>
    <numFmt numFmtId="169" formatCode="0.0000000"/>
    <numFmt numFmtId="170" formatCode="0.0000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000000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Arial"/>
      <family val="2"/>
    </font>
    <font>
      <sz val="9"/>
      <color rgb="FF000000"/>
      <name val="Calibri"/>
      <family val="2"/>
    </font>
    <font>
      <sz val="12"/>
      <color rgb="FF000000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sz val="8"/>
      <color rgb="FF000000"/>
      <name val="Calibri"/>
      <family val="2"/>
      <scheme val="minor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9"/>
      <name val="Calibri"/>
      <family val="2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BF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4FFED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8" fillId="0" borderId="0"/>
    <xf numFmtId="0" fontId="10" fillId="0" borderId="0"/>
  </cellStyleXfs>
  <cellXfs count="244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/>
    <xf numFmtId="14" fontId="0" fillId="0" borderId="0" xfId="0" applyNumberFormat="1"/>
    <xf numFmtId="22" fontId="0" fillId="0" borderId="0" xfId="0" applyNumberFormat="1"/>
    <xf numFmtId="0" fontId="0" fillId="3" borderId="0" xfId="0" applyFill="1"/>
    <xf numFmtId="0" fontId="0" fillId="3" borderId="0" xfId="0" applyFill="1" applyAlignment="1">
      <alignment horizontal="left"/>
    </xf>
    <xf numFmtId="0" fontId="1" fillId="0" borderId="0" xfId="0" applyFont="1"/>
    <xf numFmtId="0" fontId="4" fillId="0" borderId="0" xfId="1" applyFont="1" applyAlignment="1">
      <alignment horizontal="left" vertical="top" wrapText="1"/>
    </xf>
    <xf numFmtId="0" fontId="4" fillId="4" borderId="0" xfId="1" applyFont="1" applyFill="1" applyAlignment="1">
      <alignment horizontal="left" vertical="top" wrapText="1"/>
    </xf>
    <xf numFmtId="0" fontId="4" fillId="5" borderId="0" xfId="1" applyFont="1" applyFill="1" applyAlignment="1">
      <alignment horizontal="left" vertical="top" wrapText="1"/>
    </xf>
    <xf numFmtId="0" fontId="4" fillId="0" borderId="0" xfId="1" applyFont="1" applyAlignment="1">
      <alignment horizontal="left" vertical="top"/>
    </xf>
    <xf numFmtId="0" fontId="4" fillId="0" borderId="0" xfId="1" applyFont="1" applyAlignment="1">
      <alignment vertical="top"/>
    </xf>
    <xf numFmtId="0" fontId="6" fillId="0" borderId="0" xfId="1" applyFont="1" applyAlignment="1">
      <alignment vertical="top"/>
    </xf>
    <xf numFmtId="0" fontId="7" fillId="0" borderId="0" xfId="1" applyFont="1" applyAlignment="1">
      <alignment vertical="top"/>
    </xf>
    <xf numFmtId="0" fontId="6" fillId="0" borderId="0" xfId="1" applyFont="1" applyAlignment="1">
      <alignment horizontal="left" wrapText="1"/>
    </xf>
    <xf numFmtId="0" fontId="6" fillId="6" borderId="0" xfId="1" applyFont="1" applyFill="1" applyAlignment="1">
      <alignment horizontal="left" wrapText="1"/>
    </xf>
    <xf numFmtId="0" fontId="6" fillId="4" borderId="0" xfId="1" applyFont="1" applyFill="1" applyAlignment="1">
      <alignment horizontal="left" wrapText="1"/>
    </xf>
    <xf numFmtId="0" fontId="6" fillId="0" borderId="0" xfId="1" applyFont="1" applyAlignment="1">
      <alignment horizontal="left"/>
    </xf>
    <xf numFmtId="0" fontId="6" fillId="0" borderId="0" xfId="1" applyFont="1"/>
    <xf numFmtId="0" fontId="7" fillId="0" borderId="0" xfId="1" applyFont="1"/>
    <xf numFmtId="0" fontId="6" fillId="0" borderId="0" xfId="2" applyFont="1" applyAlignment="1">
      <alignment wrapText="1"/>
    </xf>
    <xf numFmtId="0" fontId="6" fillId="0" borderId="0" xfId="2" applyFont="1" applyAlignment="1">
      <alignment horizontal="left" wrapText="1"/>
    </xf>
    <xf numFmtId="0" fontId="6" fillId="5" borderId="0" xfId="2" applyFont="1" applyFill="1" applyAlignment="1">
      <alignment horizontal="left" wrapText="1"/>
    </xf>
    <xf numFmtId="0" fontId="6" fillId="0" borderId="0" xfId="2" applyFont="1" applyAlignment="1">
      <alignment horizontal="left"/>
    </xf>
    <xf numFmtId="0" fontId="6" fillId="5" borderId="0" xfId="1" applyFont="1" applyFill="1" applyAlignment="1">
      <alignment horizontal="left" wrapText="1"/>
    </xf>
    <xf numFmtId="0" fontId="6" fillId="6" borderId="0" xfId="2" applyFont="1" applyFill="1" applyAlignment="1">
      <alignment horizontal="left" wrapText="1"/>
    </xf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wrapText="1"/>
    </xf>
    <xf numFmtId="3" fontId="6" fillId="0" borderId="0" xfId="1" applyNumberFormat="1" applyFont="1" applyAlignment="1">
      <alignment horizontal="left" wrapText="1"/>
    </xf>
    <xf numFmtId="3" fontId="6" fillId="5" borderId="0" xfId="1" applyNumberFormat="1" applyFont="1" applyFill="1" applyAlignment="1">
      <alignment horizontal="left" wrapText="1"/>
    </xf>
    <xf numFmtId="1" fontId="6" fillId="0" borderId="0" xfId="2" applyNumberFormat="1" applyFont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2" fillId="0" borderId="0" xfId="0" applyFont="1"/>
    <xf numFmtId="0" fontId="11" fillId="0" borderId="0" xfId="3" applyFont="1" applyAlignment="1">
      <alignment horizontal="left" vertical="center"/>
    </xf>
    <xf numFmtId="14" fontId="11" fillId="0" borderId="0" xfId="3" applyNumberFormat="1" applyFont="1" applyAlignment="1">
      <alignment horizontal="left" vertical="center"/>
    </xf>
    <xf numFmtId="0" fontId="11" fillId="0" borderId="0" xfId="3" applyFont="1" applyAlignment="1">
      <alignment horizontal="center" vertical="center" wrapText="1"/>
    </xf>
    <xf numFmtId="0" fontId="11" fillId="0" borderId="0" xfId="3" applyFont="1" applyAlignment="1">
      <alignment horizontal="left"/>
    </xf>
    <xf numFmtId="0" fontId="11" fillId="0" borderId="0" xfId="3" applyFont="1" applyAlignment="1">
      <alignment horizontal="center" vertical="center"/>
    </xf>
    <xf numFmtId="0" fontId="11" fillId="0" borderId="0" xfId="3" applyFont="1" applyAlignment="1">
      <alignment horizontal="left" vertical="center" wrapText="1"/>
    </xf>
    <xf numFmtId="165" fontId="11" fillId="0" borderId="0" xfId="3" applyNumberFormat="1" applyFont="1" applyAlignment="1">
      <alignment horizontal="left"/>
    </xf>
    <xf numFmtId="14" fontId="11" fillId="0" borderId="0" xfId="3" applyNumberFormat="1" applyFont="1" applyAlignment="1">
      <alignment horizontal="left"/>
    </xf>
    <xf numFmtId="0" fontId="11" fillId="0" borderId="0" xfId="3" applyFont="1"/>
    <xf numFmtId="14" fontId="11" fillId="0" borderId="0" xfId="3" applyNumberFormat="1" applyFont="1"/>
    <xf numFmtId="165" fontId="11" fillId="0" borderId="0" xfId="3" applyNumberFormat="1" applyFont="1"/>
    <xf numFmtId="2" fontId="11" fillId="0" borderId="0" xfId="3" applyNumberFormat="1" applyFont="1"/>
    <xf numFmtId="0" fontId="12" fillId="7" borderId="1" xfId="3" applyFont="1" applyFill="1" applyBorder="1" applyAlignment="1">
      <alignment horizontal="left" vertical="center"/>
    </xf>
    <xf numFmtId="49" fontId="12" fillId="7" borderId="2" xfId="3" applyNumberFormat="1" applyFont="1" applyFill="1" applyBorder="1" applyAlignment="1">
      <alignment horizontal="left" vertical="center"/>
    </xf>
    <xf numFmtId="49" fontId="12" fillId="7" borderId="1" xfId="3" applyNumberFormat="1" applyFont="1" applyFill="1" applyBorder="1" applyAlignment="1">
      <alignment horizontal="left" vertical="center"/>
    </xf>
    <xf numFmtId="49" fontId="12" fillId="7" borderId="3" xfId="3" applyNumberFormat="1" applyFont="1" applyFill="1" applyBorder="1" applyAlignment="1">
      <alignment horizontal="center" vertical="center" wrapText="1"/>
    </xf>
    <xf numFmtId="49" fontId="12" fillId="8" borderId="3" xfId="3" applyNumberFormat="1" applyFont="1" applyFill="1" applyBorder="1" applyAlignment="1">
      <alignment horizontal="center" vertical="center" wrapText="1"/>
    </xf>
    <xf numFmtId="49" fontId="12" fillId="9" borderId="3" xfId="3" applyNumberFormat="1" applyFont="1" applyFill="1" applyBorder="1" applyAlignment="1">
      <alignment horizontal="center" vertical="center" wrapText="1"/>
    </xf>
    <xf numFmtId="0" fontId="13" fillId="10" borderId="0" xfId="3" applyFont="1" applyFill="1" applyAlignment="1">
      <alignment horizontal="left"/>
    </xf>
    <xf numFmtId="49" fontId="12" fillId="7" borderId="4" xfId="3" applyNumberFormat="1" applyFont="1" applyFill="1" applyBorder="1" applyAlignment="1">
      <alignment horizontal="left" vertical="center"/>
    </xf>
    <xf numFmtId="0" fontId="12" fillId="7" borderId="4" xfId="3" applyFont="1" applyFill="1" applyBorder="1" applyAlignment="1">
      <alignment horizontal="left" vertical="center"/>
    </xf>
    <xf numFmtId="49" fontId="12" fillId="7" borderId="5" xfId="3" applyNumberFormat="1" applyFont="1" applyFill="1" applyBorder="1" applyAlignment="1">
      <alignment horizontal="left" vertical="center"/>
    </xf>
    <xf numFmtId="49" fontId="12" fillId="7" borderId="3" xfId="3" applyNumberFormat="1" applyFont="1" applyFill="1" applyBorder="1" applyAlignment="1">
      <alignment horizontal="center" vertical="center"/>
    </xf>
    <xf numFmtId="49" fontId="12" fillId="10" borderId="6" xfId="3" applyNumberFormat="1" applyFont="1" applyFill="1" applyBorder="1" applyAlignment="1">
      <alignment horizontal="left" vertical="center" wrapText="1"/>
    </xf>
    <xf numFmtId="49" fontId="12" fillId="10" borderId="6" xfId="3" applyNumberFormat="1" applyFont="1" applyFill="1" applyBorder="1" applyAlignment="1">
      <alignment horizontal="left" vertical="center"/>
    </xf>
    <xf numFmtId="166" fontId="12" fillId="10" borderId="6" xfId="3" applyNumberFormat="1" applyFont="1" applyFill="1" applyBorder="1" applyAlignment="1">
      <alignment horizontal="left" vertical="center"/>
    </xf>
    <xf numFmtId="49" fontId="12" fillId="11" borderId="3" xfId="3" applyNumberFormat="1" applyFont="1" applyFill="1" applyBorder="1" applyAlignment="1">
      <alignment horizontal="center" vertical="center" wrapText="1"/>
    </xf>
    <xf numFmtId="0" fontId="12" fillId="11" borderId="3" xfId="3" applyFont="1" applyFill="1" applyBorder="1" applyAlignment="1">
      <alignment horizontal="center" vertical="center" wrapText="1"/>
    </xf>
    <xf numFmtId="0" fontId="12" fillId="9" borderId="3" xfId="3" applyFont="1" applyFill="1" applyBorder="1" applyAlignment="1">
      <alignment horizontal="center" vertical="center" wrapText="1"/>
    </xf>
    <xf numFmtId="0" fontId="10" fillId="0" borderId="0" xfId="3"/>
    <xf numFmtId="0" fontId="17" fillId="0" borderId="0" xfId="1" applyFont="1" applyAlignment="1">
      <alignment horizontal="justify" vertical="center" wrapText="1"/>
    </xf>
    <xf numFmtId="0" fontId="17" fillId="0" borderId="0" xfId="1" applyFont="1"/>
    <xf numFmtId="0" fontId="16" fillId="0" borderId="0" xfId="1" applyFont="1" applyAlignment="1">
      <alignment horizontal="center" vertical="top"/>
    </xf>
    <xf numFmtId="0" fontId="15" fillId="0" borderId="0" xfId="1" applyFont="1" applyAlignment="1">
      <alignment horizontal="left" vertical="top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horizontal="center" vertical="top"/>
    </xf>
    <xf numFmtId="0" fontId="17" fillId="0" borderId="0" xfId="2" applyFont="1" applyAlignment="1">
      <alignment horizontal="center" vertical="top" wrapText="1"/>
    </xf>
    <xf numFmtId="0" fontId="17" fillId="0" borderId="0" xfId="1" applyFont="1" applyAlignment="1">
      <alignment horizontal="center" vertical="top"/>
    </xf>
    <xf numFmtId="0" fontId="17" fillId="0" borderId="0" xfId="1" applyFont="1" applyAlignment="1">
      <alignment horizontal="center" vertical="top" wrapText="1"/>
    </xf>
    <xf numFmtId="3" fontId="17" fillId="0" borderId="0" xfId="1" applyNumberFormat="1" applyFont="1" applyAlignment="1">
      <alignment horizontal="center" vertical="top" wrapText="1"/>
    </xf>
    <xf numFmtId="0" fontId="16" fillId="0" borderId="0" xfId="1" applyFont="1" applyAlignment="1">
      <alignment horizontal="center" vertical="top" wrapText="1"/>
    </xf>
    <xf numFmtId="0" fontId="16" fillId="0" borderId="0" xfId="1" applyFont="1" applyAlignment="1">
      <alignment horizontal="left" wrapText="1"/>
    </xf>
    <xf numFmtId="0" fontId="16" fillId="0" borderId="0" xfId="2" applyFont="1" applyAlignment="1">
      <alignment wrapText="1"/>
    </xf>
    <xf numFmtId="3" fontId="16" fillId="0" borderId="0" xfId="1" applyNumberFormat="1" applyFont="1" applyAlignment="1">
      <alignment horizontal="left" wrapText="1"/>
    </xf>
    <xf numFmtId="0" fontId="12" fillId="9" borderId="1" xfId="3" applyFont="1" applyFill="1" applyBorder="1" applyAlignment="1">
      <alignment horizontal="left" vertical="center" wrapText="1"/>
    </xf>
    <xf numFmtId="167" fontId="0" fillId="0" borderId="0" xfId="0" applyNumberFormat="1"/>
    <xf numFmtId="2" fontId="0" fillId="0" borderId="0" xfId="0" applyNumberFormat="1"/>
    <xf numFmtId="167" fontId="0" fillId="13" borderId="0" xfId="0" applyNumberFormat="1" applyFill="1"/>
    <xf numFmtId="2" fontId="0" fillId="13" borderId="0" xfId="0" applyNumberFormat="1" applyFill="1"/>
    <xf numFmtId="164" fontId="6" fillId="5" borderId="0" xfId="1" applyNumberFormat="1" applyFont="1" applyFill="1" applyAlignment="1">
      <alignment horizontal="left" wrapText="1"/>
    </xf>
    <xf numFmtId="4" fontId="6" fillId="5" borderId="0" xfId="1" applyNumberFormat="1" applyFont="1" applyFill="1" applyAlignment="1">
      <alignment horizontal="left" wrapText="1"/>
    </xf>
    <xf numFmtId="0" fontId="17" fillId="0" borderId="0" xfId="1" applyFont="1" applyAlignment="1">
      <alignment horizontal="justify" vertical="top" wrapText="1"/>
    </xf>
    <xf numFmtId="0" fontId="18" fillId="0" borderId="0" xfId="0" applyFont="1"/>
    <xf numFmtId="0" fontId="18" fillId="5" borderId="0" xfId="0" applyFont="1" applyFill="1"/>
    <xf numFmtId="0" fontId="19" fillId="0" borderId="0" xfId="0" applyFont="1" applyAlignment="1">
      <alignment wrapText="1"/>
    </xf>
    <xf numFmtId="0" fontId="19" fillId="5" borderId="0" xfId="0" applyFont="1" applyFill="1" applyAlignment="1">
      <alignment wrapText="1"/>
    </xf>
    <xf numFmtId="22" fontId="18" fillId="0" borderId="0" xfId="0" applyNumberFormat="1" applyFont="1"/>
    <xf numFmtId="0" fontId="18" fillId="14" borderId="0" xfId="0" applyFont="1" applyFill="1"/>
    <xf numFmtId="168" fontId="18" fillId="0" borderId="0" xfId="0" applyNumberFormat="1" applyFont="1"/>
    <xf numFmtId="2" fontId="18" fillId="5" borderId="0" xfId="0" applyNumberFormat="1" applyFont="1" applyFill="1"/>
    <xf numFmtId="2" fontId="18" fillId="0" borderId="0" xfId="0" applyNumberFormat="1" applyFont="1"/>
    <xf numFmtId="0" fontId="18" fillId="12" borderId="0" xfId="0" applyFont="1" applyFill="1"/>
    <xf numFmtId="22" fontId="19" fillId="0" borderId="0" xfId="0" applyNumberFormat="1" applyFont="1" applyAlignment="1">
      <alignment wrapText="1"/>
    </xf>
    <xf numFmtId="0" fontId="19" fillId="12" borderId="0" xfId="0" applyFont="1" applyFill="1" applyAlignment="1">
      <alignment wrapText="1"/>
    </xf>
    <xf numFmtId="2" fontId="18" fillId="12" borderId="0" xfId="0" applyNumberFormat="1" applyFont="1" applyFill="1"/>
    <xf numFmtId="169" fontId="18" fillId="0" borderId="0" xfId="0" applyNumberFormat="1" applyFont="1"/>
    <xf numFmtId="169" fontId="18" fillId="12" borderId="0" xfId="0" applyNumberFormat="1" applyFont="1" applyFill="1"/>
    <xf numFmtId="165" fontId="18" fillId="0" borderId="0" xfId="0" applyNumberFormat="1" applyFont="1"/>
    <xf numFmtId="168" fontId="18" fillId="12" borderId="0" xfId="0" applyNumberFormat="1" applyFont="1" applyFill="1"/>
    <xf numFmtId="165" fontId="18" fillId="12" borderId="0" xfId="0" applyNumberFormat="1" applyFont="1" applyFill="1"/>
    <xf numFmtId="0" fontId="18" fillId="4" borderId="0" xfId="0" applyFont="1" applyFill="1"/>
    <xf numFmtId="22" fontId="18" fillId="0" borderId="0" xfId="0" applyNumberFormat="1" applyFont="1" applyAlignment="1">
      <alignment wrapText="1"/>
    </xf>
    <xf numFmtId="0" fontId="18" fillId="4" borderId="0" xfId="0" applyFont="1" applyFill="1" applyAlignment="1">
      <alignment wrapText="1"/>
    </xf>
    <xf numFmtId="0" fontId="18" fillId="0" borderId="0" xfId="0" applyFont="1" applyAlignment="1">
      <alignment wrapText="1"/>
    </xf>
    <xf numFmtId="2" fontId="18" fillId="4" borderId="0" xfId="0" applyNumberFormat="1" applyFont="1" applyFill="1"/>
    <xf numFmtId="168" fontId="20" fillId="15" borderId="0" xfId="0" applyNumberFormat="1" applyFont="1" applyFill="1"/>
    <xf numFmtId="2" fontId="20" fillId="15" borderId="0" xfId="0" applyNumberFormat="1" applyFont="1" applyFill="1"/>
    <xf numFmtId="2" fontId="18" fillId="4" borderId="0" xfId="0" applyNumberFormat="1" applyFont="1" applyFill="1" applyAlignment="1">
      <alignment wrapText="1"/>
    </xf>
    <xf numFmtId="2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wrapText="1"/>
    </xf>
    <xf numFmtId="2" fontId="18" fillId="4" borderId="0" xfId="0" applyNumberFormat="1" applyFont="1" applyFill="1" applyAlignment="1">
      <alignment horizontal="center"/>
    </xf>
    <xf numFmtId="0" fontId="16" fillId="3" borderId="0" xfId="1" applyFont="1" applyFill="1" applyAlignment="1">
      <alignment horizontal="center" vertical="top"/>
    </xf>
    <xf numFmtId="0" fontId="17" fillId="0" borderId="0" xfId="0" applyFont="1"/>
    <xf numFmtId="2" fontId="17" fillId="0" borderId="0" xfId="0" applyNumberFormat="1" applyFont="1"/>
    <xf numFmtId="168" fontId="17" fillId="0" borderId="0" xfId="0" applyNumberFormat="1" applyFont="1"/>
    <xf numFmtId="0" fontId="21" fillId="0" borderId="0" xfId="0" applyFont="1"/>
    <xf numFmtId="0" fontId="22" fillId="0" borderId="0" xfId="0" applyFont="1"/>
    <xf numFmtId="0" fontId="17" fillId="0" borderId="0" xfId="0" applyFont="1" applyAlignment="1">
      <alignment wrapText="1"/>
    </xf>
    <xf numFmtId="0" fontId="17" fillId="0" borderId="7" xfId="0" applyFont="1" applyBorder="1" applyAlignment="1">
      <alignment wrapText="1"/>
    </xf>
    <xf numFmtId="0" fontId="17" fillId="0" borderId="8" xfId="0" applyFont="1" applyBorder="1" applyAlignment="1">
      <alignment wrapText="1"/>
    </xf>
    <xf numFmtId="0" fontId="22" fillId="0" borderId="8" xfId="0" applyFont="1" applyBorder="1" applyAlignment="1">
      <alignment wrapText="1"/>
    </xf>
    <xf numFmtId="0" fontId="17" fillId="0" borderId="9" xfId="0" applyFont="1" applyBorder="1" applyAlignment="1">
      <alignment wrapText="1"/>
    </xf>
    <xf numFmtId="0" fontId="17" fillId="0" borderId="0" xfId="0" applyFont="1" applyAlignment="1">
      <alignment horizontal="justify" vertical="center" wrapText="1"/>
    </xf>
    <xf numFmtId="0" fontId="17" fillId="0" borderId="10" xfId="0" applyFont="1" applyBorder="1"/>
    <xf numFmtId="1" fontId="21" fillId="14" borderId="11" xfId="0" applyNumberFormat="1" applyFont="1" applyFill="1" applyBorder="1"/>
    <xf numFmtId="2" fontId="21" fillId="0" borderId="11" xfId="0" applyNumberFormat="1" applyFont="1" applyBorder="1"/>
    <xf numFmtId="0" fontId="17" fillId="0" borderId="10" xfId="0" applyFont="1" applyBorder="1" applyAlignment="1">
      <alignment horizontal="justify" vertical="center" wrapText="1"/>
    </xf>
    <xf numFmtId="2" fontId="17" fillId="0" borderId="11" xfId="0" applyNumberFormat="1" applyFont="1" applyBorder="1"/>
    <xf numFmtId="2" fontId="17" fillId="16" borderId="11" xfId="0" applyNumberFormat="1" applyFont="1" applyFill="1" applyBorder="1"/>
    <xf numFmtId="1" fontId="17" fillId="0" borderId="0" xfId="0" applyNumberFormat="1" applyFont="1"/>
    <xf numFmtId="1" fontId="21" fillId="16" borderId="11" xfId="0" applyNumberFormat="1" applyFont="1" applyFill="1" applyBorder="1"/>
    <xf numFmtId="0" fontId="17" fillId="17" borderId="0" xfId="0" applyFont="1" applyFill="1" applyAlignment="1">
      <alignment horizontal="justify" vertical="center" wrapText="1"/>
    </xf>
    <xf numFmtId="0" fontId="17" fillId="17" borderId="10" xfId="0" applyFont="1" applyFill="1" applyBorder="1"/>
    <xf numFmtId="0" fontId="17" fillId="17" borderId="11" xfId="0" applyFont="1" applyFill="1" applyBorder="1" applyAlignment="1">
      <alignment horizontal="justify" vertical="center" wrapText="1"/>
    </xf>
    <xf numFmtId="165" fontId="17" fillId="0" borderId="0" xfId="0" applyNumberFormat="1" applyFont="1"/>
    <xf numFmtId="165" fontId="17" fillId="0" borderId="11" xfId="0" applyNumberFormat="1" applyFont="1" applyBorder="1"/>
    <xf numFmtId="165" fontId="17" fillId="16" borderId="11" xfId="0" applyNumberFormat="1" applyFont="1" applyFill="1" applyBorder="1"/>
    <xf numFmtId="165" fontId="17" fillId="14" borderId="11" xfId="0" applyNumberFormat="1" applyFont="1" applyFill="1" applyBorder="1"/>
    <xf numFmtId="170" fontId="17" fillId="0" borderId="0" xfId="0" applyNumberFormat="1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165" fontId="17" fillId="18" borderId="11" xfId="0" applyNumberFormat="1" applyFont="1" applyFill="1" applyBorder="1"/>
    <xf numFmtId="2" fontId="17" fillId="14" borderId="11" xfId="0" applyNumberFormat="1" applyFont="1" applyFill="1" applyBorder="1"/>
    <xf numFmtId="2" fontId="17" fillId="18" borderId="11" xfId="0" applyNumberFormat="1" applyFont="1" applyFill="1" applyBorder="1"/>
    <xf numFmtId="167" fontId="17" fillId="14" borderId="11" xfId="0" applyNumberFormat="1" applyFont="1" applyFill="1" applyBorder="1"/>
    <xf numFmtId="167" fontId="17" fillId="18" borderId="11" xfId="0" applyNumberFormat="1" applyFont="1" applyFill="1" applyBorder="1"/>
    <xf numFmtId="0" fontId="17" fillId="0" borderId="12" xfId="0" applyFont="1" applyBorder="1" applyAlignment="1">
      <alignment horizontal="justify" vertical="center" wrapText="1"/>
    </xf>
    <xf numFmtId="0" fontId="17" fillId="0" borderId="13" xfId="0" applyFont="1" applyBorder="1"/>
    <xf numFmtId="170" fontId="17" fillId="0" borderId="13" xfId="0" applyNumberFormat="1" applyFont="1" applyBorder="1"/>
    <xf numFmtId="165" fontId="17" fillId="0" borderId="14" xfId="0" applyNumberFormat="1" applyFont="1" applyBorder="1"/>
    <xf numFmtId="0" fontId="22" fillId="0" borderId="0" xfId="0" applyFont="1" applyAlignment="1">
      <alignment horizontal="right"/>
    </xf>
    <xf numFmtId="0" fontId="22" fillId="0" borderId="9" xfId="0" applyFont="1" applyBorder="1" applyAlignment="1">
      <alignment wrapText="1"/>
    </xf>
    <xf numFmtId="1" fontId="21" fillId="14" borderId="0" xfId="0" applyNumberFormat="1" applyFont="1" applyFill="1"/>
    <xf numFmtId="1" fontId="21" fillId="0" borderId="11" xfId="0" applyNumberFormat="1" applyFont="1" applyBorder="1"/>
    <xf numFmtId="0" fontId="21" fillId="0" borderId="11" xfId="0" applyFont="1" applyBorder="1"/>
    <xf numFmtId="2" fontId="21" fillId="0" borderId="0" xfId="0" applyNumberFormat="1" applyFont="1"/>
    <xf numFmtId="2" fontId="17" fillId="0" borderId="10" xfId="0" applyNumberFormat="1" applyFont="1" applyBorder="1"/>
    <xf numFmtId="2" fontId="17" fillId="16" borderId="0" xfId="0" applyNumberFormat="1" applyFont="1" applyFill="1"/>
    <xf numFmtId="2" fontId="17" fillId="19" borderId="11" xfId="0" applyNumberFormat="1" applyFont="1" applyFill="1" applyBorder="1"/>
    <xf numFmtId="1" fontId="17" fillId="14" borderId="11" xfId="0" applyNumberFormat="1" applyFont="1" applyFill="1" applyBorder="1"/>
    <xf numFmtId="1" fontId="21" fillId="16" borderId="0" xfId="0" applyNumberFormat="1" applyFont="1" applyFill="1"/>
    <xf numFmtId="1" fontId="17" fillId="19" borderId="11" xfId="0" applyNumberFormat="1" applyFont="1" applyFill="1" applyBorder="1"/>
    <xf numFmtId="0" fontId="17" fillId="17" borderId="0" xfId="0" applyFont="1" applyFill="1"/>
    <xf numFmtId="0" fontId="17" fillId="17" borderId="11" xfId="0" applyFont="1" applyFill="1" applyBorder="1"/>
    <xf numFmtId="0" fontId="17" fillId="17" borderId="10" xfId="0" applyFont="1" applyFill="1" applyBorder="1" applyAlignment="1">
      <alignment horizontal="justify" vertical="center" wrapText="1"/>
    </xf>
    <xf numFmtId="165" fontId="17" fillId="16" borderId="0" xfId="0" applyNumberFormat="1" applyFont="1" applyFill="1"/>
    <xf numFmtId="165" fontId="17" fillId="19" borderId="11" xfId="0" applyNumberFormat="1" applyFont="1" applyFill="1" applyBorder="1"/>
    <xf numFmtId="165" fontId="17" fillId="14" borderId="0" xfId="0" applyNumberFormat="1" applyFont="1" applyFill="1"/>
    <xf numFmtId="170" fontId="17" fillId="14" borderId="0" xfId="0" applyNumberFormat="1" applyFont="1" applyFill="1"/>
    <xf numFmtId="170" fontId="17" fillId="0" borderId="11" xfId="0" applyNumberFormat="1" applyFont="1" applyBorder="1"/>
    <xf numFmtId="0" fontId="17" fillId="0" borderId="10" xfId="0" applyFont="1" applyBorder="1" applyAlignment="1">
      <alignment vertical="center"/>
    </xf>
    <xf numFmtId="0" fontId="17" fillId="0" borderId="10" xfId="0" applyFont="1" applyBorder="1" applyAlignment="1">
      <alignment horizontal="right" vertical="center"/>
    </xf>
    <xf numFmtId="170" fontId="17" fillId="14" borderId="11" xfId="0" applyNumberFormat="1" applyFont="1" applyFill="1" applyBorder="1"/>
    <xf numFmtId="165" fontId="17" fillId="18" borderId="0" xfId="0" applyNumberFormat="1" applyFont="1" applyFill="1"/>
    <xf numFmtId="2" fontId="17" fillId="14" borderId="0" xfId="0" applyNumberFormat="1" applyFont="1" applyFill="1"/>
    <xf numFmtId="2" fontId="17" fillId="18" borderId="0" xfId="0" applyNumberFormat="1" applyFont="1" applyFill="1"/>
    <xf numFmtId="167" fontId="17" fillId="14" borderId="0" xfId="0" applyNumberFormat="1" applyFont="1" applyFill="1"/>
    <xf numFmtId="1" fontId="17" fillId="0" borderId="11" xfId="0" applyNumberFormat="1" applyFont="1" applyBorder="1"/>
    <xf numFmtId="167" fontId="17" fillId="18" borderId="0" xfId="0" applyNumberFormat="1" applyFont="1" applyFill="1"/>
    <xf numFmtId="165" fontId="17" fillId="0" borderId="13" xfId="0" applyNumberFormat="1" applyFont="1" applyBorder="1"/>
    <xf numFmtId="0" fontId="17" fillId="0" borderId="12" xfId="0" applyFont="1" applyBorder="1"/>
    <xf numFmtId="1" fontId="21" fillId="14" borderId="10" xfId="0" applyNumberFormat="1" applyFont="1" applyFill="1" applyBorder="1"/>
    <xf numFmtId="167" fontId="21" fillId="14" borderId="10" xfId="0" applyNumberFormat="1" applyFont="1" applyFill="1" applyBorder="1"/>
    <xf numFmtId="167" fontId="21" fillId="14" borderId="11" xfId="0" applyNumberFormat="1" applyFont="1" applyFill="1" applyBorder="1"/>
    <xf numFmtId="2" fontId="21" fillId="0" borderId="10" xfId="0" applyNumberFormat="1" applyFont="1" applyBorder="1"/>
    <xf numFmtId="1" fontId="17" fillId="16" borderId="11" xfId="0" applyNumberFormat="1" applyFont="1" applyFill="1" applyBorder="1"/>
    <xf numFmtId="165" fontId="17" fillId="0" borderId="10" xfId="0" applyNumberFormat="1" applyFont="1" applyBorder="1"/>
    <xf numFmtId="165" fontId="17" fillId="19" borderId="10" xfId="0" applyNumberFormat="1" applyFont="1" applyFill="1" applyBorder="1"/>
    <xf numFmtId="165" fontId="17" fillId="16" borderId="10" xfId="0" applyNumberFormat="1" applyFont="1" applyFill="1" applyBorder="1"/>
    <xf numFmtId="165" fontId="17" fillId="14" borderId="10" xfId="0" applyNumberFormat="1" applyFont="1" applyFill="1" applyBorder="1"/>
    <xf numFmtId="2" fontId="17" fillId="14" borderId="10" xfId="0" applyNumberFormat="1" applyFont="1" applyFill="1" applyBorder="1"/>
    <xf numFmtId="2" fontId="17" fillId="20" borderId="10" xfId="0" applyNumberFormat="1" applyFont="1" applyFill="1" applyBorder="1"/>
    <xf numFmtId="168" fontId="17" fillId="14" borderId="11" xfId="0" applyNumberFormat="1" applyFont="1" applyFill="1" applyBorder="1"/>
    <xf numFmtId="2" fontId="17" fillId="19" borderId="10" xfId="0" applyNumberFormat="1" applyFont="1" applyFill="1" applyBorder="1"/>
    <xf numFmtId="2" fontId="17" fillId="16" borderId="10" xfId="0" applyNumberFormat="1" applyFont="1" applyFill="1" applyBorder="1"/>
    <xf numFmtId="168" fontId="17" fillId="16" borderId="11" xfId="0" applyNumberFormat="1" applyFont="1" applyFill="1" applyBorder="1"/>
    <xf numFmtId="165" fontId="17" fillId="0" borderId="12" xfId="0" applyNumberFormat="1" applyFont="1" applyBorder="1"/>
    <xf numFmtId="0" fontId="23" fillId="0" borderId="0" xfId="0" applyFont="1"/>
    <xf numFmtId="1" fontId="17" fillId="14" borderId="10" xfId="0" applyNumberFormat="1" applyFont="1" applyFill="1" applyBorder="1"/>
    <xf numFmtId="167" fontId="17" fillId="14" borderId="10" xfId="0" applyNumberFormat="1" applyFont="1" applyFill="1" applyBorder="1"/>
    <xf numFmtId="167" fontId="18" fillId="0" borderId="0" xfId="0" applyNumberFormat="1" applyFont="1"/>
    <xf numFmtId="170" fontId="17" fillId="19" borderId="10" xfId="0" applyNumberFormat="1" applyFont="1" applyFill="1" applyBorder="1"/>
    <xf numFmtId="170" fontId="17" fillId="14" borderId="10" xfId="0" applyNumberFormat="1" applyFont="1" applyFill="1" applyBorder="1"/>
    <xf numFmtId="167" fontId="17" fillId="0" borderId="0" xfId="0" applyNumberFormat="1" applyFont="1"/>
    <xf numFmtId="168" fontId="17" fillId="19" borderId="10" xfId="0" applyNumberFormat="1" applyFont="1" applyFill="1" applyBorder="1"/>
    <xf numFmtId="168" fontId="17" fillId="19" borderId="11" xfId="0" applyNumberFormat="1" applyFont="1" applyFill="1" applyBorder="1"/>
    <xf numFmtId="168" fontId="17" fillId="0" borderId="11" xfId="0" applyNumberFormat="1" applyFont="1" applyBorder="1"/>
    <xf numFmtId="0" fontId="17" fillId="0" borderId="7" xfId="0" applyFont="1" applyBorder="1" applyAlignment="1">
      <alignment horizontal="center" wrapText="1"/>
    </xf>
    <xf numFmtId="0" fontId="17" fillId="0" borderId="9" xfId="0" applyFont="1" applyBorder="1" applyAlignment="1">
      <alignment horizont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1" xfId="0" applyFont="1" applyBorder="1"/>
    <xf numFmtId="2" fontId="17" fillId="12" borderId="10" xfId="0" applyNumberFormat="1" applyFont="1" applyFill="1" applyBorder="1"/>
    <xf numFmtId="0" fontId="17" fillId="21" borderId="10" xfId="0" applyFont="1" applyFill="1" applyBorder="1"/>
    <xf numFmtId="168" fontId="17" fillId="0" borderId="10" xfId="0" applyNumberFormat="1" applyFont="1" applyBorder="1"/>
    <xf numFmtId="0" fontId="17" fillId="21" borderId="11" xfId="0" applyFont="1" applyFill="1" applyBorder="1"/>
    <xf numFmtId="2" fontId="17" fillId="12" borderId="11" xfId="0" applyNumberFormat="1" applyFont="1" applyFill="1" applyBorder="1"/>
    <xf numFmtId="0" fontId="17" fillId="4" borderId="11" xfId="0" applyFont="1" applyFill="1" applyBorder="1"/>
    <xf numFmtId="165" fontId="17" fillId="14" borderId="12" xfId="0" applyNumberFormat="1" applyFont="1" applyFill="1" applyBorder="1"/>
    <xf numFmtId="0" fontId="17" fillId="0" borderId="14" xfId="0" applyFont="1" applyBorder="1"/>
    <xf numFmtId="2" fontId="17" fillId="0" borderId="12" xfId="0" applyNumberFormat="1" applyFont="1" applyBorder="1"/>
    <xf numFmtId="2" fontId="17" fillId="0" borderId="14" xfId="0" applyNumberFormat="1" applyFont="1" applyBorder="1"/>
    <xf numFmtId="167" fontId="17" fillId="19" borderId="11" xfId="0" applyNumberFormat="1" applyFont="1" applyFill="1" applyBorder="1"/>
    <xf numFmtId="0" fontId="18" fillId="0" borderId="10" xfId="0" applyFont="1" applyBorder="1"/>
    <xf numFmtId="2" fontId="17" fillId="14" borderId="12" xfId="0" applyNumberFormat="1" applyFont="1" applyFill="1" applyBorder="1"/>
    <xf numFmtId="2" fontId="17" fillId="14" borderId="14" xfId="0" applyNumberFormat="1" applyFont="1" applyFill="1" applyBorder="1"/>
    <xf numFmtId="0" fontId="18" fillId="0" borderId="12" xfId="0" applyFont="1" applyBorder="1"/>
    <xf numFmtId="2" fontId="17" fillId="12" borderId="12" xfId="0" applyNumberFormat="1" applyFont="1" applyFill="1" applyBorder="1"/>
    <xf numFmtId="2" fontId="17" fillId="12" borderId="14" xfId="0" applyNumberFormat="1" applyFont="1" applyFill="1" applyBorder="1"/>
    <xf numFmtId="0" fontId="18" fillId="22" borderId="0" xfId="0" applyFont="1" applyFill="1"/>
    <xf numFmtId="0" fontId="18" fillId="21" borderId="0" xfId="0" applyFont="1" applyFill="1"/>
    <xf numFmtId="0" fontId="17" fillId="19" borderId="0" xfId="0" applyFont="1" applyFill="1"/>
    <xf numFmtId="0" fontId="17" fillId="12" borderId="0" xfId="0" applyFont="1" applyFill="1"/>
    <xf numFmtId="0" fontId="24" fillId="0" borderId="0" xfId="0" applyFont="1"/>
    <xf numFmtId="0" fontId="17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0" fontId="18" fillId="5" borderId="0" xfId="0" applyFont="1" applyFill="1" applyAlignment="1">
      <alignment horizontal="center"/>
    </xf>
    <xf numFmtId="0" fontId="18" fillId="12" borderId="0" xfId="0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0" fontId="17" fillId="0" borderId="13" xfId="0" applyFont="1" applyBorder="1" applyAlignment="1">
      <alignment horizontal="center"/>
    </xf>
  </cellXfs>
  <cellStyles count="4">
    <cellStyle name="Normal" xfId="0" builtinId="0"/>
    <cellStyle name="Normal 2" xfId="1" xr:uid="{4DF24523-5FAE-4DEF-90E4-81C1F129818F}"/>
    <cellStyle name="Normal 2 2" xfId="2" xr:uid="{36E2028B-CD08-4F1B-A91D-D3D779679645}"/>
    <cellStyle name="Normal 3" xfId="3" xr:uid="{D8B7B9B8-4511-4064-9868-69BEDC592F4D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4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29478546765643E-2"/>
          <c:y val="3.621404809547029E-2"/>
          <c:w val="0.87660794832772337"/>
          <c:h val="0.54831620229991607"/>
        </c:manualLayout>
      </c:layout>
      <c:scatterChart>
        <c:scatterStyle val="lineMarker"/>
        <c:varyColors val="0"/>
        <c:ser>
          <c:idx val="1"/>
          <c:order val="1"/>
          <c:tx>
            <c:strRef>
              <c:f>'TB Quality'!$AW$2</c:f>
              <c:strCache>
                <c:ptCount val="1"/>
                <c:pt idx="0">
                  <c:v>A: TEES AT THE GARES (SURFACE)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Quality'!$AW$3:$AW$138</c:f>
              <c:numCache>
                <c:formatCode>General</c:formatCode>
                <c:ptCount val="136"/>
                <c:pt idx="0">
                  <c:v>5</c:v>
                </c:pt>
                <c:pt idx="1">
                  <c:v>6.5</c:v>
                </c:pt>
                <c:pt idx="3">
                  <c:v>8.1</c:v>
                </c:pt>
                <c:pt idx="4">
                  <c:v>10</c:v>
                </c:pt>
                <c:pt idx="6">
                  <c:v>12.9</c:v>
                </c:pt>
                <c:pt idx="7">
                  <c:v>16</c:v>
                </c:pt>
                <c:pt idx="8">
                  <c:v>16.3</c:v>
                </c:pt>
                <c:pt idx="9">
                  <c:v>15.8</c:v>
                </c:pt>
                <c:pt idx="10">
                  <c:v>13.3</c:v>
                </c:pt>
                <c:pt idx="29">
                  <c:v>10.5</c:v>
                </c:pt>
                <c:pt idx="36">
                  <c:v>7.5</c:v>
                </c:pt>
                <c:pt idx="37">
                  <c:v>6.6</c:v>
                </c:pt>
                <c:pt idx="38">
                  <c:v>7.2</c:v>
                </c:pt>
                <c:pt idx="39">
                  <c:v>6.56</c:v>
                </c:pt>
                <c:pt idx="40">
                  <c:v>6.6</c:v>
                </c:pt>
                <c:pt idx="42">
                  <c:v>8.3000000000000007</c:v>
                </c:pt>
                <c:pt idx="43">
                  <c:v>9.9</c:v>
                </c:pt>
                <c:pt idx="49">
                  <c:v>12.1</c:v>
                </c:pt>
                <c:pt idx="56">
                  <c:v>15.4</c:v>
                </c:pt>
                <c:pt idx="62">
                  <c:v>14.7</c:v>
                </c:pt>
                <c:pt idx="68">
                  <c:v>15.7</c:v>
                </c:pt>
                <c:pt idx="71">
                  <c:v>12.7</c:v>
                </c:pt>
                <c:pt idx="78">
                  <c:v>11.9</c:v>
                </c:pt>
                <c:pt idx="85">
                  <c:v>9.4</c:v>
                </c:pt>
                <c:pt idx="92">
                  <c:v>7.9</c:v>
                </c:pt>
                <c:pt idx="97">
                  <c:v>6.7</c:v>
                </c:pt>
                <c:pt idx="103">
                  <c:v>6.4</c:v>
                </c:pt>
                <c:pt idx="113">
                  <c:v>7.7</c:v>
                </c:pt>
                <c:pt idx="118">
                  <c:v>10.6</c:v>
                </c:pt>
                <c:pt idx="124">
                  <c:v>13.5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B2-4F45-828D-B026C0A2B5FC}"/>
            </c:ext>
          </c:extLst>
        </c:ser>
        <c:ser>
          <c:idx val="2"/>
          <c:order val="2"/>
          <c:tx>
            <c:strRef>
              <c:f>'TB Quality'!$AX$2</c:f>
              <c:strCache>
                <c:ptCount val="1"/>
                <c:pt idx="0">
                  <c:v>E:TEES BAY OFF HARTLEPOOL PS MAIN CW OUTFL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Quality'!$AX$3:$AX$138</c:f>
              <c:numCache>
                <c:formatCode>General</c:formatCode>
                <c:ptCount val="136"/>
                <c:pt idx="2">
                  <c:v>8.6999999999999993</c:v>
                </c:pt>
                <c:pt idx="5">
                  <c:v>11.3</c:v>
                </c:pt>
                <c:pt idx="50">
                  <c:v>15.5</c:v>
                </c:pt>
                <c:pt idx="57">
                  <c:v>15.5</c:v>
                </c:pt>
                <c:pt idx="63">
                  <c:v>15.9</c:v>
                </c:pt>
                <c:pt idx="67">
                  <c:v>16.399999999999999</c:v>
                </c:pt>
                <c:pt idx="70">
                  <c:v>14.7</c:v>
                </c:pt>
                <c:pt idx="77">
                  <c:v>14.6</c:v>
                </c:pt>
                <c:pt idx="86">
                  <c:v>11.4</c:v>
                </c:pt>
                <c:pt idx="91">
                  <c:v>11.2</c:v>
                </c:pt>
                <c:pt idx="96">
                  <c:v>10</c:v>
                </c:pt>
                <c:pt idx="110">
                  <c:v>7.7</c:v>
                </c:pt>
                <c:pt idx="117">
                  <c:v>11.2</c:v>
                </c:pt>
                <c:pt idx="123">
                  <c:v>16.2</c:v>
                </c:pt>
                <c:pt idx="129">
                  <c:v>16</c:v>
                </c:pt>
                <c:pt idx="130">
                  <c:v>14.7</c:v>
                </c:pt>
                <c:pt idx="133">
                  <c:v>19.2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2-4F45-828D-B026C0A2B5FC}"/>
            </c:ext>
          </c:extLst>
        </c:ser>
        <c:ser>
          <c:idx val="3"/>
          <c:order val="3"/>
          <c:tx>
            <c:strRef>
              <c:f>'TB Quality'!$AY$2</c:f>
              <c:strCache>
                <c:ptCount val="1"/>
                <c:pt idx="0">
                  <c:v>C: TEES COASTAL GENERIC WB BENTHIC SITE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Quality'!$AY$3:$AY$138</c:f>
              <c:numCache>
                <c:formatCode>General</c:formatCode>
                <c:ptCount val="136"/>
                <c:pt idx="11">
                  <c:v>11.37</c:v>
                </c:pt>
                <c:pt idx="12">
                  <c:v>11.37</c:v>
                </c:pt>
                <c:pt idx="13">
                  <c:v>10.95</c:v>
                </c:pt>
                <c:pt idx="14">
                  <c:v>10.96</c:v>
                </c:pt>
                <c:pt idx="15">
                  <c:v>10.77</c:v>
                </c:pt>
                <c:pt idx="16">
                  <c:v>10.78</c:v>
                </c:pt>
                <c:pt idx="17">
                  <c:v>10.66</c:v>
                </c:pt>
                <c:pt idx="18">
                  <c:v>10.66</c:v>
                </c:pt>
                <c:pt idx="19">
                  <c:v>10.69</c:v>
                </c:pt>
                <c:pt idx="20">
                  <c:v>10.68</c:v>
                </c:pt>
                <c:pt idx="21">
                  <c:v>10.73</c:v>
                </c:pt>
                <c:pt idx="22">
                  <c:v>10.72</c:v>
                </c:pt>
                <c:pt idx="23">
                  <c:v>10.67</c:v>
                </c:pt>
                <c:pt idx="24">
                  <c:v>10.76</c:v>
                </c:pt>
                <c:pt idx="25">
                  <c:v>10.48</c:v>
                </c:pt>
                <c:pt idx="26">
                  <c:v>10.39</c:v>
                </c:pt>
                <c:pt idx="27">
                  <c:v>10.45</c:v>
                </c:pt>
                <c:pt idx="28">
                  <c:v>10.44</c:v>
                </c:pt>
                <c:pt idx="30">
                  <c:v>10.63</c:v>
                </c:pt>
                <c:pt idx="31">
                  <c:v>10.63</c:v>
                </c:pt>
                <c:pt idx="32">
                  <c:v>10.64</c:v>
                </c:pt>
                <c:pt idx="33">
                  <c:v>10.6</c:v>
                </c:pt>
                <c:pt idx="34">
                  <c:v>10.66</c:v>
                </c:pt>
                <c:pt idx="35">
                  <c:v>10.65</c:v>
                </c:pt>
                <c:pt idx="45">
                  <c:v>11.44</c:v>
                </c:pt>
                <c:pt idx="46">
                  <c:v>12.39</c:v>
                </c:pt>
                <c:pt idx="47">
                  <c:v>11.44</c:v>
                </c:pt>
                <c:pt idx="48">
                  <c:v>12.4</c:v>
                </c:pt>
                <c:pt idx="51">
                  <c:v>11.71</c:v>
                </c:pt>
                <c:pt idx="52">
                  <c:v>12.23</c:v>
                </c:pt>
                <c:pt idx="53">
                  <c:v>12.05</c:v>
                </c:pt>
                <c:pt idx="54">
                  <c:v>12.11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B2-4F45-828D-B026C0A2B5FC}"/>
            </c:ext>
          </c:extLst>
        </c:ser>
        <c:ser>
          <c:idx val="4"/>
          <c:order val="4"/>
          <c:tx>
            <c:strRef>
              <c:f>'TB Quality'!$AZ$2</c:f>
              <c:strCache>
                <c:ptCount val="1"/>
                <c:pt idx="0">
                  <c:v>B: TEES COASTAL INSHORE OF TEESIDE WINDFARM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Quality'!$AZ$3:$AZ$138</c:f>
              <c:numCache>
                <c:formatCode>General</c:formatCode>
                <c:ptCount val="136"/>
                <c:pt idx="72">
                  <c:v>12.6</c:v>
                </c:pt>
                <c:pt idx="79">
                  <c:v>11.7</c:v>
                </c:pt>
                <c:pt idx="82">
                  <c:v>9.6999999999999993</c:v>
                </c:pt>
                <c:pt idx="90">
                  <c:v>8</c:v>
                </c:pt>
                <c:pt idx="100">
                  <c:v>6.5</c:v>
                </c:pt>
                <c:pt idx="104">
                  <c:v>6.3</c:v>
                </c:pt>
                <c:pt idx="109">
                  <c:v>8</c:v>
                </c:pt>
                <c:pt idx="116">
                  <c:v>11.1</c:v>
                </c:pt>
                <c:pt idx="126">
                  <c:v>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B2-4F45-828D-B026C0A2B5FC}"/>
            </c:ext>
          </c:extLst>
        </c:ser>
        <c:ser>
          <c:idx val="5"/>
          <c:order val="5"/>
          <c:tx>
            <c:strRef>
              <c:f>'TB Quality'!$BA$2</c:f>
              <c:strCache>
                <c:ptCount val="1"/>
                <c:pt idx="0">
                  <c:v>D: TEES COASTAL OFF REDCAR (WINDFARM)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Quality'!$BA$3:$BA$138</c:f>
              <c:numCache>
                <c:formatCode>General</c:formatCode>
                <c:ptCount val="136"/>
                <c:pt idx="59">
                  <c:v>14.7</c:v>
                </c:pt>
                <c:pt idx="64">
                  <c:v>14.26</c:v>
                </c:pt>
                <c:pt idx="73">
                  <c:v>12.7</c:v>
                </c:pt>
                <c:pt idx="80">
                  <c:v>11.6</c:v>
                </c:pt>
                <c:pt idx="83">
                  <c:v>9.8000000000000007</c:v>
                </c:pt>
                <c:pt idx="84">
                  <c:v>9.8000000000000007</c:v>
                </c:pt>
                <c:pt idx="88">
                  <c:v>7.7</c:v>
                </c:pt>
                <c:pt idx="89">
                  <c:v>7.7</c:v>
                </c:pt>
                <c:pt idx="98">
                  <c:v>6.5</c:v>
                </c:pt>
                <c:pt idx="99">
                  <c:v>6.5</c:v>
                </c:pt>
                <c:pt idx="105">
                  <c:v>6.6</c:v>
                </c:pt>
                <c:pt idx="106">
                  <c:v>6.6</c:v>
                </c:pt>
                <c:pt idx="108">
                  <c:v>8.1</c:v>
                </c:pt>
                <c:pt idx="115">
                  <c:v>10.8</c:v>
                </c:pt>
                <c:pt idx="125">
                  <c:v>12.7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B2-4F45-828D-B026C0A2B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878655"/>
        <c:axId val="1296296591"/>
        <c:extLst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 Quality'!$AV$2</c15:sqref>
                        </c15:formulaRef>
                      </c:ext>
                    </c:extLst>
                    <c:strCache>
                      <c:ptCount val="1"/>
                      <c:pt idx="0">
                        <c:v>G: SEA OFF S CAREW EXHNDA 6 UD NGR 052022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x"/>
                  <c:size val="4"/>
                  <c:spPr>
                    <a:noFill/>
                    <a:ln w="9525">
                      <a:solidFill>
                        <a:schemeClr val="accent1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'TB Quality'!$A$3:$A$138</c15:sqref>
                        </c15:formulaRef>
                      </c:ext>
                    </c:extLst>
                    <c:numCache>
                      <c:formatCode>m/d/yyyy\ h:mm</c:formatCode>
                      <c:ptCount val="136"/>
                      <c:pt idx="0">
                        <c:v>44237.531944444447</c:v>
                      </c:pt>
                      <c:pt idx="1">
                        <c:v>44260.458333333336</c:v>
                      </c:pt>
                      <c:pt idx="2">
                        <c:v>44286.384722222225</c:v>
                      </c:pt>
                      <c:pt idx="3">
                        <c:v>44286.39166666667</c:v>
                      </c:pt>
                      <c:pt idx="4">
                        <c:v>44328.652777777781</c:v>
                      </c:pt>
                      <c:pt idx="5">
                        <c:v>44328.780555555553</c:v>
                      </c:pt>
                      <c:pt idx="6">
                        <c:v>44351.392361111109</c:v>
                      </c:pt>
                      <c:pt idx="7">
                        <c:v>44387.349305555559</c:v>
                      </c:pt>
                      <c:pt idx="8">
                        <c:v>44413.412499999999</c:v>
                      </c:pt>
                      <c:pt idx="9">
                        <c:v>44440.633333333331</c:v>
                      </c:pt>
                      <c:pt idx="10">
                        <c:v>44479.457638888889</c:v>
                      </c:pt>
                      <c:pt idx="11">
                        <c:v>44514.451388888891</c:v>
                      </c:pt>
                      <c:pt idx="12">
                        <c:v>44514.45416666667</c:v>
                      </c:pt>
                      <c:pt idx="13">
                        <c:v>44514.625694444447</c:v>
                      </c:pt>
                      <c:pt idx="14">
                        <c:v>44514.627083333333</c:v>
                      </c:pt>
                      <c:pt idx="15">
                        <c:v>44515.518055555556</c:v>
                      </c:pt>
                      <c:pt idx="16">
                        <c:v>44515.521527777775</c:v>
                      </c:pt>
                      <c:pt idx="17">
                        <c:v>44515.595138888886</c:v>
                      </c:pt>
                      <c:pt idx="18">
                        <c:v>44515.597222222219</c:v>
                      </c:pt>
                      <c:pt idx="19">
                        <c:v>44515.613888888889</c:v>
                      </c:pt>
                      <c:pt idx="20">
                        <c:v>44515.616666666669</c:v>
                      </c:pt>
                      <c:pt idx="21">
                        <c:v>44516.520833333336</c:v>
                      </c:pt>
                      <c:pt idx="22">
                        <c:v>44516.522222222222</c:v>
                      </c:pt>
                      <c:pt idx="23">
                        <c:v>44516.547222222223</c:v>
                      </c:pt>
                      <c:pt idx="24">
                        <c:v>44516.549305555556</c:v>
                      </c:pt>
                      <c:pt idx="25">
                        <c:v>44518.301388888889</c:v>
                      </c:pt>
                      <c:pt idx="26">
                        <c:v>44518.302777777775</c:v>
                      </c:pt>
                      <c:pt idx="27">
                        <c:v>44518.354166666664</c:v>
                      </c:pt>
                      <c:pt idx="28">
                        <c:v>44518.356249999997</c:v>
                      </c:pt>
                      <c:pt idx="29">
                        <c:v>44518.361805555556</c:v>
                      </c:pt>
                      <c:pt idx="30">
                        <c:v>44518.482638888891</c:v>
                      </c:pt>
                      <c:pt idx="31">
                        <c:v>44518.484027777777</c:v>
                      </c:pt>
                      <c:pt idx="32">
                        <c:v>44518.522222222222</c:v>
                      </c:pt>
                      <c:pt idx="33">
                        <c:v>44518.523611111108</c:v>
                      </c:pt>
                      <c:pt idx="34">
                        <c:v>44518.531944444447</c:v>
                      </c:pt>
                      <c:pt idx="35">
                        <c:v>44518.532638888886</c:v>
                      </c:pt>
                      <c:pt idx="36">
                        <c:v>44537.345833333333</c:v>
                      </c:pt>
                      <c:pt idx="37">
                        <c:v>44570.457638888889</c:v>
                      </c:pt>
                      <c:pt idx="38">
                        <c:v>44600.51666666667</c:v>
                      </c:pt>
                      <c:pt idx="39">
                        <c:v>44625.362500000003</c:v>
                      </c:pt>
                      <c:pt idx="40">
                        <c:v>44625.363888888889</c:v>
                      </c:pt>
                      <c:pt idx="41">
                        <c:v>44657.42083333333</c:v>
                      </c:pt>
                      <c:pt idx="42">
                        <c:v>44657.447222222225</c:v>
                      </c:pt>
                      <c:pt idx="43">
                        <c:v>44691.388194444444</c:v>
                      </c:pt>
                      <c:pt idx="44">
                        <c:v>44691.577777777777</c:v>
                      </c:pt>
                      <c:pt idx="45">
                        <c:v>44723.439583333333</c:v>
                      </c:pt>
                      <c:pt idx="46">
                        <c:v>44723.442361111112</c:v>
                      </c:pt>
                      <c:pt idx="47">
                        <c:v>44723.455555555556</c:v>
                      </c:pt>
                      <c:pt idx="48">
                        <c:v>44723.458333333336</c:v>
                      </c:pt>
                      <c:pt idx="49">
                        <c:v>44723.477777777778</c:v>
                      </c:pt>
                      <c:pt idx="50">
                        <c:v>44723.679166666669</c:v>
                      </c:pt>
                      <c:pt idx="51">
                        <c:v>44723.684027777781</c:v>
                      </c:pt>
                      <c:pt idx="52">
                        <c:v>44723.686805555553</c:v>
                      </c:pt>
                      <c:pt idx="53">
                        <c:v>44723.692361111112</c:v>
                      </c:pt>
                      <c:pt idx="54">
                        <c:v>44723.696527777778</c:v>
                      </c:pt>
                      <c:pt idx="55">
                        <c:v>44724.454861111109</c:v>
                      </c:pt>
                      <c:pt idx="56">
                        <c:v>44753.512499999997</c:v>
                      </c:pt>
                      <c:pt idx="57">
                        <c:v>44753.673611111109</c:v>
                      </c:pt>
                      <c:pt idx="58">
                        <c:v>44753.682638888888</c:v>
                      </c:pt>
                      <c:pt idx="59">
                        <c:v>44779.504861111112</c:v>
                      </c:pt>
                      <c:pt idx="60">
                        <c:v>44779.522916666669</c:v>
                      </c:pt>
                      <c:pt idx="61">
                        <c:v>44780.34375</c:v>
                      </c:pt>
                      <c:pt idx="62">
                        <c:v>44780.356944444444</c:v>
                      </c:pt>
                      <c:pt idx="63">
                        <c:v>44780.56527777778</c:v>
                      </c:pt>
                      <c:pt idx="64">
                        <c:v>44812.442361111112</c:v>
                      </c:pt>
                      <c:pt idx="65">
                        <c:v>44812.459027777775</c:v>
                      </c:pt>
                      <c:pt idx="66">
                        <c:v>44812.46597222222</c:v>
                      </c:pt>
                      <c:pt idx="67">
                        <c:v>44817.386805555558</c:v>
                      </c:pt>
                      <c:pt idx="68">
                        <c:v>44817.570833333331</c:v>
                      </c:pt>
                      <c:pt idx="69">
                        <c:v>44847.375694444447</c:v>
                      </c:pt>
                      <c:pt idx="70">
                        <c:v>44847.382638888892</c:v>
                      </c:pt>
                      <c:pt idx="71">
                        <c:v>44847.544444444444</c:v>
                      </c:pt>
                      <c:pt idx="72">
                        <c:v>44847.552083333336</c:v>
                      </c:pt>
                      <c:pt idx="73">
                        <c:v>44847.561111111114</c:v>
                      </c:pt>
                      <c:pt idx="74">
                        <c:v>44847.693055555559</c:v>
                      </c:pt>
                      <c:pt idx="75">
                        <c:v>44875.461805555555</c:v>
                      </c:pt>
                      <c:pt idx="76">
                        <c:v>44879.382638888892</c:v>
                      </c:pt>
                      <c:pt idx="77">
                        <c:v>44879.392361111109</c:v>
                      </c:pt>
                      <c:pt idx="78">
                        <c:v>44879.401388888888</c:v>
                      </c:pt>
                      <c:pt idx="79">
                        <c:v>44879.559027777781</c:v>
                      </c:pt>
                      <c:pt idx="80">
                        <c:v>44879.569444444445</c:v>
                      </c:pt>
                      <c:pt idx="81">
                        <c:v>44897.350694444445</c:v>
                      </c:pt>
                      <c:pt idx="82">
                        <c:v>44897.361805555556</c:v>
                      </c:pt>
                      <c:pt idx="83">
                        <c:v>44897.372916666667</c:v>
                      </c:pt>
                      <c:pt idx="84">
                        <c:v>44897.373611111114</c:v>
                      </c:pt>
                      <c:pt idx="85">
                        <c:v>44897.388194444444</c:v>
                      </c:pt>
                      <c:pt idx="86">
                        <c:v>44897.54583333333</c:v>
                      </c:pt>
                      <c:pt idx="87">
                        <c:v>44897.555555555555</c:v>
                      </c:pt>
                      <c:pt idx="88">
                        <c:v>44935.395833333336</c:v>
                      </c:pt>
                      <c:pt idx="89">
                        <c:v>44935.396527777775</c:v>
                      </c:pt>
                      <c:pt idx="90">
                        <c:v>44935.40625</c:v>
                      </c:pt>
                      <c:pt idx="91">
                        <c:v>44935.417361111111</c:v>
                      </c:pt>
                      <c:pt idx="92">
                        <c:v>44935.580555555556</c:v>
                      </c:pt>
                      <c:pt idx="93">
                        <c:v>44935.590277777781</c:v>
                      </c:pt>
                      <c:pt idx="94">
                        <c:v>44935.597916666666</c:v>
                      </c:pt>
                      <c:pt idx="95">
                        <c:v>44967.40625</c:v>
                      </c:pt>
                      <c:pt idx="96">
                        <c:v>44967.418055555558</c:v>
                      </c:pt>
                      <c:pt idx="97">
                        <c:v>44967.588888888888</c:v>
                      </c:pt>
                      <c:pt idx="98">
                        <c:v>44967.601388888892</c:v>
                      </c:pt>
                      <c:pt idx="99">
                        <c:v>44967.602083333331</c:v>
                      </c:pt>
                      <c:pt idx="100">
                        <c:v>44967.611111111109</c:v>
                      </c:pt>
                      <c:pt idx="101">
                        <c:v>44968.397916666669</c:v>
                      </c:pt>
                      <c:pt idx="102">
                        <c:v>44993.313888888886</c:v>
                      </c:pt>
                      <c:pt idx="103">
                        <c:v>44993.32708333333</c:v>
                      </c:pt>
                      <c:pt idx="104">
                        <c:v>44993.482638888891</c:v>
                      </c:pt>
                      <c:pt idx="105">
                        <c:v>44993.493750000001</c:v>
                      </c:pt>
                      <c:pt idx="106">
                        <c:v>44993.494444444441</c:v>
                      </c:pt>
                      <c:pt idx="107">
                        <c:v>44993.556250000001</c:v>
                      </c:pt>
                      <c:pt idx="108">
                        <c:v>45015.525000000001</c:v>
                      </c:pt>
                      <c:pt idx="109">
                        <c:v>45015.532638888886</c:v>
                      </c:pt>
                      <c:pt idx="110">
                        <c:v>45015.543055555558</c:v>
                      </c:pt>
                      <c:pt idx="111">
                        <c:v>45015.549305555556</c:v>
                      </c:pt>
                      <c:pt idx="112">
                        <c:v>45015.554861111108</c:v>
                      </c:pt>
                      <c:pt idx="113">
                        <c:v>45016.388194444444</c:v>
                      </c:pt>
                      <c:pt idx="114">
                        <c:v>45016.388888888891</c:v>
                      </c:pt>
                      <c:pt idx="115">
                        <c:v>45057.488888888889</c:v>
                      </c:pt>
                      <c:pt idx="116">
                        <c:v>45057.49722222222</c:v>
                      </c:pt>
                      <c:pt idx="117">
                        <c:v>45057.507638888892</c:v>
                      </c:pt>
                      <c:pt idx="118">
                        <c:v>45057.67083333333</c:v>
                      </c:pt>
                      <c:pt idx="119">
                        <c:v>45057.680555555555</c:v>
                      </c:pt>
                      <c:pt idx="120">
                        <c:v>45057.69027777778</c:v>
                      </c:pt>
                      <c:pt idx="121">
                        <c:v>45086.4375</c:v>
                      </c:pt>
                      <c:pt idx="122">
                        <c:v>45086.444444444445</c:v>
                      </c:pt>
                      <c:pt idx="123">
                        <c:v>45086.454861111109</c:v>
                      </c:pt>
                      <c:pt idx="124">
                        <c:v>45086.463194444441</c:v>
                      </c:pt>
                      <c:pt idx="125">
                        <c:v>45086.475694444445</c:v>
                      </c:pt>
                      <c:pt idx="126">
                        <c:v>45086.484722222223</c:v>
                      </c:pt>
                      <c:pt idx="127">
                        <c:v>45121.51666666667</c:v>
                      </c:pt>
                      <c:pt idx="128">
                        <c:v>45121.523611111108</c:v>
                      </c:pt>
                      <c:pt idx="129">
                        <c:v>45121.530555555553</c:v>
                      </c:pt>
                      <c:pt idx="130">
                        <c:v>45148.568055555559</c:v>
                      </c:pt>
                      <c:pt idx="131">
                        <c:v>45148.574999999997</c:v>
                      </c:pt>
                      <c:pt idx="132">
                        <c:v>45148.580555555556</c:v>
                      </c:pt>
                      <c:pt idx="133">
                        <c:v>45176.618055555555</c:v>
                      </c:pt>
                      <c:pt idx="134">
                        <c:v>45177.29791666667</c:v>
                      </c:pt>
                      <c:pt idx="135">
                        <c:v>45177.305555555555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'TB Quality'!$AV$3:$AV$138</c15:sqref>
                        </c15:formulaRef>
                      </c:ext>
                    </c:extLst>
                    <c:numCache>
                      <c:formatCode>General</c:formatCode>
                      <c:ptCount val="136"/>
                      <c:pt idx="41">
                        <c:v>7.7</c:v>
                      </c:pt>
                      <c:pt idx="44">
                        <c:v>9.4</c:v>
                      </c:pt>
                      <c:pt idx="55">
                        <c:v>12.1</c:v>
                      </c:pt>
                      <c:pt idx="58">
                        <c:v>15.1</c:v>
                      </c:pt>
                      <c:pt idx="60">
                        <c:v>14</c:v>
                      </c:pt>
                      <c:pt idx="66">
                        <c:v>15.3</c:v>
                      </c:pt>
                      <c:pt idx="74">
                        <c:v>13</c:v>
                      </c:pt>
                      <c:pt idx="75">
                        <c:v>11.8</c:v>
                      </c:pt>
                      <c:pt idx="81">
                        <c:v>9.6999999999999993</c:v>
                      </c:pt>
                      <c:pt idx="94">
                        <c:v>7.9</c:v>
                      </c:pt>
                      <c:pt idx="101">
                        <c:v>6.6</c:v>
                      </c:pt>
                      <c:pt idx="107">
                        <c:v>6.8</c:v>
                      </c:pt>
                      <c:pt idx="112">
                        <c:v>7.6</c:v>
                      </c:pt>
                      <c:pt idx="120">
                        <c:v>11.1</c:v>
                      </c:pt>
                      <c:pt idx="121">
                        <c:v>12.8</c:v>
                      </c:pt>
                      <c:pt idx="127">
                        <c:v>14.5</c:v>
                      </c:pt>
                      <c:pt idx="132">
                        <c:v>14.6</c:v>
                      </c:pt>
                      <c:pt idx="135">
                        <c:v>15.7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FBB2-4F45-828D-B026C0A2B5FC}"/>
                  </c:ext>
                </c:extLst>
              </c15:ser>
            </c15:filteredScatterSeries>
            <c15:filteredScatte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'TB Quality'!$BB$2</c15:sqref>
                        </c15:formulaRef>
                      </c:ext>
                    </c:extLst>
                    <c:strCache>
                      <c:ptCount val="1"/>
                      <c:pt idx="0">
                        <c:v>F: TEES COASTAL TEES BAY</c:v>
                      </c:pt>
                    </c:strCache>
                  </c:strRef>
                </c:tx>
                <c:spPr>
                  <a:ln w="19050" cap="rnd">
                    <a:noFill/>
                    <a:round/>
                  </a:ln>
                  <a:effectLst/>
                </c:spPr>
                <c:marker>
                  <c:symbol val="diamond"/>
                  <c:size val="6"/>
                  <c:spPr>
                    <a:solidFill>
                      <a:srgbClr val="FF0000"/>
                    </a:solidFill>
                    <a:ln w="9525">
                      <a:solidFill>
                        <a:srgbClr val="FF0000"/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'TB Quality'!$A$3:$A$138</c15:sqref>
                        </c15:formulaRef>
                      </c:ext>
                    </c:extLst>
                    <c:numCache>
                      <c:formatCode>m/d/yyyy\ h:mm</c:formatCode>
                      <c:ptCount val="136"/>
                      <c:pt idx="0">
                        <c:v>44237.531944444447</c:v>
                      </c:pt>
                      <c:pt idx="1">
                        <c:v>44260.458333333336</c:v>
                      </c:pt>
                      <c:pt idx="2">
                        <c:v>44286.384722222225</c:v>
                      </c:pt>
                      <c:pt idx="3">
                        <c:v>44286.39166666667</c:v>
                      </c:pt>
                      <c:pt idx="4">
                        <c:v>44328.652777777781</c:v>
                      </c:pt>
                      <c:pt idx="5">
                        <c:v>44328.780555555553</c:v>
                      </c:pt>
                      <c:pt idx="6">
                        <c:v>44351.392361111109</c:v>
                      </c:pt>
                      <c:pt idx="7">
                        <c:v>44387.349305555559</c:v>
                      </c:pt>
                      <c:pt idx="8">
                        <c:v>44413.412499999999</c:v>
                      </c:pt>
                      <c:pt idx="9">
                        <c:v>44440.633333333331</c:v>
                      </c:pt>
                      <c:pt idx="10">
                        <c:v>44479.457638888889</c:v>
                      </c:pt>
                      <c:pt idx="11">
                        <c:v>44514.451388888891</c:v>
                      </c:pt>
                      <c:pt idx="12">
                        <c:v>44514.45416666667</c:v>
                      </c:pt>
                      <c:pt idx="13">
                        <c:v>44514.625694444447</c:v>
                      </c:pt>
                      <c:pt idx="14">
                        <c:v>44514.627083333333</c:v>
                      </c:pt>
                      <c:pt idx="15">
                        <c:v>44515.518055555556</c:v>
                      </c:pt>
                      <c:pt idx="16">
                        <c:v>44515.521527777775</c:v>
                      </c:pt>
                      <c:pt idx="17">
                        <c:v>44515.595138888886</c:v>
                      </c:pt>
                      <c:pt idx="18">
                        <c:v>44515.597222222219</c:v>
                      </c:pt>
                      <c:pt idx="19">
                        <c:v>44515.613888888889</c:v>
                      </c:pt>
                      <c:pt idx="20">
                        <c:v>44515.616666666669</c:v>
                      </c:pt>
                      <c:pt idx="21">
                        <c:v>44516.520833333336</c:v>
                      </c:pt>
                      <c:pt idx="22">
                        <c:v>44516.522222222222</c:v>
                      </c:pt>
                      <c:pt idx="23">
                        <c:v>44516.547222222223</c:v>
                      </c:pt>
                      <c:pt idx="24">
                        <c:v>44516.549305555556</c:v>
                      </c:pt>
                      <c:pt idx="25">
                        <c:v>44518.301388888889</c:v>
                      </c:pt>
                      <c:pt idx="26">
                        <c:v>44518.302777777775</c:v>
                      </c:pt>
                      <c:pt idx="27">
                        <c:v>44518.354166666664</c:v>
                      </c:pt>
                      <c:pt idx="28">
                        <c:v>44518.356249999997</c:v>
                      </c:pt>
                      <c:pt idx="29">
                        <c:v>44518.361805555556</c:v>
                      </c:pt>
                      <c:pt idx="30">
                        <c:v>44518.482638888891</c:v>
                      </c:pt>
                      <c:pt idx="31">
                        <c:v>44518.484027777777</c:v>
                      </c:pt>
                      <c:pt idx="32">
                        <c:v>44518.522222222222</c:v>
                      </c:pt>
                      <c:pt idx="33">
                        <c:v>44518.523611111108</c:v>
                      </c:pt>
                      <c:pt idx="34">
                        <c:v>44518.531944444447</c:v>
                      </c:pt>
                      <c:pt idx="35">
                        <c:v>44518.532638888886</c:v>
                      </c:pt>
                      <c:pt idx="36">
                        <c:v>44537.345833333333</c:v>
                      </c:pt>
                      <c:pt idx="37">
                        <c:v>44570.457638888889</c:v>
                      </c:pt>
                      <c:pt idx="38">
                        <c:v>44600.51666666667</c:v>
                      </c:pt>
                      <c:pt idx="39">
                        <c:v>44625.362500000003</c:v>
                      </c:pt>
                      <c:pt idx="40">
                        <c:v>44625.363888888889</c:v>
                      </c:pt>
                      <c:pt idx="41">
                        <c:v>44657.42083333333</c:v>
                      </c:pt>
                      <c:pt idx="42">
                        <c:v>44657.447222222225</c:v>
                      </c:pt>
                      <c:pt idx="43">
                        <c:v>44691.388194444444</c:v>
                      </c:pt>
                      <c:pt idx="44">
                        <c:v>44691.577777777777</c:v>
                      </c:pt>
                      <c:pt idx="45">
                        <c:v>44723.439583333333</c:v>
                      </c:pt>
                      <c:pt idx="46">
                        <c:v>44723.442361111112</c:v>
                      </c:pt>
                      <c:pt idx="47">
                        <c:v>44723.455555555556</c:v>
                      </c:pt>
                      <c:pt idx="48">
                        <c:v>44723.458333333336</c:v>
                      </c:pt>
                      <c:pt idx="49">
                        <c:v>44723.477777777778</c:v>
                      </c:pt>
                      <c:pt idx="50">
                        <c:v>44723.679166666669</c:v>
                      </c:pt>
                      <c:pt idx="51">
                        <c:v>44723.684027777781</c:v>
                      </c:pt>
                      <c:pt idx="52">
                        <c:v>44723.686805555553</c:v>
                      </c:pt>
                      <c:pt idx="53">
                        <c:v>44723.692361111112</c:v>
                      </c:pt>
                      <c:pt idx="54">
                        <c:v>44723.696527777778</c:v>
                      </c:pt>
                      <c:pt idx="55">
                        <c:v>44724.454861111109</c:v>
                      </c:pt>
                      <c:pt idx="56">
                        <c:v>44753.512499999997</c:v>
                      </c:pt>
                      <c:pt idx="57">
                        <c:v>44753.673611111109</c:v>
                      </c:pt>
                      <c:pt idx="58">
                        <c:v>44753.682638888888</c:v>
                      </c:pt>
                      <c:pt idx="59">
                        <c:v>44779.504861111112</c:v>
                      </c:pt>
                      <c:pt idx="60">
                        <c:v>44779.522916666669</c:v>
                      </c:pt>
                      <c:pt idx="61">
                        <c:v>44780.34375</c:v>
                      </c:pt>
                      <c:pt idx="62">
                        <c:v>44780.356944444444</c:v>
                      </c:pt>
                      <c:pt idx="63">
                        <c:v>44780.56527777778</c:v>
                      </c:pt>
                      <c:pt idx="64">
                        <c:v>44812.442361111112</c:v>
                      </c:pt>
                      <c:pt idx="65">
                        <c:v>44812.459027777775</c:v>
                      </c:pt>
                      <c:pt idx="66">
                        <c:v>44812.46597222222</c:v>
                      </c:pt>
                      <c:pt idx="67">
                        <c:v>44817.386805555558</c:v>
                      </c:pt>
                      <c:pt idx="68">
                        <c:v>44817.570833333331</c:v>
                      </c:pt>
                      <c:pt idx="69">
                        <c:v>44847.375694444447</c:v>
                      </c:pt>
                      <c:pt idx="70">
                        <c:v>44847.382638888892</c:v>
                      </c:pt>
                      <c:pt idx="71">
                        <c:v>44847.544444444444</c:v>
                      </c:pt>
                      <c:pt idx="72">
                        <c:v>44847.552083333336</c:v>
                      </c:pt>
                      <c:pt idx="73">
                        <c:v>44847.561111111114</c:v>
                      </c:pt>
                      <c:pt idx="74">
                        <c:v>44847.693055555559</c:v>
                      </c:pt>
                      <c:pt idx="75">
                        <c:v>44875.461805555555</c:v>
                      </c:pt>
                      <c:pt idx="76">
                        <c:v>44879.382638888892</c:v>
                      </c:pt>
                      <c:pt idx="77">
                        <c:v>44879.392361111109</c:v>
                      </c:pt>
                      <c:pt idx="78">
                        <c:v>44879.401388888888</c:v>
                      </c:pt>
                      <c:pt idx="79">
                        <c:v>44879.559027777781</c:v>
                      </c:pt>
                      <c:pt idx="80">
                        <c:v>44879.569444444445</c:v>
                      </c:pt>
                      <c:pt idx="81">
                        <c:v>44897.350694444445</c:v>
                      </c:pt>
                      <c:pt idx="82">
                        <c:v>44897.361805555556</c:v>
                      </c:pt>
                      <c:pt idx="83">
                        <c:v>44897.372916666667</c:v>
                      </c:pt>
                      <c:pt idx="84">
                        <c:v>44897.373611111114</c:v>
                      </c:pt>
                      <c:pt idx="85">
                        <c:v>44897.388194444444</c:v>
                      </c:pt>
                      <c:pt idx="86">
                        <c:v>44897.54583333333</c:v>
                      </c:pt>
                      <c:pt idx="87">
                        <c:v>44897.555555555555</c:v>
                      </c:pt>
                      <c:pt idx="88">
                        <c:v>44935.395833333336</c:v>
                      </c:pt>
                      <c:pt idx="89">
                        <c:v>44935.396527777775</c:v>
                      </c:pt>
                      <c:pt idx="90">
                        <c:v>44935.40625</c:v>
                      </c:pt>
                      <c:pt idx="91">
                        <c:v>44935.417361111111</c:v>
                      </c:pt>
                      <c:pt idx="92">
                        <c:v>44935.580555555556</c:v>
                      </c:pt>
                      <c:pt idx="93">
                        <c:v>44935.590277777781</c:v>
                      </c:pt>
                      <c:pt idx="94">
                        <c:v>44935.597916666666</c:v>
                      </c:pt>
                      <c:pt idx="95">
                        <c:v>44967.40625</c:v>
                      </c:pt>
                      <c:pt idx="96">
                        <c:v>44967.418055555558</c:v>
                      </c:pt>
                      <c:pt idx="97">
                        <c:v>44967.588888888888</c:v>
                      </c:pt>
                      <c:pt idx="98">
                        <c:v>44967.601388888892</c:v>
                      </c:pt>
                      <c:pt idx="99">
                        <c:v>44967.602083333331</c:v>
                      </c:pt>
                      <c:pt idx="100">
                        <c:v>44967.611111111109</c:v>
                      </c:pt>
                      <c:pt idx="101">
                        <c:v>44968.397916666669</c:v>
                      </c:pt>
                      <c:pt idx="102">
                        <c:v>44993.313888888886</c:v>
                      </c:pt>
                      <c:pt idx="103">
                        <c:v>44993.32708333333</c:v>
                      </c:pt>
                      <c:pt idx="104">
                        <c:v>44993.482638888891</c:v>
                      </c:pt>
                      <c:pt idx="105">
                        <c:v>44993.493750000001</c:v>
                      </c:pt>
                      <c:pt idx="106">
                        <c:v>44993.494444444441</c:v>
                      </c:pt>
                      <c:pt idx="107">
                        <c:v>44993.556250000001</c:v>
                      </c:pt>
                      <c:pt idx="108">
                        <c:v>45015.525000000001</c:v>
                      </c:pt>
                      <c:pt idx="109">
                        <c:v>45015.532638888886</c:v>
                      </c:pt>
                      <c:pt idx="110">
                        <c:v>45015.543055555558</c:v>
                      </c:pt>
                      <c:pt idx="111">
                        <c:v>45015.549305555556</c:v>
                      </c:pt>
                      <c:pt idx="112">
                        <c:v>45015.554861111108</c:v>
                      </c:pt>
                      <c:pt idx="113">
                        <c:v>45016.388194444444</c:v>
                      </c:pt>
                      <c:pt idx="114">
                        <c:v>45016.388888888891</c:v>
                      </c:pt>
                      <c:pt idx="115">
                        <c:v>45057.488888888889</c:v>
                      </c:pt>
                      <c:pt idx="116">
                        <c:v>45057.49722222222</c:v>
                      </c:pt>
                      <c:pt idx="117">
                        <c:v>45057.507638888892</c:v>
                      </c:pt>
                      <c:pt idx="118">
                        <c:v>45057.67083333333</c:v>
                      </c:pt>
                      <c:pt idx="119">
                        <c:v>45057.680555555555</c:v>
                      </c:pt>
                      <c:pt idx="120">
                        <c:v>45057.69027777778</c:v>
                      </c:pt>
                      <c:pt idx="121">
                        <c:v>45086.4375</c:v>
                      </c:pt>
                      <c:pt idx="122">
                        <c:v>45086.444444444445</c:v>
                      </c:pt>
                      <c:pt idx="123">
                        <c:v>45086.454861111109</c:v>
                      </c:pt>
                      <c:pt idx="124">
                        <c:v>45086.463194444441</c:v>
                      </c:pt>
                      <c:pt idx="125">
                        <c:v>45086.475694444445</c:v>
                      </c:pt>
                      <c:pt idx="126">
                        <c:v>45086.484722222223</c:v>
                      </c:pt>
                      <c:pt idx="127">
                        <c:v>45121.51666666667</c:v>
                      </c:pt>
                      <c:pt idx="128">
                        <c:v>45121.523611111108</c:v>
                      </c:pt>
                      <c:pt idx="129">
                        <c:v>45121.530555555553</c:v>
                      </c:pt>
                      <c:pt idx="130">
                        <c:v>45148.568055555559</c:v>
                      </c:pt>
                      <c:pt idx="131">
                        <c:v>45148.574999999997</c:v>
                      </c:pt>
                      <c:pt idx="132">
                        <c:v>45148.580555555556</c:v>
                      </c:pt>
                      <c:pt idx="133">
                        <c:v>45176.618055555555</c:v>
                      </c:pt>
                      <c:pt idx="134">
                        <c:v>45177.29791666667</c:v>
                      </c:pt>
                      <c:pt idx="135">
                        <c:v>45177.305555555555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'TB Quality'!$BB$3:$BB$138</c15:sqref>
                        </c15:formulaRef>
                      </c:ext>
                    </c:extLst>
                    <c:numCache>
                      <c:formatCode>General</c:formatCode>
                      <c:ptCount val="136"/>
                      <c:pt idx="61">
                        <c:v>14.2</c:v>
                      </c:pt>
                      <c:pt idx="65">
                        <c:v>15.12</c:v>
                      </c:pt>
                      <c:pt idx="69">
                        <c:v>12.7</c:v>
                      </c:pt>
                      <c:pt idx="76">
                        <c:v>12.2</c:v>
                      </c:pt>
                      <c:pt idx="87">
                        <c:v>10.1</c:v>
                      </c:pt>
                      <c:pt idx="93">
                        <c:v>8.1</c:v>
                      </c:pt>
                      <c:pt idx="95">
                        <c:v>6.6</c:v>
                      </c:pt>
                      <c:pt idx="102">
                        <c:v>6.4</c:v>
                      </c:pt>
                      <c:pt idx="111">
                        <c:v>7.9</c:v>
                      </c:pt>
                      <c:pt idx="119">
                        <c:v>10.9</c:v>
                      </c:pt>
                      <c:pt idx="122">
                        <c:v>13.3</c:v>
                      </c:pt>
                      <c:pt idx="128">
                        <c:v>14.6</c:v>
                      </c:pt>
                      <c:pt idx="131">
                        <c:v>14.9</c:v>
                      </c:pt>
                      <c:pt idx="134">
                        <c:v>17.100000000000001</c:v>
                      </c:pt>
                    </c:numCache>
                  </c:numRef>
                </c:y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BB2-4F45-828D-B026C0A2B5FC}"/>
                  </c:ext>
                </c:extLst>
              </c15:ser>
            </c15:filteredScatterSeries>
          </c:ext>
        </c:extLst>
      </c:scatterChart>
      <c:valAx>
        <c:axId val="1737878655"/>
        <c:scaling>
          <c:orientation val="minMax"/>
          <c:max val="45177.305555555555"/>
          <c:min val="44237.53194444444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296591"/>
        <c:crosses val="autoZero"/>
        <c:crossBetween val="midCat"/>
        <c:majorUnit val="30"/>
      </c:valAx>
      <c:valAx>
        <c:axId val="1296296591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878655"/>
        <c:crosses val="autoZero"/>
        <c:crossBetween val="midCat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2.1215230532444059E-2"/>
          <c:y val="0.78525338178881487"/>
          <c:w val="0.96323526131471526"/>
          <c:h val="0.19276859623316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29478546765643E-2"/>
          <c:y val="3.621404809547029E-2"/>
          <c:w val="0.87660794832772337"/>
          <c:h val="0.6095079057146841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'TB Quality'!$AG$2</c:f>
              <c:strCache>
                <c:ptCount val="1"/>
                <c:pt idx="0">
                  <c:v>G: SEA OFF S CAREW EXHNDA 6 UD NGR 052022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'TB Quality'!$A$3:$A$139</c:f>
              <c:numCache>
                <c:formatCode>m/d/yyyy\ h:mm</c:formatCode>
                <c:ptCount val="137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Quality'!$AG$3:$AG$139</c:f>
              <c:numCache>
                <c:formatCode>General</c:formatCode>
                <c:ptCount val="137"/>
                <c:pt idx="41">
                  <c:v>33.979999999999997</c:v>
                </c:pt>
                <c:pt idx="44">
                  <c:v>34.090000000000003</c:v>
                </c:pt>
                <c:pt idx="55">
                  <c:v>33.74</c:v>
                </c:pt>
                <c:pt idx="58">
                  <c:v>34.06</c:v>
                </c:pt>
                <c:pt idx="60">
                  <c:v>33.909999999999997</c:v>
                </c:pt>
                <c:pt idx="66">
                  <c:v>33.659999999999997</c:v>
                </c:pt>
                <c:pt idx="74">
                  <c:v>33.83</c:v>
                </c:pt>
                <c:pt idx="75">
                  <c:v>33.46</c:v>
                </c:pt>
                <c:pt idx="81">
                  <c:v>33.08</c:v>
                </c:pt>
                <c:pt idx="94">
                  <c:v>33.6</c:v>
                </c:pt>
                <c:pt idx="101">
                  <c:v>33.85</c:v>
                </c:pt>
                <c:pt idx="107">
                  <c:v>33.58</c:v>
                </c:pt>
                <c:pt idx="112">
                  <c:v>33.99</c:v>
                </c:pt>
                <c:pt idx="120">
                  <c:v>33.5</c:v>
                </c:pt>
                <c:pt idx="121">
                  <c:v>33.880000000000003</c:v>
                </c:pt>
                <c:pt idx="127">
                  <c:v>33.83</c:v>
                </c:pt>
                <c:pt idx="132">
                  <c:v>33.46</c:v>
                </c:pt>
                <c:pt idx="135">
                  <c:v>33.770000000000003</c:v>
                </c:pt>
                <c:pt idx="136" formatCode="0.00">
                  <c:v>5.7517227777777773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16-4046-A31B-3A508815F1A3}"/>
            </c:ext>
          </c:extLst>
        </c:ser>
        <c:ser>
          <c:idx val="1"/>
          <c:order val="1"/>
          <c:tx>
            <c:strRef>
              <c:f>'TB Quality'!$AH$2</c:f>
              <c:strCache>
                <c:ptCount val="1"/>
                <c:pt idx="0">
                  <c:v>A: TEES AT THE GARES (SURFACE)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'TB Quality'!$A$3:$A$139</c:f>
              <c:numCache>
                <c:formatCode>m/d/yyyy\ h:mm</c:formatCode>
                <c:ptCount val="137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Quality'!$AH$3:$AH$139</c:f>
              <c:numCache>
                <c:formatCode>General</c:formatCode>
                <c:ptCount val="137"/>
                <c:pt idx="0">
                  <c:v>26.24</c:v>
                </c:pt>
                <c:pt idx="1">
                  <c:v>30.49</c:v>
                </c:pt>
                <c:pt idx="3">
                  <c:v>32.06</c:v>
                </c:pt>
                <c:pt idx="4">
                  <c:v>33.86</c:v>
                </c:pt>
                <c:pt idx="6">
                  <c:v>29.8</c:v>
                </c:pt>
                <c:pt idx="7">
                  <c:v>31.75</c:v>
                </c:pt>
                <c:pt idx="8">
                  <c:v>33.479999999999997</c:v>
                </c:pt>
                <c:pt idx="9">
                  <c:v>33.64</c:v>
                </c:pt>
                <c:pt idx="10">
                  <c:v>31.84</c:v>
                </c:pt>
                <c:pt idx="29">
                  <c:v>32.93</c:v>
                </c:pt>
                <c:pt idx="36">
                  <c:v>29.52</c:v>
                </c:pt>
                <c:pt idx="37">
                  <c:v>31.09</c:v>
                </c:pt>
                <c:pt idx="38">
                  <c:v>32.53</c:v>
                </c:pt>
                <c:pt idx="39">
                  <c:v>27.64</c:v>
                </c:pt>
                <c:pt idx="40">
                  <c:v>27.64</c:v>
                </c:pt>
                <c:pt idx="42">
                  <c:v>32.520000000000003</c:v>
                </c:pt>
                <c:pt idx="43">
                  <c:v>33.979999999999997</c:v>
                </c:pt>
                <c:pt idx="49">
                  <c:v>33.18</c:v>
                </c:pt>
                <c:pt idx="56">
                  <c:v>34</c:v>
                </c:pt>
                <c:pt idx="62">
                  <c:v>33.36</c:v>
                </c:pt>
                <c:pt idx="68">
                  <c:v>33.14</c:v>
                </c:pt>
                <c:pt idx="71">
                  <c:v>33.020000000000003</c:v>
                </c:pt>
                <c:pt idx="78">
                  <c:v>32.36</c:v>
                </c:pt>
                <c:pt idx="85">
                  <c:v>32.68</c:v>
                </c:pt>
                <c:pt idx="92">
                  <c:v>32.619999999999997</c:v>
                </c:pt>
                <c:pt idx="97">
                  <c:v>33.51</c:v>
                </c:pt>
                <c:pt idx="103">
                  <c:v>31.67</c:v>
                </c:pt>
                <c:pt idx="113">
                  <c:v>32.85</c:v>
                </c:pt>
                <c:pt idx="118">
                  <c:v>32.26</c:v>
                </c:pt>
                <c:pt idx="124">
                  <c:v>33.130000000000003</c:v>
                </c:pt>
                <c:pt idx="136" formatCode="0.00">
                  <c:v>5.8174923333333339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16-4046-A31B-3A508815F1A3}"/>
            </c:ext>
          </c:extLst>
        </c:ser>
        <c:ser>
          <c:idx val="2"/>
          <c:order val="2"/>
          <c:tx>
            <c:strRef>
              <c:f>'TB Quality'!$AI$2</c:f>
              <c:strCache>
                <c:ptCount val="1"/>
                <c:pt idx="0">
                  <c:v>E:TEES BAY OFF HARTLEPOOL PS MAIN CW OUTFL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xVal>
            <c:numRef>
              <c:f>'TB Quality'!$A$3:$A$139</c:f>
              <c:numCache>
                <c:formatCode>m/d/yyyy\ h:mm</c:formatCode>
                <c:ptCount val="137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Quality'!$AI$3:$AI$139</c:f>
              <c:numCache>
                <c:formatCode>General</c:formatCode>
                <c:ptCount val="137"/>
                <c:pt idx="2">
                  <c:v>33.380000000000003</c:v>
                </c:pt>
                <c:pt idx="5">
                  <c:v>33.840000000000003</c:v>
                </c:pt>
                <c:pt idx="50">
                  <c:v>33.909999999999997</c:v>
                </c:pt>
                <c:pt idx="57">
                  <c:v>33.99</c:v>
                </c:pt>
                <c:pt idx="63">
                  <c:v>33.94</c:v>
                </c:pt>
                <c:pt idx="67">
                  <c:v>33.85</c:v>
                </c:pt>
                <c:pt idx="70">
                  <c:v>33.72</c:v>
                </c:pt>
                <c:pt idx="77">
                  <c:v>33.76</c:v>
                </c:pt>
                <c:pt idx="86">
                  <c:v>33.94</c:v>
                </c:pt>
                <c:pt idx="91">
                  <c:v>33.67</c:v>
                </c:pt>
                <c:pt idx="96">
                  <c:v>33.58</c:v>
                </c:pt>
                <c:pt idx="110">
                  <c:v>34.119999999999997</c:v>
                </c:pt>
                <c:pt idx="117">
                  <c:v>33.68</c:v>
                </c:pt>
                <c:pt idx="123">
                  <c:v>33.61</c:v>
                </c:pt>
                <c:pt idx="129">
                  <c:v>33.869999999999997</c:v>
                </c:pt>
                <c:pt idx="130">
                  <c:v>33.590000000000003</c:v>
                </c:pt>
                <c:pt idx="133">
                  <c:v>33.56</c:v>
                </c:pt>
                <c:pt idx="136" formatCode="0.00">
                  <c:v>5.7506841176470589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16-4046-A31B-3A508815F1A3}"/>
            </c:ext>
          </c:extLst>
        </c:ser>
        <c:ser>
          <c:idx val="3"/>
          <c:order val="3"/>
          <c:tx>
            <c:strRef>
              <c:f>'TB Quality'!$AJ$2</c:f>
              <c:strCache>
                <c:ptCount val="1"/>
                <c:pt idx="0">
                  <c:v>C: TEES COASTAL GENERIC WB BENTHIC SITE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'TB Quality'!$A$3:$A$139</c:f>
              <c:numCache>
                <c:formatCode>m/d/yyyy\ h:mm</c:formatCode>
                <c:ptCount val="137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Quality'!$AJ$3:$AJ$139</c:f>
              <c:numCache>
                <c:formatCode>General</c:formatCode>
                <c:ptCount val="137"/>
                <c:pt idx="11">
                  <c:v>34.33</c:v>
                </c:pt>
                <c:pt idx="12">
                  <c:v>34.33</c:v>
                </c:pt>
                <c:pt idx="13">
                  <c:v>34.17</c:v>
                </c:pt>
                <c:pt idx="14">
                  <c:v>34.17</c:v>
                </c:pt>
                <c:pt idx="15">
                  <c:v>34.18</c:v>
                </c:pt>
                <c:pt idx="16">
                  <c:v>34.18</c:v>
                </c:pt>
                <c:pt idx="17">
                  <c:v>34.130000000000003</c:v>
                </c:pt>
                <c:pt idx="18">
                  <c:v>34.130000000000003</c:v>
                </c:pt>
                <c:pt idx="19">
                  <c:v>34.119999999999997</c:v>
                </c:pt>
                <c:pt idx="20">
                  <c:v>34.119999999999997</c:v>
                </c:pt>
                <c:pt idx="21">
                  <c:v>34.11</c:v>
                </c:pt>
                <c:pt idx="22">
                  <c:v>34.119999999999997</c:v>
                </c:pt>
                <c:pt idx="23">
                  <c:v>33.880000000000003</c:v>
                </c:pt>
                <c:pt idx="24">
                  <c:v>34.049999999999997</c:v>
                </c:pt>
                <c:pt idx="25">
                  <c:v>32.89</c:v>
                </c:pt>
                <c:pt idx="26">
                  <c:v>33.270000000000003</c:v>
                </c:pt>
                <c:pt idx="27">
                  <c:v>32.9</c:v>
                </c:pt>
                <c:pt idx="28">
                  <c:v>33.32</c:v>
                </c:pt>
                <c:pt idx="30">
                  <c:v>33.92</c:v>
                </c:pt>
                <c:pt idx="31">
                  <c:v>33.93</c:v>
                </c:pt>
                <c:pt idx="32">
                  <c:v>33.89</c:v>
                </c:pt>
                <c:pt idx="33">
                  <c:v>33.89</c:v>
                </c:pt>
                <c:pt idx="34">
                  <c:v>34</c:v>
                </c:pt>
                <c:pt idx="35">
                  <c:v>34.049999999999997</c:v>
                </c:pt>
                <c:pt idx="45">
                  <c:v>34.119999999999997</c:v>
                </c:pt>
                <c:pt idx="46">
                  <c:v>33.96</c:v>
                </c:pt>
                <c:pt idx="47">
                  <c:v>34.119999999999997</c:v>
                </c:pt>
                <c:pt idx="48">
                  <c:v>33.9</c:v>
                </c:pt>
                <c:pt idx="51">
                  <c:v>34.090000000000003</c:v>
                </c:pt>
                <c:pt idx="52">
                  <c:v>34.020000000000003</c:v>
                </c:pt>
                <c:pt idx="53">
                  <c:v>34.04</c:v>
                </c:pt>
                <c:pt idx="54">
                  <c:v>34.03</c:v>
                </c:pt>
                <c:pt idx="136" formatCode="0.00">
                  <c:v>5.7438962500000006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16-4046-A31B-3A508815F1A3}"/>
            </c:ext>
          </c:extLst>
        </c:ser>
        <c:ser>
          <c:idx val="4"/>
          <c:order val="4"/>
          <c:tx>
            <c:strRef>
              <c:f>'TB Quality'!$AK$2</c:f>
              <c:strCache>
                <c:ptCount val="1"/>
                <c:pt idx="0">
                  <c:v>B: TEES COASTAL INSHORE OF TEESIDE WINDFARM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'TB Quality'!$A$3:$A$139</c:f>
              <c:numCache>
                <c:formatCode>m/d/yyyy\ h:mm</c:formatCode>
                <c:ptCount val="137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Quality'!$AK$3:$AK$139</c:f>
              <c:numCache>
                <c:formatCode>General</c:formatCode>
                <c:ptCount val="137"/>
                <c:pt idx="72">
                  <c:v>33.97</c:v>
                </c:pt>
                <c:pt idx="79">
                  <c:v>33.25</c:v>
                </c:pt>
                <c:pt idx="82">
                  <c:v>33.46</c:v>
                </c:pt>
                <c:pt idx="90">
                  <c:v>34.08</c:v>
                </c:pt>
                <c:pt idx="100">
                  <c:v>33.93</c:v>
                </c:pt>
                <c:pt idx="104">
                  <c:v>33.6</c:v>
                </c:pt>
                <c:pt idx="109">
                  <c:v>33.03</c:v>
                </c:pt>
                <c:pt idx="116">
                  <c:v>33.130000000000003</c:v>
                </c:pt>
                <c:pt idx="126">
                  <c:v>34.020000000000003</c:v>
                </c:pt>
                <c:pt idx="136" formatCode="0.00">
                  <c:v>5.7565122222222218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016-4046-A31B-3A508815F1A3}"/>
            </c:ext>
          </c:extLst>
        </c:ser>
        <c:ser>
          <c:idx val="5"/>
          <c:order val="5"/>
          <c:tx>
            <c:strRef>
              <c:f>'TB Quality'!$AL$2</c:f>
              <c:strCache>
                <c:ptCount val="1"/>
                <c:pt idx="0">
                  <c:v>D: TEES COASTAL OFF REDCAR (WINDFARM)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'TB Quality'!$A$3:$A$139</c:f>
              <c:numCache>
                <c:formatCode>m/d/yyyy\ h:mm</c:formatCode>
                <c:ptCount val="137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Quality'!$AL$3:$AL$139</c:f>
              <c:numCache>
                <c:formatCode>General</c:formatCode>
                <c:ptCount val="137"/>
                <c:pt idx="59">
                  <c:v>33.76</c:v>
                </c:pt>
                <c:pt idx="64">
                  <c:v>34.22</c:v>
                </c:pt>
                <c:pt idx="73">
                  <c:v>34.090000000000003</c:v>
                </c:pt>
                <c:pt idx="80">
                  <c:v>33.200000000000003</c:v>
                </c:pt>
                <c:pt idx="83">
                  <c:v>33.619999999999997</c:v>
                </c:pt>
                <c:pt idx="84">
                  <c:v>33.619999999999997</c:v>
                </c:pt>
                <c:pt idx="88">
                  <c:v>33.479999999999997</c:v>
                </c:pt>
                <c:pt idx="89">
                  <c:v>33.479999999999997</c:v>
                </c:pt>
                <c:pt idx="98">
                  <c:v>33.979999999999997</c:v>
                </c:pt>
                <c:pt idx="99">
                  <c:v>33.979999999999997</c:v>
                </c:pt>
                <c:pt idx="105">
                  <c:v>33.840000000000003</c:v>
                </c:pt>
                <c:pt idx="106">
                  <c:v>33.840000000000003</c:v>
                </c:pt>
                <c:pt idx="108">
                  <c:v>32.85</c:v>
                </c:pt>
                <c:pt idx="115">
                  <c:v>33.18</c:v>
                </c:pt>
                <c:pt idx="125">
                  <c:v>34.08</c:v>
                </c:pt>
                <c:pt idx="136" formatCode="0.00">
                  <c:v>5.7537906666666672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016-4046-A31B-3A508815F1A3}"/>
            </c:ext>
          </c:extLst>
        </c:ser>
        <c:ser>
          <c:idx val="6"/>
          <c:order val="6"/>
          <c:tx>
            <c:strRef>
              <c:f>'TB Quality'!$AM$2</c:f>
              <c:strCache>
                <c:ptCount val="1"/>
                <c:pt idx="0">
                  <c:v>F: TEES COASTAL TEES BAY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'TB Quality'!$A$3:$A$139</c:f>
              <c:numCache>
                <c:formatCode>m/d/yyyy\ h:mm</c:formatCode>
                <c:ptCount val="137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Quality'!$AM$3:$AM$139</c:f>
              <c:numCache>
                <c:formatCode>General</c:formatCode>
                <c:ptCount val="137"/>
                <c:pt idx="61">
                  <c:v>34.06</c:v>
                </c:pt>
                <c:pt idx="65">
                  <c:v>33.82</c:v>
                </c:pt>
                <c:pt idx="69">
                  <c:v>33.99</c:v>
                </c:pt>
                <c:pt idx="76">
                  <c:v>33.729999999999997</c:v>
                </c:pt>
                <c:pt idx="87">
                  <c:v>33.71</c:v>
                </c:pt>
                <c:pt idx="93">
                  <c:v>34.08</c:v>
                </c:pt>
                <c:pt idx="95">
                  <c:v>33.880000000000003</c:v>
                </c:pt>
                <c:pt idx="102">
                  <c:v>33.93</c:v>
                </c:pt>
                <c:pt idx="111">
                  <c:v>34.11</c:v>
                </c:pt>
                <c:pt idx="119">
                  <c:v>33.450000000000003</c:v>
                </c:pt>
                <c:pt idx="122">
                  <c:v>33.71</c:v>
                </c:pt>
                <c:pt idx="128">
                  <c:v>33.840000000000003</c:v>
                </c:pt>
                <c:pt idx="131">
                  <c:v>33.47</c:v>
                </c:pt>
                <c:pt idx="134">
                  <c:v>33.5</c:v>
                </c:pt>
                <c:pt idx="136" formatCode="0.00">
                  <c:v>5.7491885714285722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016-4046-A31B-3A508815F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878655"/>
        <c:axId val="1296296591"/>
      </c:scatterChart>
      <c:valAx>
        <c:axId val="1737878655"/>
        <c:scaling>
          <c:orientation val="minMax"/>
          <c:max val="45177.305555555555"/>
          <c:min val="44237.53194444444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296591"/>
        <c:crosses val="autoZero"/>
        <c:crossBetween val="midCat"/>
        <c:majorUnit val="30"/>
      </c:valAx>
      <c:valAx>
        <c:axId val="1296296591"/>
        <c:scaling>
          <c:orientation val="minMax"/>
          <c:min val="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Salinity (ppt)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878655"/>
        <c:crosses val="autoZero"/>
        <c:crossBetween val="midCat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6.2251129499901608E-3"/>
          <c:y val="0.81866763031432666"/>
          <c:w val="0.97313546617483604"/>
          <c:h val="0.18133236968567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29478546765643E-2"/>
          <c:y val="3.621404809547029E-2"/>
          <c:w val="0.87660794832772337"/>
          <c:h val="0.57958443871956478"/>
        </c:manualLayout>
      </c:layout>
      <c:scatterChart>
        <c:scatterStyle val="lineMarker"/>
        <c:varyColors val="0"/>
        <c:ser>
          <c:idx val="0"/>
          <c:order val="0"/>
          <c:tx>
            <c:strRef>
              <c:f>'TB Quality'!$N$2</c:f>
              <c:strCache>
                <c:ptCount val="1"/>
                <c:pt idx="0">
                  <c:v>G: SEA OFF S CAREW EXHNDA 6 UD NGR 052022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Quality'!$N$3:$N$138</c:f>
              <c:numCache>
                <c:formatCode>General</c:formatCode>
                <c:ptCount val="136"/>
                <c:pt idx="41">
                  <c:v>0.26</c:v>
                </c:pt>
                <c:pt idx="44">
                  <c:v>0.12</c:v>
                </c:pt>
                <c:pt idx="55">
                  <c:v>0.28999999999999998</c:v>
                </c:pt>
                <c:pt idx="58">
                  <c:v>0.12</c:v>
                </c:pt>
                <c:pt idx="60">
                  <c:v>0.19400000000000001</c:v>
                </c:pt>
                <c:pt idx="66">
                  <c:v>0.26800000000000002</c:v>
                </c:pt>
                <c:pt idx="74">
                  <c:v>0.158</c:v>
                </c:pt>
                <c:pt idx="75">
                  <c:v>0.192</c:v>
                </c:pt>
                <c:pt idx="81">
                  <c:v>0.373</c:v>
                </c:pt>
                <c:pt idx="94">
                  <c:v>0.2</c:v>
                </c:pt>
                <c:pt idx="101">
                  <c:v>0.33</c:v>
                </c:pt>
                <c:pt idx="107">
                  <c:v>0.28000000000000003</c:v>
                </c:pt>
                <c:pt idx="112">
                  <c:v>0.16800000000000001</c:v>
                </c:pt>
                <c:pt idx="120">
                  <c:v>0.21</c:v>
                </c:pt>
                <c:pt idx="121">
                  <c:v>0.4</c:v>
                </c:pt>
                <c:pt idx="127">
                  <c:v>0.11799999999999999</c:v>
                </c:pt>
                <c:pt idx="132">
                  <c:v>0.129</c:v>
                </c:pt>
                <c:pt idx="135">
                  <c:v>0.26700000000000002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72-4A87-88B4-3343CC43812F}"/>
            </c:ext>
          </c:extLst>
        </c:ser>
        <c:ser>
          <c:idx val="1"/>
          <c:order val="1"/>
          <c:tx>
            <c:strRef>
              <c:f>'TB Quality'!$O$2</c:f>
              <c:strCache>
                <c:ptCount val="1"/>
                <c:pt idx="0">
                  <c:v>A: TEES AT THE GARES (SURFACE)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Quality'!$O$3:$O$138</c:f>
              <c:numCache>
                <c:formatCode>General</c:formatCode>
                <c:ptCount val="136"/>
                <c:pt idx="0">
                  <c:v>0.7</c:v>
                </c:pt>
                <c:pt idx="1">
                  <c:v>0.9</c:v>
                </c:pt>
                <c:pt idx="3">
                  <c:v>0.67</c:v>
                </c:pt>
                <c:pt idx="4">
                  <c:v>0.12</c:v>
                </c:pt>
                <c:pt idx="6">
                  <c:v>1.04</c:v>
                </c:pt>
                <c:pt idx="7">
                  <c:v>0.42399999999999999</c:v>
                </c:pt>
                <c:pt idx="8">
                  <c:v>0.56000000000000005</c:v>
                </c:pt>
                <c:pt idx="9">
                  <c:v>0.33</c:v>
                </c:pt>
                <c:pt idx="10">
                  <c:v>0.43</c:v>
                </c:pt>
                <c:pt idx="29">
                  <c:v>0.39700000000000002</c:v>
                </c:pt>
                <c:pt idx="36">
                  <c:v>1.42</c:v>
                </c:pt>
                <c:pt idx="37">
                  <c:v>0.502</c:v>
                </c:pt>
                <c:pt idx="38">
                  <c:v>0.35199999999999998</c:v>
                </c:pt>
                <c:pt idx="40">
                  <c:v>0.68</c:v>
                </c:pt>
                <c:pt idx="42">
                  <c:v>0.42199999999999999</c:v>
                </c:pt>
                <c:pt idx="43">
                  <c:v>0.125</c:v>
                </c:pt>
                <c:pt idx="49">
                  <c:v>0.13700000000000001</c:v>
                </c:pt>
                <c:pt idx="56">
                  <c:v>0.12</c:v>
                </c:pt>
                <c:pt idx="62">
                  <c:v>0.22500000000000001</c:v>
                </c:pt>
                <c:pt idx="68">
                  <c:v>0.254</c:v>
                </c:pt>
                <c:pt idx="71">
                  <c:v>0.43</c:v>
                </c:pt>
                <c:pt idx="78">
                  <c:v>0.87</c:v>
                </c:pt>
                <c:pt idx="85">
                  <c:v>0.45400000000000001</c:v>
                </c:pt>
                <c:pt idx="92">
                  <c:v>0.38900000000000001</c:v>
                </c:pt>
                <c:pt idx="97">
                  <c:v>0.29099999999999998</c:v>
                </c:pt>
                <c:pt idx="103">
                  <c:v>0.86</c:v>
                </c:pt>
                <c:pt idx="113">
                  <c:v>0.33</c:v>
                </c:pt>
                <c:pt idx="118">
                  <c:v>0.23799999999999999</c:v>
                </c:pt>
                <c:pt idx="124">
                  <c:v>0.41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72-4A87-88B4-3343CC43812F}"/>
            </c:ext>
          </c:extLst>
        </c:ser>
        <c:ser>
          <c:idx val="3"/>
          <c:order val="2"/>
          <c:tx>
            <c:strRef>
              <c:f>'TB Quality'!$Q$2</c:f>
              <c:strCache>
                <c:ptCount val="1"/>
                <c:pt idx="0">
                  <c:v>F: TEES COASTAL TEES BAY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Quality'!$Q$3:$Q$138</c:f>
              <c:numCache>
                <c:formatCode>General</c:formatCode>
                <c:ptCount val="136"/>
                <c:pt idx="61">
                  <c:v>4.9000000000000002E-2</c:v>
                </c:pt>
                <c:pt idx="65">
                  <c:v>0.13100000000000001</c:v>
                </c:pt>
                <c:pt idx="69">
                  <c:v>0.107</c:v>
                </c:pt>
                <c:pt idx="76">
                  <c:v>0.16400000000000001</c:v>
                </c:pt>
                <c:pt idx="87">
                  <c:v>0.20499999999999999</c:v>
                </c:pt>
                <c:pt idx="93">
                  <c:v>0.1</c:v>
                </c:pt>
                <c:pt idx="95">
                  <c:v>0.14499999999999999</c:v>
                </c:pt>
                <c:pt idx="102">
                  <c:v>0.16700000000000001</c:v>
                </c:pt>
                <c:pt idx="111">
                  <c:v>0.13300000000000001</c:v>
                </c:pt>
                <c:pt idx="119">
                  <c:v>0.22900000000000001</c:v>
                </c:pt>
                <c:pt idx="122">
                  <c:v>0.11</c:v>
                </c:pt>
                <c:pt idx="128">
                  <c:v>3.4599999999999999E-2</c:v>
                </c:pt>
                <c:pt idx="131">
                  <c:v>1.5100000000000001E-2</c:v>
                </c:pt>
                <c:pt idx="134">
                  <c:v>0.223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72-4A87-88B4-3343CC43812F}"/>
            </c:ext>
          </c:extLst>
        </c:ser>
        <c:ser>
          <c:idx val="2"/>
          <c:order val="3"/>
          <c:tx>
            <c:strRef>
              <c:f>'TB Quality'!$P$2</c:f>
              <c:strCache>
                <c:ptCount val="1"/>
                <c:pt idx="0">
                  <c:v>D: TEES COASTAL OFF REDCAR (WINDFARM)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Quality'!$P$3:$P$138</c:f>
              <c:numCache>
                <c:formatCode>General</c:formatCode>
                <c:ptCount val="136"/>
                <c:pt idx="59">
                  <c:v>0.115</c:v>
                </c:pt>
                <c:pt idx="64">
                  <c:v>3.5999999999999997E-2</c:v>
                </c:pt>
                <c:pt idx="73">
                  <c:v>0.1</c:v>
                </c:pt>
                <c:pt idx="80">
                  <c:v>0.249</c:v>
                </c:pt>
                <c:pt idx="83">
                  <c:v>0.20699999999999999</c:v>
                </c:pt>
                <c:pt idx="89">
                  <c:v>0.152</c:v>
                </c:pt>
                <c:pt idx="99">
                  <c:v>0.17499999999999999</c:v>
                </c:pt>
                <c:pt idx="106">
                  <c:v>0.193</c:v>
                </c:pt>
                <c:pt idx="108">
                  <c:v>0.255</c:v>
                </c:pt>
                <c:pt idx="115">
                  <c:v>0.23699999999999999</c:v>
                </c:pt>
                <c:pt idx="125">
                  <c:v>1.4E-2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72-4A87-88B4-3343CC438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878655"/>
        <c:axId val="1296296591"/>
      </c:scatterChart>
      <c:valAx>
        <c:axId val="1737878655"/>
        <c:scaling>
          <c:orientation val="minMax"/>
          <c:max val="45177.305555555555"/>
          <c:min val="44237.53194444444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296591"/>
        <c:crosses val="autoZero"/>
        <c:crossBetween val="midCat"/>
        <c:majorUnit val="30"/>
      </c:valAx>
      <c:valAx>
        <c:axId val="129629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(mg/l)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878655"/>
        <c:crosses val="autoZero"/>
        <c:crossBetween val="midCat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29478546765643E-2"/>
          <c:y val="3.621404809547029E-2"/>
          <c:w val="0.87660794832772337"/>
          <c:h val="0.548316202299916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'TB Quality'!$R$2</c:f>
              <c:strCache>
                <c:ptCount val="1"/>
                <c:pt idx="0">
                  <c:v>G: SEA OFF S CAREW EXHNDA 6 UD NGR 052022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Quality'!$R$3:$R$138</c:f>
              <c:numCache>
                <c:formatCode>General</c:formatCode>
                <c:ptCount val="136"/>
                <c:pt idx="41">
                  <c:v>8.8699999999999992</c:v>
                </c:pt>
                <c:pt idx="44">
                  <c:v>10</c:v>
                </c:pt>
                <c:pt idx="55">
                  <c:v>9.0500000000000007</c:v>
                </c:pt>
                <c:pt idx="58">
                  <c:v>9.27</c:v>
                </c:pt>
                <c:pt idx="60">
                  <c:v>8.1999999999999993</c:v>
                </c:pt>
                <c:pt idx="66">
                  <c:v>7.81</c:v>
                </c:pt>
                <c:pt idx="74">
                  <c:v>8.24</c:v>
                </c:pt>
                <c:pt idx="75">
                  <c:v>8.4600000000000009</c:v>
                </c:pt>
                <c:pt idx="81">
                  <c:v>8.33</c:v>
                </c:pt>
                <c:pt idx="94">
                  <c:v>9.4499999999999993</c:v>
                </c:pt>
                <c:pt idx="101">
                  <c:v>9.49</c:v>
                </c:pt>
                <c:pt idx="107">
                  <c:v>10</c:v>
                </c:pt>
                <c:pt idx="112">
                  <c:v>9.57</c:v>
                </c:pt>
                <c:pt idx="120">
                  <c:v>9.26</c:v>
                </c:pt>
                <c:pt idx="121">
                  <c:v>9.0299999999999994</c:v>
                </c:pt>
                <c:pt idx="127">
                  <c:v>9.81</c:v>
                </c:pt>
                <c:pt idx="132">
                  <c:v>8.41</c:v>
                </c:pt>
                <c:pt idx="135">
                  <c:v>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8E-4E7E-BA63-08BCA8766F3A}"/>
            </c:ext>
          </c:extLst>
        </c:ser>
        <c:ser>
          <c:idx val="1"/>
          <c:order val="1"/>
          <c:tx>
            <c:strRef>
              <c:f>'TB Quality'!$S$2</c:f>
              <c:strCache>
                <c:ptCount val="1"/>
                <c:pt idx="0">
                  <c:v>A: TEES AT THE GARES (SURFACE)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Quality'!$S$3:$S$138</c:f>
              <c:numCache>
                <c:formatCode>General</c:formatCode>
                <c:ptCount val="136"/>
                <c:pt idx="0">
                  <c:v>11.2</c:v>
                </c:pt>
                <c:pt idx="1">
                  <c:v>10.1</c:v>
                </c:pt>
                <c:pt idx="3">
                  <c:v>9.92</c:v>
                </c:pt>
                <c:pt idx="4">
                  <c:v>9.58</c:v>
                </c:pt>
                <c:pt idx="6">
                  <c:v>9.52</c:v>
                </c:pt>
                <c:pt idx="7">
                  <c:v>8.36</c:v>
                </c:pt>
                <c:pt idx="8">
                  <c:v>8.3699999999999992</c:v>
                </c:pt>
                <c:pt idx="9">
                  <c:v>7.87</c:v>
                </c:pt>
                <c:pt idx="10">
                  <c:v>7.71</c:v>
                </c:pt>
                <c:pt idx="29">
                  <c:v>8.7100000000000009</c:v>
                </c:pt>
                <c:pt idx="36">
                  <c:v>9.58</c:v>
                </c:pt>
                <c:pt idx="37">
                  <c:v>9.82</c:v>
                </c:pt>
                <c:pt idx="38">
                  <c:v>9.7200000000000006</c:v>
                </c:pt>
                <c:pt idx="40">
                  <c:v>9.94</c:v>
                </c:pt>
                <c:pt idx="42">
                  <c:v>10.1</c:v>
                </c:pt>
                <c:pt idx="43">
                  <c:v>9.9600000000000009</c:v>
                </c:pt>
                <c:pt idx="49">
                  <c:v>9.0500000000000007</c:v>
                </c:pt>
                <c:pt idx="56">
                  <c:v>9.7100000000000009</c:v>
                </c:pt>
                <c:pt idx="62">
                  <c:v>8.6</c:v>
                </c:pt>
                <c:pt idx="68">
                  <c:v>7.49</c:v>
                </c:pt>
                <c:pt idx="71">
                  <c:v>7.22</c:v>
                </c:pt>
                <c:pt idx="78">
                  <c:v>7.98</c:v>
                </c:pt>
                <c:pt idx="85">
                  <c:v>8.58</c:v>
                </c:pt>
                <c:pt idx="92">
                  <c:v>9.48</c:v>
                </c:pt>
                <c:pt idx="97">
                  <c:v>9.67</c:v>
                </c:pt>
                <c:pt idx="103">
                  <c:v>10.1</c:v>
                </c:pt>
                <c:pt idx="113">
                  <c:v>9.73</c:v>
                </c:pt>
                <c:pt idx="118">
                  <c:v>8.9600000000000009</c:v>
                </c:pt>
                <c:pt idx="124">
                  <c:v>8.69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8E-4E7E-BA63-08BCA8766F3A}"/>
            </c:ext>
          </c:extLst>
        </c:ser>
        <c:ser>
          <c:idx val="2"/>
          <c:order val="2"/>
          <c:tx>
            <c:strRef>
              <c:f>'TB Quality'!$T$2</c:f>
              <c:strCache>
                <c:ptCount val="1"/>
                <c:pt idx="0">
                  <c:v>E:TEES BAY OFF HARTLEPOOL PS MAIN CW OUTFL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x"/>
            <c:size val="4"/>
            <c:spPr>
              <a:noFill/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Quality'!$T$3:$T$138</c:f>
              <c:numCache>
                <c:formatCode>General</c:formatCode>
                <c:ptCount val="136"/>
                <c:pt idx="2">
                  <c:v>9.9499999999999993</c:v>
                </c:pt>
                <c:pt idx="5">
                  <c:v>9.49</c:v>
                </c:pt>
                <c:pt idx="50">
                  <c:v>8.8800000000000008</c:v>
                </c:pt>
                <c:pt idx="57">
                  <c:v>8.83</c:v>
                </c:pt>
                <c:pt idx="63">
                  <c:v>8.24</c:v>
                </c:pt>
                <c:pt idx="67">
                  <c:v>7.64</c:v>
                </c:pt>
                <c:pt idx="70">
                  <c:v>8.11</c:v>
                </c:pt>
                <c:pt idx="77">
                  <c:v>7.9</c:v>
                </c:pt>
                <c:pt idx="86">
                  <c:v>8.07</c:v>
                </c:pt>
                <c:pt idx="91">
                  <c:v>9.3699999999999992</c:v>
                </c:pt>
                <c:pt idx="96">
                  <c:v>9.6</c:v>
                </c:pt>
                <c:pt idx="110">
                  <c:v>9.8000000000000007</c:v>
                </c:pt>
                <c:pt idx="117">
                  <c:v>9.0299999999999994</c:v>
                </c:pt>
                <c:pt idx="123">
                  <c:v>8.7799999999999994</c:v>
                </c:pt>
                <c:pt idx="129">
                  <c:v>9.1300000000000008</c:v>
                </c:pt>
                <c:pt idx="130">
                  <c:v>8.06</c:v>
                </c:pt>
                <c:pt idx="133">
                  <c:v>7.48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8E-4E7E-BA63-08BCA8766F3A}"/>
            </c:ext>
          </c:extLst>
        </c:ser>
        <c:ser>
          <c:idx val="3"/>
          <c:order val="3"/>
          <c:tx>
            <c:strRef>
              <c:f>'TB Quality'!$U$2</c:f>
              <c:strCache>
                <c:ptCount val="1"/>
                <c:pt idx="0">
                  <c:v>C: TEES COASTAL GENERIC WB BENTHIC SITE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Quality'!$U$3:$U$138</c:f>
              <c:numCache>
                <c:formatCode>General</c:formatCode>
                <c:ptCount val="136"/>
                <c:pt idx="45">
                  <c:v>9.02</c:v>
                </c:pt>
                <c:pt idx="47">
                  <c:v>9.02</c:v>
                </c:pt>
                <c:pt idx="51">
                  <c:v>9.17</c:v>
                </c:pt>
                <c:pt idx="53">
                  <c:v>9.2200000000000006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8E-4E7E-BA63-08BCA8766F3A}"/>
            </c:ext>
          </c:extLst>
        </c:ser>
        <c:ser>
          <c:idx val="4"/>
          <c:order val="4"/>
          <c:tx>
            <c:strRef>
              <c:f>'TB Quality'!$V$2</c:f>
              <c:strCache>
                <c:ptCount val="1"/>
                <c:pt idx="0">
                  <c:v>B: TEES COASTAL INSHORE OF TEESIDE WINDFARM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Quality'!$V$3:$V$138</c:f>
              <c:numCache>
                <c:formatCode>General</c:formatCode>
                <c:ptCount val="136"/>
                <c:pt idx="72">
                  <c:v>7.67</c:v>
                </c:pt>
                <c:pt idx="79">
                  <c:v>8.19</c:v>
                </c:pt>
                <c:pt idx="82">
                  <c:v>8.32</c:v>
                </c:pt>
                <c:pt idx="90">
                  <c:v>9.3699999999999992</c:v>
                </c:pt>
                <c:pt idx="100">
                  <c:v>9.75</c:v>
                </c:pt>
                <c:pt idx="104">
                  <c:v>10.6</c:v>
                </c:pt>
                <c:pt idx="109">
                  <c:v>9.76</c:v>
                </c:pt>
                <c:pt idx="116">
                  <c:v>9.19</c:v>
                </c:pt>
                <c:pt idx="126">
                  <c:v>9.17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E8E-4E7E-BA63-08BCA8766F3A}"/>
            </c:ext>
          </c:extLst>
        </c:ser>
        <c:ser>
          <c:idx val="5"/>
          <c:order val="5"/>
          <c:tx>
            <c:strRef>
              <c:f>'TB Quality'!$W$2</c:f>
              <c:strCache>
                <c:ptCount val="1"/>
                <c:pt idx="0">
                  <c:v>D: TEES COASTAL OFF REDCAR (WINDFARM)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Quality'!$W$3:$W$138</c:f>
              <c:numCache>
                <c:formatCode>General</c:formatCode>
                <c:ptCount val="136"/>
                <c:pt idx="59">
                  <c:v>8.98</c:v>
                </c:pt>
                <c:pt idx="64">
                  <c:v>7.19</c:v>
                </c:pt>
                <c:pt idx="73">
                  <c:v>7.45</c:v>
                </c:pt>
                <c:pt idx="80">
                  <c:v>8.24</c:v>
                </c:pt>
                <c:pt idx="83">
                  <c:v>8.36</c:v>
                </c:pt>
                <c:pt idx="84">
                  <c:v>8.36</c:v>
                </c:pt>
                <c:pt idx="88">
                  <c:v>9.4700000000000006</c:v>
                </c:pt>
                <c:pt idx="89">
                  <c:v>9.4700000000000006</c:v>
                </c:pt>
                <c:pt idx="98">
                  <c:v>9.74</c:v>
                </c:pt>
                <c:pt idx="99">
                  <c:v>9.74</c:v>
                </c:pt>
                <c:pt idx="105">
                  <c:v>10.199999999999999</c:v>
                </c:pt>
                <c:pt idx="106">
                  <c:v>10.199999999999999</c:v>
                </c:pt>
                <c:pt idx="108">
                  <c:v>9.75</c:v>
                </c:pt>
                <c:pt idx="115">
                  <c:v>9.1300000000000008</c:v>
                </c:pt>
                <c:pt idx="125">
                  <c:v>9.23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E8E-4E7E-BA63-08BCA8766F3A}"/>
            </c:ext>
          </c:extLst>
        </c:ser>
        <c:ser>
          <c:idx val="6"/>
          <c:order val="6"/>
          <c:tx>
            <c:strRef>
              <c:f>'TB Quality'!$X$2</c:f>
              <c:strCache>
                <c:ptCount val="1"/>
                <c:pt idx="0">
                  <c:v>F: TEES COASTAL TEES BAY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'TB Quality'!$A$3:$A$138</c:f>
              <c:numCache>
                <c:formatCode>m/d/yyyy\ h:mm</c:formatCode>
                <c:ptCount val="136"/>
                <c:pt idx="0">
                  <c:v>44237.531944444447</c:v>
                </c:pt>
                <c:pt idx="1">
                  <c:v>44260.458333333336</c:v>
                </c:pt>
                <c:pt idx="2">
                  <c:v>44286.384722222225</c:v>
                </c:pt>
                <c:pt idx="3">
                  <c:v>44286.39166666667</c:v>
                </c:pt>
                <c:pt idx="4">
                  <c:v>44328.652777777781</c:v>
                </c:pt>
                <c:pt idx="5">
                  <c:v>44328.780555555553</c:v>
                </c:pt>
                <c:pt idx="6">
                  <c:v>44351.392361111109</c:v>
                </c:pt>
                <c:pt idx="7">
                  <c:v>44387.349305555559</c:v>
                </c:pt>
                <c:pt idx="8">
                  <c:v>44413.412499999999</c:v>
                </c:pt>
                <c:pt idx="9">
                  <c:v>44440.633333333331</c:v>
                </c:pt>
                <c:pt idx="10">
                  <c:v>44479.457638888889</c:v>
                </c:pt>
                <c:pt idx="11">
                  <c:v>44514.451388888891</c:v>
                </c:pt>
                <c:pt idx="12">
                  <c:v>44514.45416666667</c:v>
                </c:pt>
                <c:pt idx="13">
                  <c:v>44514.625694444447</c:v>
                </c:pt>
                <c:pt idx="14">
                  <c:v>44514.627083333333</c:v>
                </c:pt>
                <c:pt idx="15">
                  <c:v>44515.518055555556</c:v>
                </c:pt>
                <c:pt idx="16">
                  <c:v>44515.521527777775</c:v>
                </c:pt>
                <c:pt idx="17">
                  <c:v>44515.595138888886</c:v>
                </c:pt>
                <c:pt idx="18">
                  <c:v>44515.597222222219</c:v>
                </c:pt>
                <c:pt idx="19">
                  <c:v>44515.613888888889</c:v>
                </c:pt>
                <c:pt idx="20">
                  <c:v>44515.616666666669</c:v>
                </c:pt>
                <c:pt idx="21">
                  <c:v>44516.520833333336</c:v>
                </c:pt>
                <c:pt idx="22">
                  <c:v>44516.522222222222</c:v>
                </c:pt>
                <c:pt idx="23">
                  <c:v>44516.547222222223</c:v>
                </c:pt>
                <c:pt idx="24">
                  <c:v>44516.549305555556</c:v>
                </c:pt>
                <c:pt idx="25">
                  <c:v>44518.301388888889</c:v>
                </c:pt>
                <c:pt idx="26">
                  <c:v>44518.302777777775</c:v>
                </c:pt>
                <c:pt idx="27">
                  <c:v>44518.354166666664</c:v>
                </c:pt>
                <c:pt idx="28">
                  <c:v>44518.356249999997</c:v>
                </c:pt>
                <c:pt idx="29">
                  <c:v>44518.361805555556</c:v>
                </c:pt>
                <c:pt idx="30">
                  <c:v>44518.482638888891</c:v>
                </c:pt>
                <c:pt idx="31">
                  <c:v>44518.484027777777</c:v>
                </c:pt>
                <c:pt idx="32">
                  <c:v>44518.522222222222</c:v>
                </c:pt>
                <c:pt idx="33">
                  <c:v>44518.523611111108</c:v>
                </c:pt>
                <c:pt idx="34">
                  <c:v>44518.531944444447</c:v>
                </c:pt>
                <c:pt idx="35">
                  <c:v>44518.532638888886</c:v>
                </c:pt>
                <c:pt idx="36">
                  <c:v>44537.345833333333</c:v>
                </c:pt>
                <c:pt idx="37">
                  <c:v>44570.457638888889</c:v>
                </c:pt>
                <c:pt idx="38">
                  <c:v>44600.51666666667</c:v>
                </c:pt>
                <c:pt idx="39">
                  <c:v>44625.362500000003</c:v>
                </c:pt>
                <c:pt idx="40">
                  <c:v>44625.363888888889</c:v>
                </c:pt>
                <c:pt idx="41">
                  <c:v>44657.42083333333</c:v>
                </c:pt>
                <c:pt idx="42">
                  <c:v>44657.447222222225</c:v>
                </c:pt>
                <c:pt idx="43">
                  <c:v>44691.388194444444</c:v>
                </c:pt>
                <c:pt idx="44">
                  <c:v>44691.577777777777</c:v>
                </c:pt>
                <c:pt idx="45">
                  <c:v>44723.439583333333</c:v>
                </c:pt>
                <c:pt idx="46">
                  <c:v>44723.442361111112</c:v>
                </c:pt>
                <c:pt idx="47">
                  <c:v>44723.455555555556</c:v>
                </c:pt>
                <c:pt idx="48">
                  <c:v>44723.458333333336</c:v>
                </c:pt>
                <c:pt idx="49">
                  <c:v>44723.477777777778</c:v>
                </c:pt>
                <c:pt idx="50">
                  <c:v>44723.679166666669</c:v>
                </c:pt>
                <c:pt idx="51">
                  <c:v>44723.684027777781</c:v>
                </c:pt>
                <c:pt idx="52">
                  <c:v>44723.686805555553</c:v>
                </c:pt>
                <c:pt idx="53">
                  <c:v>44723.692361111112</c:v>
                </c:pt>
                <c:pt idx="54">
                  <c:v>44723.696527777778</c:v>
                </c:pt>
                <c:pt idx="55">
                  <c:v>44724.454861111109</c:v>
                </c:pt>
                <c:pt idx="56">
                  <c:v>44753.512499999997</c:v>
                </c:pt>
                <c:pt idx="57">
                  <c:v>44753.673611111109</c:v>
                </c:pt>
                <c:pt idx="58">
                  <c:v>44753.682638888888</c:v>
                </c:pt>
                <c:pt idx="59">
                  <c:v>44779.504861111112</c:v>
                </c:pt>
                <c:pt idx="60">
                  <c:v>44779.522916666669</c:v>
                </c:pt>
                <c:pt idx="61">
                  <c:v>44780.34375</c:v>
                </c:pt>
                <c:pt idx="62">
                  <c:v>44780.356944444444</c:v>
                </c:pt>
                <c:pt idx="63">
                  <c:v>44780.56527777778</c:v>
                </c:pt>
                <c:pt idx="64">
                  <c:v>44812.442361111112</c:v>
                </c:pt>
                <c:pt idx="65">
                  <c:v>44812.459027777775</c:v>
                </c:pt>
                <c:pt idx="66">
                  <c:v>44812.46597222222</c:v>
                </c:pt>
                <c:pt idx="67">
                  <c:v>44817.386805555558</c:v>
                </c:pt>
                <c:pt idx="68">
                  <c:v>44817.570833333331</c:v>
                </c:pt>
                <c:pt idx="69">
                  <c:v>44847.375694444447</c:v>
                </c:pt>
                <c:pt idx="70">
                  <c:v>44847.382638888892</c:v>
                </c:pt>
                <c:pt idx="71">
                  <c:v>44847.544444444444</c:v>
                </c:pt>
                <c:pt idx="72">
                  <c:v>44847.552083333336</c:v>
                </c:pt>
                <c:pt idx="73">
                  <c:v>44847.561111111114</c:v>
                </c:pt>
                <c:pt idx="74">
                  <c:v>44847.693055555559</c:v>
                </c:pt>
                <c:pt idx="75">
                  <c:v>44875.461805555555</c:v>
                </c:pt>
                <c:pt idx="76">
                  <c:v>44879.382638888892</c:v>
                </c:pt>
                <c:pt idx="77">
                  <c:v>44879.392361111109</c:v>
                </c:pt>
                <c:pt idx="78">
                  <c:v>44879.401388888888</c:v>
                </c:pt>
                <c:pt idx="79">
                  <c:v>44879.559027777781</c:v>
                </c:pt>
                <c:pt idx="80">
                  <c:v>44879.569444444445</c:v>
                </c:pt>
                <c:pt idx="81">
                  <c:v>44897.350694444445</c:v>
                </c:pt>
                <c:pt idx="82">
                  <c:v>44897.361805555556</c:v>
                </c:pt>
                <c:pt idx="83">
                  <c:v>44897.372916666667</c:v>
                </c:pt>
                <c:pt idx="84">
                  <c:v>44897.373611111114</c:v>
                </c:pt>
                <c:pt idx="85">
                  <c:v>44897.388194444444</c:v>
                </c:pt>
                <c:pt idx="86">
                  <c:v>44897.54583333333</c:v>
                </c:pt>
                <c:pt idx="87">
                  <c:v>44897.555555555555</c:v>
                </c:pt>
                <c:pt idx="88">
                  <c:v>44935.395833333336</c:v>
                </c:pt>
                <c:pt idx="89">
                  <c:v>44935.396527777775</c:v>
                </c:pt>
                <c:pt idx="90">
                  <c:v>44935.40625</c:v>
                </c:pt>
                <c:pt idx="91">
                  <c:v>44935.417361111111</c:v>
                </c:pt>
                <c:pt idx="92">
                  <c:v>44935.580555555556</c:v>
                </c:pt>
                <c:pt idx="93">
                  <c:v>44935.590277777781</c:v>
                </c:pt>
                <c:pt idx="94">
                  <c:v>44935.597916666666</c:v>
                </c:pt>
                <c:pt idx="95">
                  <c:v>44967.40625</c:v>
                </c:pt>
                <c:pt idx="96">
                  <c:v>44967.418055555558</c:v>
                </c:pt>
                <c:pt idx="97">
                  <c:v>44967.588888888888</c:v>
                </c:pt>
                <c:pt idx="98">
                  <c:v>44967.601388888892</c:v>
                </c:pt>
                <c:pt idx="99">
                  <c:v>44967.602083333331</c:v>
                </c:pt>
                <c:pt idx="100">
                  <c:v>44967.611111111109</c:v>
                </c:pt>
                <c:pt idx="101">
                  <c:v>44968.397916666669</c:v>
                </c:pt>
                <c:pt idx="102">
                  <c:v>44993.313888888886</c:v>
                </c:pt>
                <c:pt idx="103">
                  <c:v>44993.32708333333</c:v>
                </c:pt>
                <c:pt idx="104">
                  <c:v>44993.482638888891</c:v>
                </c:pt>
                <c:pt idx="105">
                  <c:v>44993.493750000001</c:v>
                </c:pt>
                <c:pt idx="106">
                  <c:v>44993.494444444441</c:v>
                </c:pt>
                <c:pt idx="107">
                  <c:v>44993.556250000001</c:v>
                </c:pt>
                <c:pt idx="108">
                  <c:v>45015.525000000001</c:v>
                </c:pt>
                <c:pt idx="109">
                  <c:v>45015.532638888886</c:v>
                </c:pt>
                <c:pt idx="110">
                  <c:v>45015.543055555558</c:v>
                </c:pt>
                <c:pt idx="111">
                  <c:v>45015.549305555556</c:v>
                </c:pt>
                <c:pt idx="112">
                  <c:v>45015.554861111108</c:v>
                </c:pt>
                <c:pt idx="113">
                  <c:v>45016.388194444444</c:v>
                </c:pt>
                <c:pt idx="114">
                  <c:v>45016.388888888891</c:v>
                </c:pt>
                <c:pt idx="115">
                  <c:v>45057.488888888889</c:v>
                </c:pt>
                <c:pt idx="116">
                  <c:v>45057.49722222222</c:v>
                </c:pt>
                <c:pt idx="117">
                  <c:v>45057.507638888892</c:v>
                </c:pt>
                <c:pt idx="118">
                  <c:v>45057.67083333333</c:v>
                </c:pt>
                <c:pt idx="119">
                  <c:v>45057.680555555555</c:v>
                </c:pt>
                <c:pt idx="120">
                  <c:v>45057.69027777778</c:v>
                </c:pt>
                <c:pt idx="121">
                  <c:v>45086.4375</c:v>
                </c:pt>
                <c:pt idx="122">
                  <c:v>45086.444444444445</c:v>
                </c:pt>
                <c:pt idx="123">
                  <c:v>45086.454861111109</c:v>
                </c:pt>
                <c:pt idx="124">
                  <c:v>45086.463194444441</c:v>
                </c:pt>
                <c:pt idx="125">
                  <c:v>45086.475694444445</c:v>
                </c:pt>
                <c:pt idx="126">
                  <c:v>45086.484722222223</c:v>
                </c:pt>
                <c:pt idx="127">
                  <c:v>45121.51666666667</c:v>
                </c:pt>
                <c:pt idx="128">
                  <c:v>45121.523611111108</c:v>
                </c:pt>
                <c:pt idx="129">
                  <c:v>45121.530555555553</c:v>
                </c:pt>
                <c:pt idx="130">
                  <c:v>45148.568055555559</c:v>
                </c:pt>
                <c:pt idx="131">
                  <c:v>45148.574999999997</c:v>
                </c:pt>
                <c:pt idx="132">
                  <c:v>45148.580555555556</c:v>
                </c:pt>
                <c:pt idx="133">
                  <c:v>45176.618055555555</c:v>
                </c:pt>
                <c:pt idx="134">
                  <c:v>45177.29791666667</c:v>
                </c:pt>
                <c:pt idx="135">
                  <c:v>45177.305555555555</c:v>
                </c:pt>
              </c:numCache>
            </c:numRef>
          </c:xVal>
          <c:yVal>
            <c:numRef>
              <c:f>'TB Quality'!$X$3:$X$138</c:f>
              <c:numCache>
                <c:formatCode>General</c:formatCode>
                <c:ptCount val="136"/>
                <c:pt idx="61">
                  <c:v>8.23</c:v>
                </c:pt>
                <c:pt idx="65">
                  <c:v>7.52</c:v>
                </c:pt>
                <c:pt idx="69">
                  <c:v>8.24</c:v>
                </c:pt>
                <c:pt idx="76">
                  <c:v>8.23</c:v>
                </c:pt>
                <c:pt idx="87">
                  <c:v>8.19</c:v>
                </c:pt>
                <c:pt idx="93">
                  <c:v>9.4</c:v>
                </c:pt>
                <c:pt idx="95">
                  <c:v>9.7200000000000006</c:v>
                </c:pt>
                <c:pt idx="102">
                  <c:v>10.199999999999999</c:v>
                </c:pt>
                <c:pt idx="111">
                  <c:v>10.1</c:v>
                </c:pt>
                <c:pt idx="119">
                  <c:v>9.34</c:v>
                </c:pt>
                <c:pt idx="122">
                  <c:v>9.06</c:v>
                </c:pt>
                <c:pt idx="128">
                  <c:v>9.84</c:v>
                </c:pt>
                <c:pt idx="131">
                  <c:v>8.56</c:v>
                </c:pt>
                <c:pt idx="134">
                  <c:v>7.82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E8E-4E7E-BA63-08BCA876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878655"/>
        <c:axId val="1296296591"/>
      </c:scatterChart>
      <c:valAx>
        <c:axId val="1737878655"/>
        <c:scaling>
          <c:orientation val="minMax"/>
          <c:max val="45177.305555555555"/>
          <c:min val="44237.53194444444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6296591"/>
        <c:crosses val="autoZero"/>
        <c:crossBetween val="midCat"/>
        <c:majorUnit val="30"/>
      </c:valAx>
      <c:valAx>
        <c:axId val="1296296591"/>
        <c:scaling>
          <c:orientation val="minMax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Temperature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7878655"/>
        <c:crosses val="autoZero"/>
        <c:crossBetween val="midCat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50000"/>
          <a:lumOff val="50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'TB DIN'!$F$2</c:f>
              <c:strCache>
                <c:ptCount val="1"/>
                <c:pt idx="0">
                  <c:v>SEA OFF S CAREW EXHNDA 6 UD NGR 052022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4880702726229573"/>
                  <c:y val="-2.87514581510644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'TB DIN'!$F$3:$F$23</c:f>
              <c:numCache>
                <c:formatCode>General</c:formatCode>
                <c:ptCount val="21"/>
                <c:pt idx="5">
                  <c:v>33.46</c:v>
                </c:pt>
                <c:pt idx="9">
                  <c:v>33.08</c:v>
                </c:pt>
                <c:pt idx="16">
                  <c:v>33.6</c:v>
                </c:pt>
                <c:pt idx="20">
                  <c:v>33.85</c:v>
                </c:pt>
              </c:numCache>
            </c:numRef>
          </c:xVal>
          <c:yVal>
            <c:numRef>
              <c:f>'TB DIN'!$B$3:$B$23</c:f>
              <c:numCache>
                <c:formatCode>General</c:formatCode>
                <c:ptCount val="21"/>
                <c:pt idx="5">
                  <c:v>0.192</c:v>
                </c:pt>
                <c:pt idx="9">
                  <c:v>0.373</c:v>
                </c:pt>
                <c:pt idx="16">
                  <c:v>0.2</c:v>
                </c:pt>
                <c:pt idx="20">
                  <c:v>0.33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EA-45FD-A260-A7AC9F92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088272"/>
        <c:axId val="1977696720"/>
      </c:scatterChart>
      <c:valAx>
        <c:axId val="195508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7696720"/>
        <c:crosses val="autoZero"/>
        <c:crossBetween val="midCat"/>
      </c:valAx>
      <c:valAx>
        <c:axId val="197769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508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'TB DIN'!$G$2</c:f>
              <c:strCache>
                <c:ptCount val="1"/>
                <c:pt idx="0">
                  <c:v>TEES AT THE GARES (SURFACE)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0375792801460915"/>
                  <c:y val="-0.1790573053368328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'TB DIN'!$G$3:$G$23</c:f>
              <c:numCache>
                <c:formatCode>General</c:formatCode>
                <c:ptCount val="21"/>
                <c:pt idx="0">
                  <c:v>26.24</c:v>
                </c:pt>
                <c:pt idx="1">
                  <c:v>32.93</c:v>
                </c:pt>
                <c:pt idx="2">
                  <c:v>29.52</c:v>
                </c:pt>
                <c:pt idx="3">
                  <c:v>31.09</c:v>
                </c:pt>
                <c:pt idx="4">
                  <c:v>32.53</c:v>
                </c:pt>
                <c:pt idx="7">
                  <c:v>32.36</c:v>
                </c:pt>
                <c:pt idx="11">
                  <c:v>32.68</c:v>
                </c:pt>
                <c:pt idx="14">
                  <c:v>32.619999999999997</c:v>
                </c:pt>
                <c:pt idx="18">
                  <c:v>33.51</c:v>
                </c:pt>
              </c:numCache>
            </c:numRef>
          </c:xVal>
          <c:yVal>
            <c:numRef>
              <c:f>'TB DIN'!$C$3:$C$23</c:f>
              <c:numCache>
                <c:formatCode>General</c:formatCode>
                <c:ptCount val="21"/>
                <c:pt idx="0">
                  <c:v>0.7</c:v>
                </c:pt>
                <c:pt idx="1">
                  <c:v>0.39700000000000002</c:v>
                </c:pt>
                <c:pt idx="2">
                  <c:v>1.42</c:v>
                </c:pt>
                <c:pt idx="3">
                  <c:v>0.502</c:v>
                </c:pt>
                <c:pt idx="4">
                  <c:v>0.35199999999999998</c:v>
                </c:pt>
                <c:pt idx="7">
                  <c:v>0.87</c:v>
                </c:pt>
                <c:pt idx="11">
                  <c:v>0.45400000000000001</c:v>
                </c:pt>
                <c:pt idx="14">
                  <c:v>0.38900000000000001</c:v>
                </c:pt>
                <c:pt idx="18">
                  <c:v>0.29099999999999998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C0-47D9-85CC-11D31BB9F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088272"/>
        <c:axId val="1977696720"/>
      </c:scatterChart>
      <c:valAx>
        <c:axId val="195508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7696720"/>
        <c:crosses val="autoZero"/>
        <c:crossBetween val="midCat"/>
      </c:valAx>
      <c:valAx>
        <c:axId val="197769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508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'TB DIN'!$H$2</c:f>
              <c:strCache>
                <c:ptCount val="1"/>
                <c:pt idx="0">
                  <c:v>TEES COASTAL OFF REDCAR (WINDFARM)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2480829343568235"/>
                  <c:y val="-3.514472149314668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'TB DIN'!$H$3:$H$23</c:f>
              <c:numCache>
                <c:formatCode>General</c:formatCode>
                <c:ptCount val="21"/>
                <c:pt idx="8">
                  <c:v>33.200000000000003</c:v>
                </c:pt>
                <c:pt idx="10">
                  <c:v>33.619999999999997</c:v>
                </c:pt>
                <c:pt idx="13">
                  <c:v>33.479999999999997</c:v>
                </c:pt>
                <c:pt idx="19">
                  <c:v>33.979999999999997</c:v>
                </c:pt>
              </c:numCache>
            </c:numRef>
          </c:xVal>
          <c:yVal>
            <c:numRef>
              <c:f>'TB DIN'!$D$3:$D$23</c:f>
              <c:numCache>
                <c:formatCode>General</c:formatCode>
                <c:ptCount val="21"/>
                <c:pt idx="8">
                  <c:v>0.249</c:v>
                </c:pt>
                <c:pt idx="10">
                  <c:v>0.20699999999999999</c:v>
                </c:pt>
                <c:pt idx="13">
                  <c:v>0.152</c:v>
                </c:pt>
                <c:pt idx="19">
                  <c:v>0.17499999999999999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9-4E8F-9994-D6772EC9A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088272"/>
        <c:axId val="1977696720"/>
      </c:scatterChart>
      <c:valAx>
        <c:axId val="195508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7696720"/>
        <c:crosses val="autoZero"/>
        <c:crossBetween val="midCat"/>
      </c:valAx>
      <c:valAx>
        <c:axId val="197769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508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'TB DIN'!$I$2</c:f>
              <c:strCache>
                <c:ptCount val="1"/>
                <c:pt idx="0">
                  <c:v>TEES COASTAL TEES BAY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11593294556773368"/>
                  <c:y val="-3.016112569262175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'TB DIN'!$I$3:$I$23</c:f>
              <c:numCache>
                <c:formatCode>General</c:formatCode>
                <c:ptCount val="21"/>
                <c:pt idx="6">
                  <c:v>33.729999999999997</c:v>
                </c:pt>
                <c:pt idx="12">
                  <c:v>33.71</c:v>
                </c:pt>
                <c:pt idx="15">
                  <c:v>34.08</c:v>
                </c:pt>
                <c:pt idx="17">
                  <c:v>33.880000000000003</c:v>
                </c:pt>
              </c:numCache>
            </c:numRef>
          </c:xVal>
          <c:yVal>
            <c:numRef>
              <c:f>'TB DIN'!$E$3:$E$23</c:f>
              <c:numCache>
                <c:formatCode>General</c:formatCode>
                <c:ptCount val="21"/>
                <c:pt idx="6">
                  <c:v>0.16400000000000001</c:v>
                </c:pt>
                <c:pt idx="12">
                  <c:v>0.20499999999999999</c:v>
                </c:pt>
                <c:pt idx="15">
                  <c:v>0.1</c:v>
                </c:pt>
                <c:pt idx="17">
                  <c:v>0.14499999999999999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B3-42DD-9D1A-4CEBB5B2A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088272"/>
        <c:axId val="1977696720"/>
      </c:scatterChart>
      <c:valAx>
        <c:axId val="1955088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7696720"/>
        <c:crosses val="autoZero"/>
        <c:crossBetween val="midCat"/>
      </c:valAx>
      <c:valAx>
        <c:axId val="197769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508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2495551</xdr:colOff>
      <xdr:row>0</xdr:row>
      <xdr:rowOff>0</xdr:rowOff>
    </xdr:from>
    <xdr:to>
      <xdr:col>23</xdr:col>
      <xdr:colOff>368077</xdr:colOff>
      <xdr:row>45</xdr:row>
      <xdr:rowOff>174172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AAB97C-B0EB-8C91-C69C-9FF12EC17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2444" y="0"/>
          <a:ext cx="11710990" cy="874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1209674</xdr:colOff>
      <xdr:row>143</xdr:row>
      <xdr:rowOff>95249</xdr:rowOff>
    </xdr:from>
    <xdr:to>
      <xdr:col>55</xdr:col>
      <xdr:colOff>523874</xdr:colOff>
      <xdr:row>169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33D3E-F17F-429B-8A9C-60C8941F4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485775</xdr:colOff>
      <xdr:row>143</xdr:row>
      <xdr:rowOff>57150</xdr:rowOff>
    </xdr:from>
    <xdr:to>
      <xdr:col>42</xdr:col>
      <xdr:colOff>409575</xdr:colOff>
      <xdr:row>169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A0AB69-194B-4B8E-BBCE-E832CC86D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238125</xdr:colOff>
      <xdr:row>141</xdr:row>
      <xdr:rowOff>85725</xdr:rowOff>
    </xdr:from>
    <xdr:to>
      <xdr:col>16</xdr:col>
      <xdr:colOff>180975</xdr:colOff>
      <xdr:row>166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2E364E-4D6B-4288-A1B1-504D66B69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247655</xdr:colOff>
      <xdr:row>143</xdr:row>
      <xdr:rowOff>5</xdr:rowOff>
    </xdr:from>
    <xdr:to>
      <xdr:col>27</xdr:col>
      <xdr:colOff>228600</xdr:colOff>
      <xdr:row>168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1C8A2D-5F85-4671-88A2-1F77E695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1</xdr:row>
      <xdr:rowOff>676275</xdr:rowOff>
    </xdr:from>
    <xdr:to>
      <xdr:col>15</xdr:col>
      <xdr:colOff>142875</xdr:colOff>
      <xdr:row>19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DA3FB5-9EBC-4D9B-8DBB-EF8253218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20</xdr:row>
      <xdr:rowOff>0</xdr:rowOff>
    </xdr:from>
    <xdr:to>
      <xdr:col>15</xdr:col>
      <xdr:colOff>161925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BEE2D2-C0DF-4453-B26F-0F2DDB427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180975</xdr:colOff>
      <xdr:row>1</xdr:row>
      <xdr:rowOff>695325</xdr:rowOff>
    </xdr:from>
    <xdr:to>
      <xdr:col>21</xdr:col>
      <xdr:colOff>314325</xdr:colOff>
      <xdr:row>19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AC3FCEF-7C82-4202-B992-FB1850388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180975</xdr:colOff>
      <xdr:row>20</xdr:row>
      <xdr:rowOff>85725</xdr:rowOff>
    </xdr:from>
    <xdr:to>
      <xdr:col>21</xdr:col>
      <xdr:colOff>314325</xdr:colOff>
      <xdr:row>38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9E5CF1-2E33-414E-BC60-7FA83891F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ecom.sharepoint.com/sites/H2TeessideDCO/Shared%20Documents/General/400_Technical/430_EIA/6.DiscipWkngFldr/Water%20Modelling%20July%202024%20(don't%20move%20the%20folder)/H2Teeside%20H1%20Screening%202024.xlsx" TargetMode="External"/><Relationship Id="rId1" Type="http://schemas.openxmlformats.org/officeDocument/2006/relationships/externalLinkPath" Target="/sites/H2TeessideDCO/Shared%20Documents/General/400_Technical/430_EIA/6.DiscipWkngFldr/Water%20Modelling%20July%202024%20(don't%20move%20the%20folder)/H2Teeside%20H1%20Screening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2Teeside Only"/>
      <sheetName val="NZT Only"/>
      <sheetName val="Both Sites"/>
      <sheetName val="Effective VF"/>
    </sheetNames>
    <sheetDataSet>
      <sheetData sheetId="0">
        <row r="5">
          <cell r="G5">
            <v>30</v>
          </cell>
          <cell r="K5">
            <v>30</v>
          </cell>
        </row>
        <row r="6">
          <cell r="G6">
            <v>7</v>
          </cell>
          <cell r="K6">
            <v>7</v>
          </cell>
        </row>
        <row r="7">
          <cell r="G7">
            <v>1.1919999999999999</v>
          </cell>
          <cell r="K7">
            <v>2.781333333333333</v>
          </cell>
        </row>
        <row r="8">
          <cell r="G8">
            <v>0.76288000000000011</v>
          </cell>
          <cell r="K8">
            <v>3.4170666666666674</v>
          </cell>
        </row>
        <row r="9">
          <cell r="G9">
            <v>15000</v>
          </cell>
          <cell r="K9">
            <v>15000</v>
          </cell>
        </row>
        <row r="11">
          <cell r="G11">
            <v>2.8210666666666669E-2</v>
          </cell>
          <cell r="K11">
            <v>2.8210666666666669E-2</v>
          </cell>
        </row>
        <row r="12">
          <cell r="G12">
            <v>6.7149333333333342E-3</v>
          </cell>
          <cell r="K12">
            <v>1.788E-2</v>
          </cell>
        </row>
        <row r="13">
          <cell r="G13">
            <v>1.8952800000000002E-2</v>
          </cell>
          <cell r="K13">
            <v>2.8210666666666669E-2</v>
          </cell>
        </row>
        <row r="14">
          <cell r="G14">
            <v>1.0767733333333335E-2</v>
          </cell>
          <cell r="K14">
            <v>1.6687999999999998E-2</v>
          </cell>
        </row>
        <row r="15">
          <cell r="G15">
            <v>9.3373333333333329E-3</v>
          </cell>
          <cell r="K15">
            <v>1.8674666666666666E-2</v>
          </cell>
        </row>
        <row r="16">
          <cell r="G16">
            <v>2.9800000000000004E-2</v>
          </cell>
          <cell r="K16">
            <v>2.9800000000000004E-2</v>
          </cell>
        </row>
        <row r="17">
          <cell r="G17">
            <v>1.5496000000000004E-3</v>
          </cell>
          <cell r="K17">
            <v>1.5496000000000004E-3</v>
          </cell>
        </row>
        <row r="18">
          <cell r="G18">
            <v>2.9800000000000004E-3</v>
          </cell>
          <cell r="K18">
            <v>2.9800000000000004E-3</v>
          </cell>
        </row>
        <row r="19">
          <cell r="G19">
            <v>0.5165333333333334</v>
          </cell>
          <cell r="K19">
            <v>0.5165333333333334</v>
          </cell>
        </row>
        <row r="20">
          <cell r="G20">
            <v>1.8277333333333333E-2</v>
          </cell>
          <cell r="K20">
            <v>6.1586666666666671E-2</v>
          </cell>
        </row>
        <row r="22">
          <cell r="G22">
            <v>0.19866666666666666</v>
          </cell>
          <cell r="K22">
            <v>0.95360000000000011</v>
          </cell>
        </row>
        <row r="23">
          <cell r="G23">
            <v>6.9930666666666674</v>
          </cell>
          <cell r="K23">
            <v>19.469333333333335</v>
          </cell>
        </row>
        <row r="24">
          <cell r="G24">
            <v>6.8738666666666663</v>
          </cell>
          <cell r="K24">
            <v>17.085333333333331</v>
          </cell>
        </row>
        <row r="25">
          <cell r="G25">
            <v>2423.7333333333336</v>
          </cell>
          <cell r="K25">
            <v>10.330666666666666</v>
          </cell>
        </row>
        <row r="26">
          <cell r="G26">
            <v>61.30853333333333</v>
          </cell>
          <cell r="K26">
            <v>715.2</v>
          </cell>
        </row>
        <row r="27">
          <cell r="G27">
            <v>2.4237333333333333E-2</v>
          </cell>
          <cell r="K27">
            <v>8.7413333333333343E-2</v>
          </cell>
        </row>
        <row r="28">
          <cell r="G28">
            <v>4.5693333333333328</v>
          </cell>
          <cell r="K28">
            <v>9.9333333333333336</v>
          </cell>
        </row>
        <row r="29">
          <cell r="G29">
            <v>36.5944</v>
          </cell>
          <cell r="K29">
            <v>83.44</v>
          </cell>
        </row>
        <row r="31">
          <cell r="G31">
            <v>6.3573333333333346E-4</v>
          </cell>
          <cell r="K31">
            <v>6.3573333333333346E-4</v>
          </cell>
        </row>
        <row r="32">
          <cell r="G32">
            <v>7.0725333333333338E-3</v>
          </cell>
          <cell r="K32">
            <v>4.3706666666666671E-2</v>
          </cell>
        </row>
        <row r="33">
          <cell r="G33">
            <v>1.9509066666666672E-2</v>
          </cell>
          <cell r="K33">
            <v>0.20264000000000001</v>
          </cell>
        </row>
        <row r="34">
          <cell r="G34">
            <v>3.3773333333333336E-2</v>
          </cell>
          <cell r="K34">
            <v>0.1629066666666667</v>
          </cell>
        </row>
        <row r="35">
          <cell r="G35">
            <v>2.3840000000000004E-2</v>
          </cell>
          <cell r="K35">
            <v>9.1386666666666672E-2</v>
          </cell>
        </row>
        <row r="36">
          <cell r="G36">
            <v>1.5893333333333334E-3</v>
          </cell>
          <cell r="K36">
            <v>1.5893333333333334E-3</v>
          </cell>
        </row>
        <row r="88">
          <cell r="I88">
            <v>15</v>
          </cell>
          <cell r="O88">
            <v>15</v>
          </cell>
        </row>
        <row r="89">
          <cell r="I89">
            <v>7</v>
          </cell>
          <cell r="O89">
            <v>7</v>
          </cell>
        </row>
        <row r="90">
          <cell r="I90">
            <v>0.11400153022188217</v>
          </cell>
          <cell r="O90">
            <v>0.266003570517725</v>
          </cell>
        </row>
        <row r="91">
          <cell r="I91">
            <v>7.2960979342004587E-2</v>
          </cell>
          <cell r="O91">
            <v>0.32680438663606226</v>
          </cell>
        </row>
        <row r="92">
          <cell r="I92">
            <v>1434.5830145371078</v>
          </cell>
          <cell r="O92">
            <v>1434.5830145371078</v>
          </cell>
        </row>
        <row r="94">
          <cell r="I94">
            <v>2.6980362152512114E-3</v>
          </cell>
          <cell r="O94">
            <v>2.6980362152512114E-3</v>
          </cell>
        </row>
        <row r="95">
          <cell r="I95">
            <v>6.4220862024993628E-4</v>
          </cell>
          <cell r="O95">
            <v>1.7100229533282326E-3</v>
          </cell>
        </row>
        <row r="96">
          <cell r="I96">
            <v>1.8126243305279267E-3</v>
          </cell>
          <cell r="O96">
            <v>2.6980362152512114E-3</v>
          </cell>
        </row>
        <row r="97">
          <cell r="I97">
            <v>1.0298138230043356E-3</v>
          </cell>
          <cell r="O97">
            <v>1.5960214231063501E-3</v>
          </cell>
        </row>
        <row r="98">
          <cell r="I98">
            <v>8.9301198673807686E-4</v>
          </cell>
          <cell r="O98">
            <v>1.7860239734761537E-3</v>
          </cell>
        </row>
        <row r="99">
          <cell r="I99">
            <v>2.8500382555470541E-3</v>
          </cell>
          <cell r="O99">
            <v>2.8500382555470541E-3</v>
          </cell>
        </row>
        <row r="100">
          <cell r="I100">
            <v>1.4820198928844683E-4</v>
          </cell>
          <cell r="O100">
            <v>1.4820198928844683E-4</v>
          </cell>
        </row>
        <row r="101">
          <cell r="I101">
            <v>2.8500382555470542E-4</v>
          </cell>
          <cell r="O101">
            <v>2.8500382555470542E-4</v>
          </cell>
        </row>
        <row r="102">
          <cell r="I102">
            <v>4.940066309614894E-2</v>
          </cell>
          <cell r="O102">
            <v>4.940066309614894E-2</v>
          </cell>
        </row>
        <row r="103">
          <cell r="I103">
            <v>1.7480234634021932E-3</v>
          </cell>
          <cell r="O103">
            <v>5.8900790614639124E-3</v>
          </cell>
        </row>
        <row r="105">
          <cell r="I105">
            <v>1.900025503698036E-2</v>
          </cell>
          <cell r="O105">
            <v>9.120122417750573E-2</v>
          </cell>
        </row>
        <row r="106">
          <cell r="I106">
            <v>0.66880897730170874</v>
          </cell>
          <cell r="O106">
            <v>1.8620249936240756</v>
          </cell>
        </row>
        <row r="107">
          <cell r="I107">
            <v>0.65740882427952052</v>
          </cell>
          <cell r="O107">
            <v>1.634021933180311</v>
          </cell>
        </row>
        <row r="108">
          <cell r="I108">
            <v>231.80311145116042</v>
          </cell>
          <cell r="O108">
            <v>988.01326192297859</v>
          </cell>
        </row>
        <row r="109">
          <cell r="I109">
            <v>5.863478704412139</v>
          </cell>
          <cell r="O109">
            <v>68.400918133129295</v>
          </cell>
        </row>
        <row r="110">
          <cell r="I110">
            <v>2.3180311145116041E-3</v>
          </cell>
          <cell r="O110">
            <v>8.3601122162713596E-3</v>
          </cell>
        </row>
        <row r="111">
          <cell r="I111">
            <v>0.43700586585054824</v>
          </cell>
          <cell r="O111">
            <v>0.95001275184901801</v>
          </cell>
        </row>
        <row r="112">
          <cell r="I112">
            <v>3.4998469778117824</v>
          </cell>
          <cell r="O112">
            <v>7.9801071155317516</v>
          </cell>
        </row>
        <row r="114">
          <cell r="F114">
            <v>1.4581039755351684E-4</v>
          </cell>
          <cell r="O114">
            <v>6.0800816118337163E-5</v>
          </cell>
        </row>
        <row r="115">
          <cell r="F115">
            <v>1.6221406727828748E-3</v>
          </cell>
          <cell r="O115">
            <v>4.1800561081356798E-3</v>
          </cell>
        </row>
        <row r="116">
          <cell r="F116">
            <v>4.4745565749235482E-3</v>
          </cell>
          <cell r="O116">
            <v>1.9380260137719967E-2</v>
          </cell>
        </row>
        <row r="117">
          <cell r="F117">
            <v>7.7461773700305825E-3</v>
          </cell>
          <cell r="O117">
            <v>1.5580209130323897E-2</v>
          </cell>
        </row>
        <row r="118">
          <cell r="F118">
            <v>5.4678899082568812E-3</v>
          </cell>
          <cell r="O118">
            <v>8.7401173170109665E-3</v>
          </cell>
        </row>
        <row r="119">
          <cell r="F119">
            <v>3.6452599388379209E-4</v>
          </cell>
          <cell r="O119">
            <v>1.520020402958429E-4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F9C76-7920-4171-AFBF-3E03B72DD069}">
  <sheetPr>
    <tabColor rgb="FFFF0000"/>
  </sheetPr>
  <dimension ref="A1:B16"/>
  <sheetViews>
    <sheetView workbookViewId="0">
      <selection activeCell="B28" sqref="B28"/>
    </sheetView>
  </sheetViews>
  <sheetFormatPr defaultRowHeight="12" x14ac:dyDescent="0.2"/>
  <cols>
    <col min="1" max="1" width="16.42578125" style="86" bestFit="1" customWidth="1"/>
    <col min="2" max="16384" width="9.140625" style="86"/>
  </cols>
  <sheetData>
    <row r="1" spans="1:2" x14ac:dyDescent="0.2">
      <c r="A1" s="237" t="s">
        <v>1493</v>
      </c>
      <c r="B1" s="237" t="s">
        <v>1494</v>
      </c>
    </row>
    <row r="2" spans="1:2" x14ac:dyDescent="0.2">
      <c r="A2" s="86" t="s">
        <v>1495</v>
      </c>
      <c r="B2" s="86" t="s">
        <v>1510</v>
      </c>
    </row>
    <row r="3" spans="1:2" x14ac:dyDescent="0.2">
      <c r="A3" s="86" t="s">
        <v>1496</v>
      </c>
      <c r="B3" s="86" t="s">
        <v>1511</v>
      </c>
    </row>
    <row r="4" spans="1:2" x14ac:dyDescent="0.2">
      <c r="A4" s="86" t="s">
        <v>1497</v>
      </c>
      <c r="B4" s="86" t="s">
        <v>1512</v>
      </c>
    </row>
    <row r="5" spans="1:2" x14ac:dyDescent="0.2">
      <c r="A5" s="86" t="s">
        <v>1498</v>
      </c>
      <c r="B5" s="86" t="s">
        <v>1513</v>
      </c>
    </row>
    <row r="6" spans="1:2" x14ac:dyDescent="0.2">
      <c r="A6" s="86" t="s">
        <v>1499</v>
      </c>
      <c r="B6" s="86" t="s">
        <v>1514</v>
      </c>
    </row>
    <row r="7" spans="1:2" x14ac:dyDescent="0.2">
      <c r="A7" s="86" t="s">
        <v>1500</v>
      </c>
      <c r="B7" s="86" t="s">
        <v>1515</v>
      </c>
    </row>
    <row r="8" spans="1:2" x14ac:dyDescent="0.2">
      <c r="A8" s="86" t="s">
        <v>1501</v>
      </c>
      <c r="B8" s="86" t="s">
        <v>1516</v>
      </c>
    </row>
    <row r="9" spans="1:2" x14ac:dyDescent="0.2">
      <c r="A9" s="86" t="s">
        <v>1502</v>
      </c>
      <c r="B9" s="86" t="s">
        <v>1517</v>
      </c>
    </row>
    <row r="10" spans="1:2" x14ac:dyDescent="0.2">
      <c r="A10" s="86" t="s">
        <v>1503</v>
      </c>
      <c r="B10" s="86" t="s">
        <v>1518</v>
      </c>
    </row>
    <row r="11" spans="1:2" x14ac:dyDescent="0.2">
      <c r="A11" s="86" t="s">
        <v>1504</v>
      </c>
      <c r="B11" s="86" t="s">
        <v>1519</v>
      </c>
    </row>
    <row r="12" spans="1:2" x14ac:dyDescent="0.2">
      <c r="A12" s="86" t="s">
        <v>1505</v>
      </c>
      <c r="B12" s="86" t="s">
        <v>1520</v>
      </c>
    </row>
    <row r="13" spans="1:2" x14ac:dyDescent="0.2">
      <c r="A13" s="86" t="s">
        <v>1506</v>
      </c>
      <c r="B13" s="86" t="s">
        <v>1521</v>
      </c>
    </row>
    <row r="14" spans="1:2" x14ac:dyDescent="0.2">
      <c r="A14" s="86" t="s">
        <v>1507</v>
      </c>
      <c r="B14" s="86" t="s">
        <v>1522</v>
      </c>
    </row>
    <row r="15" spans="1:2" x14ac:dyDescent="0.2">
      <c r="A15" s="86" t="s">
        <v>1508</v>
      </c>
      <c r="B15" s="86" t="s">
        <v>1523</v>
      </c>
    </row>
    <row r="16" spans="1:2" x14ac:dyDescent="0.2">
      <c r="A16" s="86" t="s">
        <v>1509</v>
      </c>
      <c r="B16" s="86" t="s">
        <v>1524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3CB1E-E3B7-4A18-A296-53DF82E571FE}">
  <sheetPr>
    <tabColor theme="5" tint="0.39997558519241921"/>
  </sheetPr>
  <dimension ref="A1:BP142"/>
  <sheetViews>
    <sheetView workbookViewId="0">
      <pane xSplit="1" ySplit="2" topLeftCell="B120" activePane="bottomRight" state="frozen"/>
      <selection pane="topRight" activeCell="B1" sqref="B1"/>
      <selection pane="bottomLeft" activeCell="A3" sqref="A3"/>
      <selection pane="bottomRight" activeCell="P141" sqref="P141"/>
    </sheetView>
  </sheetViews>
  <sheetFormatPr defaultRowHeight="12" x14ac:dyDescent="0.2"/>
  <cols>
    <col min="1" max="1" width="13.7109375" style="86" bestFit="1" customWidth="1"/>
    <col min="2" max="5" width="9.28515625" style="87" bestFit="1" customWidth="1"/>
    <col min="6" max="9" width="9.28515625" style="86" bestFit="1" customWidth="1"/>
    <col min="10" max="13" width="9.28515625" style="87" bestFit="1" customWidth="1"/>
    <col min="14" max="17" width="9.28515625" style="86" bestFit="1" customWidth="1"/>
    <col min="18" max="24" width="9.28515625" style="87" bestFit="1" customWidth="1"/>
    <col min="25" max="31" width="9.28515625" style="86" bestFit="1" customWidth="1"/>
    <col min="32" max="32" width="9.28515625" style="87" bestFit="1" customWidth="1"/>
    <col min="33" max="39" width="9.28515625" style="86" bestFit="1" customWidth="1"/>
    <col min="40" max="46" width="9.28515625" style="87" bestFit="1" customWidth="1"/>
    <col min="47" max="47" width="22.140625" style="86" bestFit="1" customWidth="1"/>
    <col min="48" max="54" width="9.28515625" style="87" bestFit="1" customWidth="1"/>
    <col min="55" max="61" width="9.28515625" style="86" bestFit="1" customWidth="1"/>
    <col min="62" max="68" width="9.28515625" style="87" bestFit="1" customWidth="1"/>
    <col min="69" max="16384" width="9.140625" style="86"/>
  </cols>
  <sheetData>
    <row r="1" spans="1:68" x14ac:dyDescent="0.2">
      <c r="B1" s="240" t="s">
        <v>108</v>
      </c>
      <c r="C1" s="240"/>
      <c r="D1" s="240"/>
      <c r="E1" s="240"/>
      <c r="F1" s="239" t="s">
        <v>109</v>
      </c>
      <c r="G1" s="239"/>
      <c r="H1" s="239"/>
      <c r="I1" s="239"/>
      <c r="J1" s="240" t="s">
        <v>110</v>
      </c>
      <c r="K1" s="240"/>
      <c r="L1" s="240"/>
      <c r="M1" s="240"/>
      <c r="N1" s="239" t="s">
        <v>111</v>
      </c>
      <c r="O1" s="239"/>
      <c r="P1" s="239"/>
      <c r="Q1" s="239"/>
      <c r="R1" s="240" t="s">
        <v>380</v>
      </c>
      <c r="S1" s="240"/>
      <c r="T1" s="240"/>
      <c r="U1" s="240"/>
      <c r="V1" s="240"/>
      <c r="W1" s="240"/>
      <c r="X1" s="240"/>
      <c r="Y1" s="239" t="s">
        <v>382</v>
      </c>
      <c r="Z1" s="239"/>
      <c r="AA1" s="239"/>
      <c r="AB1" s="239"/>
      <c r="AC1" s="239"/>
      <c r="AD1" s="239"/>
      <c r="AE1" s="239"/>
      <c r="AF1" s="87" t="s">
        <v>153</v>
      </c>
      <c r="AG1" s="239" t="s">
        <v>1412</v>
      </c>
      <c r="AH1" s="239"/>
      <c r="AI1" s="239"/>
      <c r="AJ1" s="239"/>
      <c r="AK1" s="239"/>
      <c r="AL1" s="239"/>
      <c r="AM1" s="239"/>
      <c r="AN1" s="240" t="s">
        <v>1413</v>
      </c>
      <c r="AO1" s="240"/>
      <c r="AP1" s="240"/>
      <c r="AQ1" s="240"/>
      <c r="AR1" s="240"/>
      <c r="AS1" s="240"/>
      <c r="AT1" s="240"/>
      <c r="AU1" s="86" t="s">
        <v>732</v>
      </c>
      <c r="AV1" s="240" t="s">
        <v>396</v>
      </c>
      <c r="AW1" s="240"/>
      <c r="AX1" s="240"/>
      <c r="AY1" s="240"/>
      <c r="AZ1" s="240"/>
      <c r="BA1" s="240"/>
      <c r="BB1" s="240"/>
      <c r="BC1" s="239" t="s">
        <v>1414</v>
      </c>
      <c r="BD1" s="239"/>
      <c r="BE1" s="239"/>
      <c r="BF1" s="239"/>
      <c r="BG1" s="239"/>
      <c r="BH1" s="239"/>
      <c r="BI1" s="239"/>
      <c r="BJ1" s="240" t="s">
        <v>1415</v>
      </c>
      <c r="BK1" s="240"/>
      <c r="BL1" s="240"/>
      <c r="BM1" s="240"/>
      <c r="BN1" s="240"/>
      <c r="BO1" s="240"/>
      <c r="BP1" s="240"/>
    </row>
    <row r="2" spans="1:68" s="88" customFormat="1" ht="56.25" x14ac:dyDescent="0.2">
      <c r="B2" s="89" t="s">
        <v>1416</v>
      </c>
      <c r="C2" s="89" t="s">
        <v>1417</v>
      </c>
      <c r="D2" s="89" t="s">
        <v>1418</v>
      </c>
      <c r="E2" s="89" t="s">
        <v>1419</v>
      </c>
      <c r="F2" s="88" t="s">
        <v>1416</v>
      </c>
      <c r="G2" s="88" t="s">
        <v>1417</v>
      </c>
      <c r="H2" s="88" t="s">
        <v>1418</v>
      </c>
      <c r="I2" s="88" t="s">
        <v>1419</v>
      </c>
      <c r="J2" s="89" t="s">
        <v>1416</v>
      </c>
      <c r="K2" s="89" t="s">
        <v>1417</v>
      </c>
      <c r="L2" s="89" t="s">
        <v>1418</v>
      </c>
      <c r="M2" s="89" t="s">
        <v>1419</v>
      </c>
      <c r="N2" s="88" t="s">
        <v>1416</v>
      </c>
      <c r="O2" s="88" t="s">
        <v>1417</v>
      </c>
      <c r="P2" s="88" t="s">
        <v>1418</v>
      </c>
      <c r="Q2" s="88" t="s">
        <v>1419</v>
      </c>
      <c r="R2" s="89" t="s">
        <v>1416</v>
      </c>
      <c r="S2" s="89" t="s">
        <v>1417</v>
      </c>
      <c r="T2" s="89" t="s">
        <v>1420</v>
      </c>
      <c r="U2" s="89" t="s">
        <v>1421</v>
      </c>
      <c r="V2" s="89" t="s">
        <v>1422</v>
      </c>
      <c r="W2" s="89" t="s">
        <v>1418</v>
      </c>
      <c r="X2" s="89" t="s">
        <v>1419</v>
      </c>
      <c r="Y2" s="88" t="s">
        <v>1416</v>
      </c>
      <c r="Z2" s="88" t="s">
        <v>1417</v>
      </c>
      <c r="AA2" s="88" t="s">
        <v>1420</v>
      </c>
      <c r="AB2" s="88" t="s">
        <v>1421</v>
      </c>
      <c r="AC2" s="88" t="s">
        <v>1422</v>
      </c>
      <c r="AD2" s="88" t="s">
        <v>1418</v>
      </c>
      <c r="AE2" s="88" t="s">
        <v>1419</v>
      </c>
      <c r="AF2" s="89" t="s">
        <v>1421</v>
      </c>
      <c r="AG2" s="88" t="s">
        <v>1416</v>
      </c>
      <c r="AH2" s="88" t="s">
        <v>1417</v>
      </c>
      <c r="AI2" s="88" t="s">
        <v>1420</v>
      </c>
      <c r="AJ2" s="88" t="s">
        <v>1421</v>
      </c>
      <c r="AK2" s="88" t="s">
        <v>1422</v>
      </c>
      <c r="AL2" s="88" t="s">
        <v>1418</v>
      </c>
      <c r="AM2" s="88" t="s">
        <v>1419</v>
      </c>
      <c r="AN2" s="89" t="s">
        <v>1416</v>
      </c>
      <c r="AO2" s="89" t="s">
        <v>1417</v>
      </c>
      <c r="AP2" s="89" t="s">
        <v>1420</v>
      </c>
      <c r="AQ2" s="89" t="s">
        <v>1421</v>
      </c>
      <c r="AR2" s="89" t="s">
        <v>1422</v>
      </c>
      <c r="AS2" s="89" t="s">
        <v>1418</v>
      </c>
      <c r="AT2" s="89" t="s">
        <v>1419</v>
      </c>
      <c r="AU2" s="88" t="s">
        <v>1417</v>
      </c>
      <c r="AV2" s="89" t="s">
        <v>1416</v>
      </c>
      <c r="AW2" s="89" t="s">
        <v>1417</v>
      </c>
      <c r="AX2" s="89" t="s">
        <v>1420</v>
      </c>
      <c r="AY2" s="89" t="s">
        <v>1421</v>
      </c>
      <c r="AZ2" s="89" t="s">
        <v>1422</v>
      </c>
      <c r="BA2" s="89" t="s">
        <v>1418</v>
      </c>
      <c r="BB2" s="89" t="s">
        <v>1419</v>
      </c>
      <c r="BC2" s="88" t="s">
        <v>1416</v>
      </c>
      <c r="BD2" s="88" t="s">
        <v>1417</v>
      </c>
      <c r="BE2" s="88" t="s">
        <v>1420</v>
      </c>
      <c r="BF2" s="88" t="s">
        <v>1421</v>
      </c>
      <c r="BG2" s="88" t="s">
        <v>1422</v>
      </c>
      <c r="BH2" s="88" t="s">
        <v>1418</v>
      </c>
      <c r="BI2" s="88" t="s">
        <v>1419</v>
      </c>
      <c r="BJ2" s="89" t="s">
        <v>1416</v>
      </c>
      <c r="BK2" s="89" t="s">
        <v>1417</v>
      </c>
      <c r="BL2" s="89" t="s">
        <v>1420</v>
      </c>
      <c r="BM2" s="89" t="s">
        <v>1421</v>
      </c>
      <c r="BN2" s="89" t="s">
        <v>1422</v>
      </c>
      <c r="BO2" s="89" t="s">
        <v>1418</v>
      </c>
      <c r="BP2" s="89" t="s">
        <v>1419</v>
      </c>
    </row>
    <row r="3" spans="1:68" x14ac:dyDescent="0.2">
      <c r="A3" s="90">
        <v>44237.531944444447</v>
      </c>
      <c r="C3" s="87">
        <v>0.11</v>
      </c>
      <c r="G3" s="86">
        <v>0.58399999999999996</v>
      </c>
      <c r="K3" s="87">
        <v>6.4999999999999997E-3</v>
      </c>
      <c r="N3" s="91"/>
      <c r="O3" s="91">
        <v>0.7</v>
      </c>
      <c r="P3" s="91"/>
      <c r="Q3" s="91"/>
      <c r="S3" s="87">
        <v>11.2</v>
      </c>
      <c r="Z3" s="86">
        <v>103.1</v>
      </c>
      <c r="AH3" s="86">
        <v>26.24</v>
      </c>
      <c r="AO3" s="87">
        <v>0.2</v>
      </c>
      <c r="AU3" s="86">
        <v>17</v>
      </c>
      <c r="AW3" s="87">
        <v>5</v>
      </c>
      <c r="BD3" s="86">
        <v>25</v>
      </c>
      <c r="BK3" s="87">
        <v>12</v>
      </c>
    </row>
    <row r="4" spans="1:68" x14ac:dyDescent="0.2">
      <c r="A4" s="90">
        <v>44260.458333333336</v>
      </c>
      <c r="C4" s="87">
        <v>0.17</v>
      </c>
      <c r="G4" s="86">
        <v>0.72099999999999997</v>
      </c>
      <c r="K4" s="87">
        <v>8.8000000000000005E-3</v>
      </c>
      <c r="O4" s="86">
        <v>0.9</v>
      </c>
      <c r="S4" s="87">
        <v>10.1</v>
      </c>
      <c r="Z4" s="86">
        <v>99.6</v>
      </c>
      <c r="AH4" s="86">
        <v>30.49</v>
      </c>
      <c r="AO4" s="87">
        <v>0.2</v>
      </c>
      <c r="AU4" s="86">
        <v>3</v>
      </c>
      <c r="AW4" s="87">
        <v>6.5</v>
      </c>
      <c r="BD4" s="86">
        <v>8.8000000000000007</v>
      </c>
      <c r="BK4" s="87">
        <v>9.6300000000000008</v>
      </c>
    </row>
    <row r="5" spans="1:68" x14ac:dyDescent="0.2">
      <c r="A5" s="90">
        <v>44286.384722222225</v>
      </c>
      <c r="T5" s="87">
        <v>9.9499999999999993</v>
      </c>
      <c r="AA5" s="86">
        <v>105.5</v>
      </c>
      <c r="AI5" s="86">
        <v>33.380000000000003</v>
      </c>
      <c r="AP5" s="87">
        <v>0.2</v>
      </c>
      <c r="AX5" s="87">
        <v>8.6999999999999993</v>
      </c>
      <c r="BE5" s="86">
        <v>4.8</v>
      </c>
      <c r="BL5" s="87">
        <v>6.91</v>
      </c>
    </row>
    <row r="6" spans="1:68" x14ac:dyDescent="0.2">
      <c r="A6" s="90">
        <v>44286.39166666667</v>
      </c>
      <c r="C6" s="87">
        <v>0.17</v>
      </c>
      <c r="G6" s="86">
        <v>0.49</v>
      </c>
      <c r="K6" s="87">
        <v>9.7999999999999997E-3</v>
      </c>
      <c r="O6" s="86">
        <v>0.67</v>
      </c>
      <c r="S6" s="87">
        <v>9.92</v>
      </c>
      <c r="Z6" s="86">
        <v>102.8</v>
      </c>
      <c r="AH6" s="86">
        <v>32.06</v>
      </c>
      <c r="AO6" s="87">
        <v>0.2</v>
      </c>
      <c r="AW6" s="87">
        <v>8.1</v>
      </c>
      <c r="BD6" s="86">
        <v>4.4000000000000004</v>
      </c>
      <c r="BK6" s="87">
        <v>10.28</v>
      </c>
    </row>
    <row r="7" spans="1:68" x14ac:dyDescent="0.2">
      <c r="A7" s="90">
        <v>44328.652777777781</v>
      </c>
      <c r="C7" s="87">
        <v>0.02</v>
      </c>
      <c r="G7" s="86">
        <v>9.6000000000000002E-2</v>
      </c>
      <c r="K7" s="87">
        <v>4.0000000000000001E-3</v>
      </c>
      <c r="O7" s="86">
        <v>0.12</v>
      </c>
      <c r="S7" s="87">
        <v>9.58</v>
      </c>
      <c r="Z7" s="86">
        <v>104.9</v>
      </c>
      <c r="AH7" s="86">
        <v>33.86</v>
      </c>
      <c r="AO7" s="87">
        <v>0.2</v>
      </c>
      <c r="AW7" s="87">
        <v>10</v>
      </c>
      <c r="BD7" s="86">
        <v>10.6</v>
      </c>
      <c r="BK7" s="87">
        <v>11.9</v>
      </c>
    </row>
    <row r="8" spans="1:68" x14ac:dyDescent="0.2">
      <c r="A8" s="90">
        <v>44328.780555555553</v>
      </c>
      <c r="T8" s="87">
        <v>9.49</v>
      </c>
      <c r="AA8" s="86">
        <v>107</v>
      </c>
      <c r="AI8" s="86">
        <v>33.840000000000003</v>
      </c>
      <c r="AP8" s="87">
        <v>0.2</v>
      </c>
      <c r="AX8" s="87">
        <v>11.3</v>
      </c>
      <c r="BE8" s="86">
        <v>10.4</v>
      </c>
      <c r="BL8" s="87">
        <v>8</v>
      </c>
    </row>
    <row r="9" spans="1:68" x14ac:dyDescent="0.2">
      <c r="A9" s="90">
        <v>44351.392361111109</v>
      </c>
      <c r="C9" s="87">
        <v>0.16</v>
      </c>
      <c r="G9" s="86">
        <v>0.86599999999999999</v>
      </c>
      <c r="K9" s="87">
        <v>1.4E-2</v>
      </c>
      <c r="O9" s="86">
        <v>1.04</v>
      </c>
      <c r="S9" s="87">
        <v>9.52</v>
      </c>
      <c r="Z9" s="86">
        <v>108.1</v>
      </c>
      <c r="AH9" s="86">
        <v>29.8</v>
      </c>
      <c r="AO9" s="87">
        <v>0.2</v>
      </c>
      <c r="AW9" s="87">
        <v>12.9</v>
      </c>
      <c r="BD9" s="86">
        <v>4.0999999999999996</v>
      </c>
      <c r="BK9" s="87">
        <v>13.07</v>
      </c>
    </row>
    <row r="10" spans="1:68" x14ac:dyDescent="0.2">
      <c r="A10" s="90">
        <v>44387.349305555559</v>
      </c>
      <c r="C10" s="87">
        <v>9.4E-2</v>
      </c>
      <c r="G10" s="86">
        <v>0.32</v>
      </c>
      <c r="K10" s="87">
        <v>9.7000000000000003E-3</v>
      </c>
      <c r="O10" s="86">
        <v>0.42399999999999999</v>
      </c>
      <c r="S10" s="87">
        <v>8.36</v>
      </c>
      <c r="Z10" s="86">
        <v>102.5</v>
      </c>
      <c r="AH10" s="86">
        <v>31.75</v>
      </c>
      <c r="AO10" s="87">
        <v>0.2</v>
      </c>
      <c r="AW10" s="87">
        <v>16</v>
      </c>
      <c r="BD10" s="86">
        <v>7.6</v>
      </c>
      <c r="BK10" s="87">
        <v>9.5</v>
      </c>
    </row>
    <row r="11" spans="1:68" x14ac:dyDescent="0.2">
      <c r="A11" s="90">
        <v>44413.412499999999</v>
      </c>
      <c r="C11" s="87">
        <v>0.25</v>
      </c>
      <c r="G11" s="86">
        <v>0.29899999999999999</v>
      </c>
      <c r="K11" s="87">
        <v>1.0999999999999999E-2</v>
      </c>
      <c r="O11" s="86">
        <v>0.56000000000000005</v>
      </c>
      <c r="S11" s="87">
        <v>8.3699999999999992</v>
      </c>
      <c r="Z11" s="86">
        <v>104.4</v>
      </c>
      <c r="AH11" s="86">
        <v>33.479999999999997</v>
      </c>
      <c r="AO11" s="87">
        <v>0.2</v>
      </c>
      <c r="AW11" s="87">
        <v>16.3</v>
      </c>
      <c r="BD11" s="86">
        <v>1.7</v>
      </c>
      <c r="BK11" s="87">
        <v>9.34</v>
      </c>
    </row>
    <row r="12" spans="1:68" x14ac:dyDescent="0.2">
      <c r="A12" s="90">
        <v>44440.633333333331</v>
      </c>
      <c r="C12" s="87">
        <v>0.11</v>
      </c>
      <c r="G12" s="86">
        <v>0.21299999999999999</v>
      </c>
      <c r="K12" s="87">
        <v>7.0000000000000001E-3</v>
      </c>
      <c r="O12" s="86">
        <v>0.33</v>
      </c>
      <c r="S12" s="87">
        <v>7.87</v>
      </c>
      <c r="Z12" s="86">
        <v>97.2</v>
      </c>
      <c r="AH12" s="86">
        <v>33.64</v>
      </c>
      <c r="AO12" s="87">
        <v>0.2</v>
      </c>
      <c r="AW12" s="87">
        <v>15.8</v>
      </c>
      <c r="BD12" s="86">
        <v>12.2</v>
      </c>
      <c r="BK12" s="87">
        <v>9.9499999999999993</v>
      </c>
    </row>
    <row r="13" spans="1:68" x14ac:dyDescent="0.2">
      <c r="A13" s="90">
        <v>44479.457638888889</v>
      </c>
      <c r="C13" s="87">
        <v>0.1</v>
      </c>
      <c r="G13" s="86">
        <v>0.32</v>
      </c>
      <c r="K13" s="87">
        <v>0.01</v>
      </c>
      <c r="O13" s="86">
        <v>0.43</v>
      </c>
      <c r="S13" s="87">
        <v>7.71</v>
      </c>
      <c r="Z13" s="86">
        <v>89.5</v>
      </c>
      <c r="AH13" s="86">
        <v>31.84</v>
      </c>
      <c r="AO13" s="87">
        <v>0.2</v>
      </c>
      <c r="AW13" s="87">
        <v>13.3</v>
      </c>
      <c r="BD13" s="86">
        <v>4.9000000000000004</v>
      </c>
      <c r="BK13" s="87">
        <v>8.5299999999999994</v>
      </c>
    </row>
    <row r="14" spans="1:68" x14ac:dyDescent="0.2">
      <c r="A14" s="90">
        <v>44514.451388888891</v>
      </c>
      <c r="N14" s="91"/>
      <c r="O14" s="91"/>
      <c r="P14" s="91"/>
      <c r="Q14" s="91"/>
      <c r="AB14" s="86">
        <v>99</v>
      </c>
      <c r="AJ14" s="86">
        <v>34.33</v>
      </c>
      <c r="AQ14" s="87">
        <v>0.2</v>
      </c>
      <c r="AY14" s="87">
        <v>11.37</v>
      </c>
      <c r="BF14" s="86">
        <v>6</v>
      </c>
    </row>
    <row r="15" spans="1:68" x14ac:dyDescent="0.2">
      <c r="A15" s="90">
        <v>44514.45416666667</v>
      </c>
      <c r="N15" s="91"/>
      <c r="O15" s="91"/>
      <c r="P15" s="91"/>
      <c r="Q15" s="91"/>
      <c r="AB15" s="86">
        <v>99</v>
      </c>
      <c r="AJ15" s="86">
        <v>34.33</v>
      </c>
      <c r="AQ15" s="87">
        <v>11.52</v>
      </c>
      <c r="AY15" s="87">
        <v>11.37</v>
      </c>
      <c r="BF15" s="86">
        <v>7.6</v>
      </c>
      <c r="BM15" s="87">
        <v>11.94</v>
      </c>
    </row>
    <row r="16" spans="1:68" x14ac:dyDescent="0.2">
      <c r="A16" s="90">
        <v>44514.625694444447</v>
      </c>
      <c r="N16" s="91"/>
      <c r="O16" s="91"/>
      <c r="P16" s="91"/>
      <c r="Q16" s="91"/>
      <c r="AB16" s="86">
        <v>97.4</v>
      </c>
      <c r="AJ16" s="86">
        <v>34.17</v>
      </c>
      <c r="AQ16" s="87">
        <v>0.2</v>
      </c>
      <c r="AY16" s="87">
        <v>10.95</v>
      </c>
      <c r="BF16" s="86">
        <v>9.3000000000000007</v>
      </c>
      <c r="BM16" s="87">
        <v>12.15</v>
      </c>
    </row>
    <row r="17" spans="1:65" x14ac:dyDescent="0.2">
      <c r="A17" s="90">
        <v>44514.627083333333</v>
      </c>
      <c r="N17" s="91"/>
      <c r="O17" s="91"/>
      <c r="P17" s="91"/>
      <c r="Q17" s="91"/>
      <c r="AB17" s="86">
        <v>97.1</v>
      </c>
      <c r="AJ17" s="86">
        <v>34.17</v>
      </c>
      <c r="AQ17" s="87">
        <v>12.15</v>
      </c>
      <c r="AY17" s="87">
        <v>10.96</v>
      </c>
      <c r="BF17" s="86">
        <v>91.2</v>
      </c>
      <c r="BM17" s="87">
        <v>12.25</v>
      </c>
    </row>
    <row r="18" spans="1:65" x14ac:dyDescent="0.2">
      <c r="A18" s="90">
        <v>44515.518055555556</v>
      </c>
      <c r="N18" s="91"/>
      <c r="O18" s="91"/>
      <c r="P18" s="91"/>
      <c r="Q18" s="91"/>
      <c r="AB18" s="86">
        <v>97.6</v>
      </c>
      <c r="AF18" s="87">
        <v>8.14</v>
      </c>
      <c r="AJ18" s="86">
        <v>34.18</v>
      </c>
      <c r="AQ18" s="87">
        <v>0.2</v>
      </c>
      <c r="AY18" s="87">
        <v>10.77</v>
      </c>
      <c r="BF18" s="86">
        <v>11.7</v>
      </c>
      <c r="BM18" s="87">
        <v>20.309999999999999</v>
      </c>
    </row>
    <row r="19" spans="1:65" x14ac:dyDescent="0.2">
      <c r="A19" s="90">
        <v>44515.521527777775</v>
      </c>
      <c r="N19" s="91"/>
      <c r="O19" s="91"/>
      <c r="P19" s="91"/>
      <c r="Q19" s="91"/>
      <c r="AB19" s="86">
        <v>97.8</v>
      </c>
      <c r="AF19" s="87">
        <v>8.14</v>
      </c>
      <c r="AJ19" s="86">
        <v>34.18</v>
      </c>
      <c r="AQ19" s="87">
        <v>13</v>
      </c>
      <c r="AY19" s="87">
        <v>10.78</v>
      </c>
      <c r="BF19" s="86">
        <v>14</v>
      </c>
      <c r="BM19" s="87">
        <v>24.22</v>
      </c>
    </row>
    <row r="20" spans="1:65" x14ac:dyDescent="0.2">
      <c r="A20" s="90">
        <v>44515.595138888886</v>
      </c>
      <c r="N20" s="91"/>
      <c r="O20" s="91"/>
      <c r="P20" s="91"/>
      <c r="Q20" s="91"/>
      <c r="AB20" s="86">
        <v>97.4</v>
      </c>
      <c r="AF20" s="87">
        <v>8.1199999999999992</v>
      </c>
      <c r="AJ20" s="86">
        <v>34.130000000000003</v>
      </c>
      <c r="AQ20" s="87">
        <v>0.2</v>
      </c>
      <c r="AY20" s="87">
        <v>10.66</v>
      </c>
      <c r="BF20" s="86">
        <v>10.4</v>
      </c>
      <c r="BM20" s="87">
        <v>23.62</v>
      </c>
    </row>
    <row r="21" spans="1:65" x14ac:dyDescent="0.2">
      <c r="A21" s="90">
        <v>44515.597222222219</v>
      </c>
      <c r="N21" s="91"/>
      <c r="O21" s="91"/>
      <c r="P21" s="91"/>
      <c r="Q21" s="91"/>
      <c r="AB21" s="86">
        <v>97.3</v>
      </c>
      <c r="AF21" s="87">
        <v>8.1300000000000008</v>
      </c>
      <c r="AJ21" s="86">
        <v>34.130000000000003</v>
      </c>
      <c r="AQ21" s="87">
        <v>14</v>
      </c>
      <c r="AY21" s="87">
        <v>10.66</v>
      </c>
      <c r="BF21" s="86">
        <v>12.1</v>
      </c>
      <c r="BM21" s="87">
        <v>23.8</v>
      </c>
    </row>
    <row r="22" spans="1:65" x14ac:dyDescent="0.2">
      <c r="A22" s="90">
        <v>44515.613888888889</v>
      </c>
      <c r="N22" s="91"/>
      <c r="O22" s="91"/>
      <c r="P22" s="91"/>
      <c r="Q22" s="91"/>
      <c r="AB22" s="86">
        <v>97.3</v>
      </c>
      <c r="AF22" s="87">
        <v>8.1300000000000008</v>
      </c>
      <c r="AJ22" s="86">
        <v>34.119999999999997</v>
      </c>
      <c r="AQ22" s="87">
        <v>0.2</v>
      </c>
      <c r="AY22" s="87">
        <v>10.69</v>
      </c>
      <c r="BF22" s="86">
        <v>6</v>
      </c>
      <c r="BM22" s="87">
        <v>17.66</v>
      </c>
    </row>
    <row r="23" spans="1:65" x14ac:dyDescent="0.2">
      <c r="A23" s="90">
        <v>44515.616666666669</v>
      </c>
      <c r="N23" s="91"/>
      <c r="O23" s="91"/>
      <c r="P23" s="91"/>
      <c r="Q23" s="91"/>
      <c r="AB23" s="86">
        <v>97.2</v>
      </c>
      <c r="AF23" s="87">
        <v>8.1300000000000008</v>
      </c>
      <c r="AJ23" s="86">
        <v>34.119999999999997</v>
      </c>
      <c r="AQ23" s="87">
        <v>15</v>
      </c>
      <c r="AY23" s="87">
        <v>10.68</v>
      </c>
      <c r="BF23" s="86">
        <v>8.1999999999999993</v>
      </c>
      <c r="BM23" s="87">
        <v>18.260000000000002</v>
      </c>
    </row>
    <row r="24" spans="1:65" x14ac:dyDescent="0.2">
      <c r="A24" s="90">
        <v>44516.520833333336</v>
      </c>
      <c r="N24" s="91"/>
      <c r="O24" s="91"/>
      <c r="P24" s="91"/>
      <c r="Q24" s="91"/>
      <c r="AB24" s="86">
        <v>97.4</v>
      </c>
      <c r="AF24" s="87">
        <v>8.1199999999999992</v>
      </c>
      <c r="AJ24" s="86">
        <v>34.11</v>
      </c>
      <c r="AQ24" s="87">
        <v>0.2</v>
      </c>
      <c r="AY24" s="87">
        <v>10.73</v>
      </c>
      <c r="BF24" s="86">
        <v>2.5</v>
      </c>
      <c r="BM24" s="87">
        <v>16.62</v>
      </c>
    </row>
    <row r="25" spans="1:65" x14ac:dyDescent="0.2">
      <c r="A25" s="90">
        <v>44516.522222222222</v>
      </c>
      <c r="N25" s="91"/>
      <c r="O25" s="91"/>
      <c r="P25" s="91"/>
      <c r="Q25" s="91"/>
      <c r="AB25" s="86">
        <v>97.3</v>
      </c>
      <c r="AF25" s="87">
        <v>8.1199999999999992</v>
      </c>
      <c r="AJ25" s="86">
        <v>34.119999999999997</v>
      </c>
      <c r="AQ25" s="87">
        <v>14</v>
      </c>
      <c r="AY25" s="87">
        <v>10.72</v>
      </c>
      <c r="BF25" s="86">
        <v>3.2</v>
      </c>
      <c r="BM25" s="87">
        <v>16.989999999999998</v>
      </c>
    </row>
    <row r="26" spans="1:65" x14ac:dyDescent="0.2">
      <c r="A26" s="90">
        <v>44516.547222222223</v>
      </c>
      <c r="N26" s="91"/>
      <c r="O26" s="91"/>
      <c r="P26" s="91"/>
      <c r="Q26" s="91"/>
      <c r="AB26" s="86">
        <v>97.7</v>
      </c>
      <c r="AF26" s="87">
        <v>8.1199999999999992</v>
      </c>
      <c r="AJ26" s="86">
        <v>33.880000000000003</v>
      </c>
      <c r="AQ26" s="87">
        <v>0.2</v>
      </c>
      <c r="AY26" s="87">
        <v>10.67</v>
      </c>
      <c r="BF26" s="86">
        <v>2.2000000000000002</v>
      </c>
      <c r="BM26" s="87">
        <v>13.25</v>
      </c>
    </row>
    <row r="27" spans="1:65" x14ac:dyDescent="0.2">
      <c r="A27" s="90">
        <v>44516.549305555556</v>
      </c>
      <c r="N27" s="91"/>
      <c r="O27" s="91"/>
      <c r="P27" s="91"/>
      <c r="Q27" s="91"/>
      <c r="AB27" s="86">
        <v>97.5</v>
      </c>
      <c r="AF27" s="87">
        <v>8.1199999999999992</v>
      </c>
      <c r="AJ27" s="86">
        <v>34.049999999999997</v>
      </c>
      <c r="AQ27" s="87">
        <v>12.5</v>
      </c>
      <c r="AY27" s="87">
        <v>10.76</v>
      </c>
      <c r="BF27" s="86">
        <v>5.5</v>
      </c>
      <c r="BM27" s="87">
        <v>13.66</v>
      </c>
    </row>
    <row r="28" spans="1:65" x14ac:dyDescent="0.2">
      <c r="A28" s="90">
        <v>44518.301388888889</v>
      </c>
      <c r="N28" s="91"/>
      <c r="O28" s="91"/>
      <c r="P28" s="91"/>
      <c r="Q28" s="91"/>
      <c r="AB28" s="86">
        <v>95.8</v>
      </c>
      <c r="AF28" s="87">
        <v>8.1</v>
      </c>
      <c r="AJ28" s="86">
        <v>32.89</v>
      </c>
      <c r="AQ28" s="87">
        <v>0.2</v>
      </c>
      <c r="AY28" s="87">
        <v>10.48</v>
      </c>
      <c r="BF28" s="86">
        <v>3.9</v>
      </c>
      <c r="BM28" s="87">
        <v>7.47</v>
      </c>
    </row>
    <row r="29" spans="1:65" x14ac:dyDescent="0.2">
      <c r="A29" s="90">
        <v>44518.302777777775</v>
      </c>
      <c r="N29" s="91"/>
      <c r="O29" s="91"/>
      <c r="P29" s="91"/>
      <c r="Q29" s="91"/>
      <c r="AB29" s="86">
        <v>95.2</v>
      </c>
      <c r="AF29" s="87">
        <v>8.1</v>
      </c>
      <c r="AJ29" s="86">
        <v>33.270000000000003</v>
      </c>
      <c r="AQ29" s="87">
        <v>4.3</v>
      </c>
      <c r="AY29" s="87">
        <v>10.39</v>
      </c>
      <c r="BF29" s="86">
        <v>5.2</v>
      </c>
      <c r="BM29" s="87">
        <v>4.33</v>
      </c>
    </row>
    <row r="30" spans="1:65" x14ac:dyDescent="0.2">
      <c r="A30" s="90">
        <v>44518.354166666664</v>
      </c>
      <c r="N30" s="91"/>
      <c r="O30" s="91"/>
      <c r="P30" s="91"/>
      <c r="Q30" s="91"/>
      <c r="AB30" s="86">
        <v>95.9</v>
      </c>
      <c r="AF30" s="87">
        <v>8.1</v>
      </c>
      <c r="AJ30" s="86">
        <v>32.9</v>
      </c>
      <c r="AQ30" s="87">
        <v>0.2</v>
      </c>
      <c r="AY30" s="87">
        <v>10.45</v>
      </c>
      <c r="BF30" s="86">
        <v>4.0999999999999996</v>
      </c>
      <c r="BM30" s="87">
        <v>5.62</v>
      </c>
    </row>
    <row r="31" spans="1:65" x14ac:dyDescent="0.2">
      <c r="A31" s="90">
        <v>44518.356249999997</v>
      </c>
      <c r="N31" s="91"/>
      <c r="O31" s="91"/>
      <c r="P31" s="91"/>
      <c r="Q31" s="91"/>
      <c r="AB31" s="86">
        <v>95.8</v>
      </c>
      <c r="AF31" s="87">
        <v>8.11</v>
      </c>
      <c r="AJ31" s="86">
        <v>33.32</v>
      </c>
      <c r="AQ31" s="87">
        <v>4.3</v>
      </c>
      <c r="AY31" s="87">
        <v>10.44</v>
      </c>
      <c r="BF31" s="86">
        <v>4.7</v>
      </c>
      <c r="BM31" s="87">
        <v>4.5</v>
      </c>
    </row>
    <row r="32" spans="1:65" x14ac:dyDescent="0.2">
      <c r="A32" s="90">
        <v>44518.361805555556</v>
      </c>
      <c r="C32" s="87">
        <v>8.6999999999999994E-2</v>
      </c>
      <c r="G32" s="86">
        <v>0.30299999999999999</v>
      </c>
      <c r="K32" s="87">
        <v>6.7000000000000002E-3</v>
      </c>
      <c r="N32" s="91"/>
      <c r="O32" s="91">
        <v>0.39700000000000002</v>
      </c>
      <c r="P32" s="91"/>
      <c r="Q32" s="91"/>
      <c r="S32" s="87">
        <v>8.7100000000000009</v>
      </c>
      <c r="Z32" s="86">
        <v>95.8</v>
      </c>
      <c r="AH32" s="86">
        <v>32.93</v>
      </c>
      <c r="AO32" s="87">
        <v>0.2</v>
      </c>
      <c r="AW32" s="87">
        <v>10.5</v>
      </c>
      <c r="BD32" s="86">
        <v>3.5</v>
      </c>
      <c r="BK32" s="87">
        <v>8.31</v>
      </c>
    </row>
    <row r="33" spans="1:65" x14ac:dyDescent="0.2">
      <c r="A33" s="90">
        <v>44518.482638888891</v>
      </c>
      <c r="N33" s="91"/>
      <c r="O33" s="91"/>
      <c r="P33" s="91"/>
      <c r="Q33" s="91"/>
      <c r="AB33" s="86">
        <v>97.7</v>
      </c>
      <c r="AF33" s="87">
        <v>8.1300000000000008</v>
      </c>
      <c r="AJ33" s="86">
        <v>33.92</v>
      </c>
      <c r="AQ33" s="87">
        <v>0.2</v>
      </c>
      <c r="AY33" s="87">
        <v>10.63</v>
      </c>
      <c r="BF33" s="86">
        <v>1.8</v>
      </c>
      <c r="BM33" s="87">
        <v>14.61</v>
      </c>
    </row>
    <row r="34" spans="1:65" x14ac:dyDescent="0.2">
      <c r="A34" s="90">
        <v>44518.484027777777</v>
      </c>
      <c r="N34" s="91"/>
      <c r="O34" s="91"/>
      <c r="P34" s="91"/>
      <c r="Q34" s="91"/>
      <c r="AB34" s="86">
        <v>97.6</v>
      </c>
      <c r="AF34" s="87">
        <v>8.1300000000000008</v>
      </c>
      <c r="AJ34" s="86">
        <v>33.93</v>
      </c>
      <c r="AQ34" s="87">
        <v>10.3</v>
      </c>
      <c r="AY34" s="87">
        <v>10.63</v>
      </c>
      <c r="BF34" s="86">
        <v>1.8</v>
      </c>
      <c r="BM34" s="87">
        <v>14.65</v>
      </c>
    </row>
    <row r="35" spans="1:65" x14ac:dyDescent="0.2">
      <c r="A35" s="90">
        <v>44518.522222222222</v>
      </c>
      <c r="N35" s="91"/>
      <c r="O35" s="91"/>
      <c r="P35" s="91"/>
      <c r="Q35" s="91"/>
      <c r="AB35" s="86">
        <v>97.3</v>
      </c>
      <c r="AF35" s="87">
        <v>8.11</v>
      </c>
      <c r="AJ35" s="86">
        <v>33.89</v>
      </c>
      <c r="AQ35" s="87">
        <v>0.2</v>
      </c>
      <c r="AY35" s="87">
        <v>10.64</v>
      </c>
      <c r="BF35" s="86">
        <v>4.3</v>
      </c>
      <c r="BM35" s="87">
        <v>8.59</v>
      </c>
    </row>
    <row r="36" spans="1:65" x14ac:dyDescent="0.2">
      <c r="A36" s="90">
        <v>44518.523611111108</v>
      </c>
      <c r="N36" s="91"/>
      <c r="O36" s="91"/>
      <c r="P36" s="91"/>
      <c r="Q36" s="91"/>
      <c r="AB36" s="86">
        <v>97.1</v>
      </c>
      <c r="AF36" s="87">
        <v>8.1199999999999992</v>
      </c>
      <c r="AJ36" s="86">
        <v>33.89</v>
      </c>
      <c r="AQ36" s="87">
        <v>9</v>
      </c>
      <c r="AY36" s="87">
        <v>10.6</v>
      </c>
      <c r="BF36" s="86">
        <v>18.899999999999999</v>
      </c>
      <c r="BM36" s="87">
        <v>9.32</v>
      </c>
    </row>
    <row r="37" spans="1:65" x14ac:dyDescent="0.2">
      <c r="A37" s="90">
        <v>44518.531944444447</v>
      </c>
      <c r="N37" s="91"/>
      <c r="O37" s="91"/>
      <c r="P37" s="91"/>
      <c r="Q37" s="91"/>
      <c r="AB37" s="86">
        <v>97.3</v>
      </c>
      <c r="AF37" s="87">
        <v>8.1300000000000008</v>
      </c>
      <c r="AJ37" s="86">
        <v>34</v>
      </c>
      <c r="AQ37" s="87">
        <v>0.2</v>
      </c>
      <c r="AY37" s="87">
        <v>10.66</v>
      </c>
      <c r="BF37" s="86">
        <v>2.7</v>
      </c>
      <c r="BM37" s="87">
        <v>10.66</v>
      </c>
    </row>
    <row r="38" spans="1:65" x14ac:dyDescent="0.2">
      <c r="A38" s="90">
        <v>44518.532638888886</v>
      </c>
      <c r="N38" s="91"/>
      <c r="O38" s="91"/>
      <c r="P38" s="91"/>
      <c r="Q38" s="91"/>
      <c r="AB38" s="86">
        <v>96.9</v>
      </c>
      <c r="AF38" s="87">
        <v>8.1300000000000008</v>
      </c>
      <c r="AJ38" s="86">
        <v>34.049999999999997</v>
      </c>
      <c r="AQ38" s="87">
        <v>11.8</v>
      </c>
      <c r="AY38" s="87">
        <v>10.65</v>
      </c>
      <c r="BF38" s="86">
        <v>2.8</v>
      </c>
      <c r="BM38" s="87">
        <v>16.68</v>
      </c>
    </row>
    <row r="39" spans="1:65" x14ac:dyDescent="0.2">
      <c r="A39" s="90">
        <v>44537.345833333333</v>
      </c>
      <c r="C39" s="87">
        <v>0.12</v>
      </c>
      <c r="G39" s="86">
        <v>1.28</v>
      </c>
      <c r="K39" s="87">
        <v>2.5000000000000001E-2</v>
      </c>
      <c r="N39" s="91"/>
      <c r="O39" s="91">
        <v>1.42</v>
      </c>
      <c r="P39" s="91"/>
      <c r="Q39" s="91"/>
      <c r="S39" s="87">
        <v>9.58</v>
      </c>
      <c r="Z39" s="86">
        <v>96.2</v>
      </c>
      <c r="AH39" s="86">
        <v>29.52</v>
      </c>
      <c r="AO39" s="87">
        <v>0.2</v>
      </c>
      <c r="AW39" s="87">
        <v>7.5</v>
      </c>
      <c r="BD39" s="86">
        <v>15.3</v>
      </c>
      <c r="BK39" s="87">
        <v>10.75</v>
      </c>
    </row>
    <row r="40" spans="1:65" x14ac:dyDescent="0.2">
      <c r="A40" s="90">
        <v>44570.457638888889</v>
      </c>
      <c r="C40" s="87">
        <v>6.2E-2</v>
      </c>
      <c r="G40" s="86">
        <v>0.436</v>
      </c>
      <c r="K40" s="87">
        <v>4.4999999999999997E-3</v>
      </c>
      <c r="N40" s="91"/>
      <c r="O40" s="91">
        <v>0.502</v>
      </c>
      <c r="P40" s="91"/>
      <c r="Q40" s="91"/>
      <c r="S40" s="87">
        <v>9.82</v>
      </c>
      <c r="Z40" s="86">
        <v>97.6</v>
      </c>
      <c r="AH40" s="86">
        <v>31.09</v>
      </c>
      <c r="AO40" s="87">
        <v>0.2</v>
      </c>
      <c r="AW40" s="87">
        <v>6.6</v>
      </c>
      <c r="BD40" s="86">
        <v>6.8</v>
      </c>
      <c r="BK40" s="87">
        <v>11</v>
      </c>
    </row>
    <row r="41" spans="1:65" x14ac:dyDescent="0.2">
      <c r="A41" s="90">
        <v>44600.51666666667</v>
      </c>
      <c r="C41" s="87">
        <v>7.1999999999999995E-2</v>
      </c>
      <c r="G41" s="86">
        <v>0.27500000000000002</v>
      </c>
      <c r="K41" s="87">
        <v>4.7000000000000002E-3</v>
      </c>
      <c r="N41" s="91"/>
      <c r="O41" s="91">
        <v>0.35199999999999998</v>
      </c>
      <c r="P41" s="91"/>
      <c r="Q41" s="91"/>
      <c r="S41" s="87">
        <v>9.7200000000000006</v>
      </c>
      <c r="Z41" s="86">
        <v>99</v>
      </c>
      <c r="AH41" s="86">
        <v>32.53</v>
      </c>
      <c r="AO41" s="87">
        <v>0.2</v>
      </c>
      <c r="AW41" s="87">
        <v>7.2</v>
      </c>
      <c r="BD41" s="86">
        <v>11.1</v>
      </c>
      <c r="BK41" s="87">
        <v>11.23</v>
      </c>
    </row>
    <row r="42" spans="1:65" x14ac:dyDescent="0.2">
      <c r="A42" s="90">
        <v>44625.362500000003</v>
      </c>
      <c r="Z42" s="86">
        <v>96.5</v>
      </c>
      <c r="AH42" s="86">
        <v>27.64</v>
      </c>
      <c r="AO42" s="87">
        <v>0.2</v>
      </c>
      <c r="AW42" s="87">
        <v>6.56</v>
      </c>
      <c r="BD42" s="86">
        <v>13.1</v>
      </c>
      <c r="BK42" s="87">
        <v>11.48</v>
      </c>
    </row>
    <row r="43" spans="1:65" x14ac:dyDescent="0.2">
      <c r="A43" s="90">
        <v>44625.363888888889</v>
      </c>
      <c r="C43" s="87">
        <v>0.2</v>
      </c>
      <c r="G43" s="86">
        <v>0.46800000000000003</v>
      </c>
      <c r="K43" s="87">
        <v>1.2E-2</v>
      </c>
      <c r="O43" s="86">
        <v>0.68</v>
      </c>
      <c r="S43" s="87">
        <v>9.94</v>
      </c>
      <c r="Z43" s="86">
        <v>96.5</v>
      </c>
      <c r="AH43" s="86">
        <v>27.64</v>
      </c>
      <c r="AO43" s="87">
        <v>0.2</v>
      </c>
      <c r="AW43" s="87">
        <v>6.6</v>
      </c>
      <c r="BD43" s="86">
        <v>13.1</v>
      </c>
      <c r="BK43" s="87">
        <v>11.48</v>
      </c>
    </row>
    <row r="44" spans="1:65" x14ac:dyDescent="0.2">
      <c r="A44" s="90">
        <v>44657.42083333333</v>
      </c>
      <c r="B44" s="87">
        <v>0.16</v>
      </c>
      <c r="F44" s="86">
        <v>9.4700000000000006E-2</v>
      </c>
      <c r="J44" s="87">
        <v>5.3E-3</v>
      </c>
      <c r="N44" s="86">
        <v>0.26</v>
      </c>
      <c r="R44" s="87">
        <v>8.8699999999999992</v>
      </c>
      <c r="Y44" s="86">
        <v>92.3</v>
      </c>
      <c r="AG44" s="86">
        <v>33.979999999999997</v>
      </c>
      <c r="AN44" s="87">
        <v>0.2</v>
      </c>
      <c r="AV44" s="87">
        <v>7.7</v>
      </c>
      <c r="BC44" s="86">
        <v>5.8</v>
      </c>
      <c r="BJ44" s="87">
        <v>18.329999999999998</v>
      </c>
    </row>
    <row r="45" spans="1:65" x14ac:dyDescent="0.2">
      <c r="A45" s="90">
        <v>44657.447222222225</v>
      </c>
      <c r="C45" s="87">
        <v>6.2E-2</v>
      </c>
      <c r="G45" s="86">
        <v>0.35199999999999998</v>
      </c>
      <c r="K45" s="87">
        <v>8.0000000000000002E-3</v>
      </c>
      <c r="O45" s="86">
        <v>0.42199999999999999</v>
      </c>
      <c r="S45" s="87">
        <v>10.1</v>
      </c>
      <c r="Z45" s="86">
        <v>105.88</v>
      </c>
      <c r="AH45" s="86">
        <v>32.520000000000003</v>
      </c>
      <c r="AO45" s="87">
        <v>0.2</v>
      </c>
      <c r="AW45" s="87">
        <v>8.3000000000000007</v>
      </c>
      <c r="BD45" s="86">
        <v>5.7</v>
      </c>
      <c r="BK45" s="87">
        <v>18.170000000000002</v>
      </c>
    </row>
    <row r="46" spans="1:65" x14ac:dyDescent="0.2">
      <c r="A46" s="90">
        <v>44691.388194444444</v>
      </c>
      <c r="C46" s="87">
        <v>2.5000000000000001E-2</v>
      </c>
      <c r="G46" s="86">
        <v>9.6000000000000002E-2</v>
      </c>
      <c r="K46" s="87">
        <v>4.0000000000000001E-3</v>
      </c>
      <c r="O46" s="86">
        <v>0.125</v>
      </c>
      <c r="S46" s="87">
        <v>9.9600000000000009</v>
      </c>
      <c r="Z46" s="86">
        <v>109</v>
      </c>
      <c r="AH46" s="86">
        <v>33.979999999999997</v>
      </c>
      <c r="AO46" s="87">
        <v>0.2</v>
      </c>
      <c r="AW46" s="87">
        <v>9.9</v>
      </c>
      <c r="BD46" s="86">
        <v>2.4</v>
      </c>
      <c r="BK46" s="87">
        <v>17.64</v>
      </c>
    </row>
    <row r="47" spans="1:65" x14ac:dyDescent="0.2">
      <c r="A47" s="90">
        <v>44691.577777777777</v>
      </c>
      <c r="B47" s="87">
        <v>0.02</v>
      </c>
      <c r="F47" s="86">
        <v>9.6000000000000002E-2</v>
      </c>
      <c r="J47" s="87">
        <v>4.0000000000000001E-3</v>
      </c>
      <c r="N47" s="86">
        <v>0.12</v>
      </c>
      <c r="R47" s="87">
        <v>10</v>
      </c>
      <c r="Y47" s="86">
        <v>108.7</v>
      </c>
      <c r="AG47" s="86">
        <v>34.090000000000003</v>
      </c>
      <c r="AN47" s="87">
        <v>0.2</v>
      </c>
      <c r="AV47" s="87">
        <v>9.4</v>
      </c>
      <c r="BC47" s="86">
        <v>1.6</v>
      </c>
      <c r="BJ47" s="87">
        <v>15.8</v>
      </c>
    </row>
    <row r="48" spans="1:65" x14ac:dyDescent="0.2">
      <c r="A48" s="90">
        <v>44723.439583333333</v>
      </c>
      <c r="U48" s="87">
        <v>9.02</v>
      </c>
      <c r="AB48" s="86">
        <v>102.1</v>
      </c>
      <c r="AJ48" s="86">
        <v>34.119999999999997</v>
      </c>
      <c r="AQ48" s="87">
        <v>10.5</v>
      </c>
      <c r="AY48" s="87">
        <v>11.44</v>
      </c>
      <c r="BF48" s="86">
        <v>3.2</v>
      </c>
      <c r="BM48" s="87">
        <v>11.64</v>
      </c>
    </row>
    <row r="49" spans="1:68" x14ac:dyDescent="0.2">
      <c r="A49" s="90">
        <v>44723.442361111112</v>
      </c>
      <c r="AB49" s="86">
        <v>103.7</v>
      </c>
      <c r="AJ49" s="86">
        <v>33.96</v>
      </c>
      <c r="AQ49" s="87">
        <v>0.2</v>
      </c>
      <c r="AY49" s="87">
        <v>12.39</v>
      </c>
      <c r="BF49" s="86">
        <v>1.6</v>
      </c>
      <c r="BM49" s="87">
        <v>11.95</v>
      </c>
    </row>
    <row r="50" spans="1:68" x14ac:dyDescent="0.2">
      <c r="A50" s="90">
        <v>44723.455555555556</v>
      </c>
      <c r="U50" s="87">
        <v>9.02</v>
      </c>
      <c r="AB50" s="86">
        <v>102.1</v>
      </c>
      <c r="AJ50" s="86">
        <v>34.119999999999997</v>
      </c>
      <c r="AQ50" s="87">
        <v>15</v>
      </c>
      <c r="AY50" s="87">
        <v>11.44</v>
      </c>
      <c r="BF50" s="86">
        <v>3.2</v>
      </c>
      <c r="BM50" s="87">
        <v>16.04</v>
      </c>
    </row>
    <row r="51" spans="1:68" x14ac:dyDescent="0.2">
      <c r="A51" s="90">
        <v>44723.458333333336</v>
      </c>
      <c r="AB51" s="86">
        <v>105.1</v>
      </c>
      <c r="AJ51" s="86">
        <v>33.9</v>
      </c>
      <c r="AQ51" s="87">
        <v>0.2</v>
      </c>
      <c r="AY51" s="87">
        <v>12.4</v>
      </c>
      <c r="BF51" s="86">
        <v>1.7</v>
      </c>
      <c r="BM51" s="87">
        <v>15.98</v>
      </c>
    </row>
    <row r="52" spans="1:68" x14ac:dyDescent="0.2">
      <c r="A52" s="90">
        <v>44723.477777777778</v>
      </c>
      <c r="C52" s="87">
        <v>3.6999999999999998E-2</v>
      </c>
      <c r="G52" s="86">
        <v>9.6000000000000002E-2</v>
      </c>
      <c r="K52" s="87">
        <v>4.0000000000000001E-3</v>
      </c>
      <c r="O52" s="86">
        <v>0.13700000000000001</v>
      </c>
      <c r="S52" s="87">
        <v>9.0500000000000007</v>
      </c>
      <c r="Z52" s="86">
        <v>103.3</v>
      </c>
      <c r="AH52" s="86">
        <v>33.18</v>
      </c>
      <c r="AO52" s="87">
        <v>0.2</v>
      </c>
      <c r="AW52" s="87">
        <v>12.1</v>
      </c>
      <c r="BD52" s="86">
        <v>3.8</v>
      </c>
      <c r="BK52" s="87">
        <v>9.77</v>
      </c>
    </row>
    <row r="53" spans="1:68" x14ac:dyDescent="0.2">
      <c r="A53" s="90">
        <v>44723.679166666669</v>
      </c>
      <c r="T53" s="87">
        <v>8.8800000000000008</v>
      </c>
      <c r="AA53" s="86">
        <v>109.3</v>
      </c>
      <c r="AI53" s="86">
        <v>33.909999999999997</v>
      </c>
      <c r="AP53" s="87">
        <v>0.2</v>
      </c>
      <c r="AX53" s="87">
        <v>15.5</v>
      </c>
      <c r="BE53" s="86">
        <v>3</v>
      </c>
      <c r="BL53" s="87">
        <v>7.8</v>
      </c>
    </row>
    <row r="54" spans="1:68" x14ac:dyDescent="0.2">
      <c r="A54" s="90">
        <v>44723.684027777781</v>
      </c>
      <c r="U54" s="87">
        <v>9.17</v>
      </c>
      <c r="AB54" s="86">
        <v>104.4</v>
      </c>
      <c r="AJ54" s="86">
        <v>34.090000000000003</v>
      </c>
      <c r="AQ54" s="87">
        <v>8.5</v>
      </c>
      <c r="AY54" s="87">
        <v>11.71</v>
      </c>
      <c r="BF54" s="86">
        <v>6.8</v>
      </c>
      <c r="BM54" s="87">
        <v>9.74</v>
      </c>
    </row>
    <row r="55" spans="1:68" x14ac:dyDescent="0.2">
      <c r="A55" s="90">
        <v>44723.686805555553</v>
      </c>
      <c r="AB55" s="86">
        <v>105.8</v>
      </c>
      <c r="AJ55" s="86">
        <v>34.020000000000003</v>
      </c>
      <c r="AQ55" s="87">
        <v>0.2</v>
      </c>
      <c r="AY55" s="87">
        <v>12.23</v>
      </c>
      <c r="BF55" s="86">
        <v>1.5</v>
      </c>
      <c r="BM55" s="87">
        <v>9.73</v>
      </c>
    </row>
    <row r="56" spans="1:68" x14ac:dyDescent="0.2">
      <c r="A56" s="90">
        <v>44723.692361111112</v>
      </c>
      <c r="U56" s="87">
        <v>9.2200000000000006</v>
      </c>
      <c r="AB56" s="86">
        <v>105.7</v>
      </c>
      <c r="AJ56" s="86">
        <v>34.04</v>
      </c>
      <c r="AQ56" s="87">
        <v>7.5</v>
      </c>
      <c r="AY56" s="87">
        <v>12.05</v>
      </c>
      <c r="BF56" s="86">
        <v>10.1</v>
      </c>
      <c r="BM56" s="87">
        <v>8.59</v>
      </c>
    </row>
    <row r="57" spans="1:68" x14ac:dyDescent="0.2">
      <c r="A57" s="90">
        <v>44723.696527777778</v>
      </c>
      <c r="AB57" s="86">
        <v>106.3</v>
      </c>
      <c r="AJ57" s="86">
        <v>34.03</v>
      </c>
      <c r="AQ57" s="87">
        <v>0.2</v>
      </c>
      <c r="AY57" s="87">
        <v>12.11</v>
      </c>
      <c r="BF57" s="86">
        <v>1.5</v>
      </c>
      <c r="BM57" s="87">
        <v>8.67</v>
      </c>
    </row>
    <row r="58" spans="1:68" x14ac:dyDescent="0.2">
      <c r="A58" s="90">
        <v>44724.454861111109</v>
      </c>
      <c r="B58" s="87">
        <v>0.19</v>
      </c>
      <c r="F58" s="86">
        <v>9.3600000000000003E-2</v>
      </c>
      <c r="J58" s="87">
        <v>6.4000000000000003E-3</v>
      </c>
      <c r="N58" s="86">
        <v>0.28999999999999998</v>
      </c>
      <c r="R58" s="87">
        <v>9.0500000000000007</v>
      </c>
      <c r="Y58" s="86">
        <v>103.7</v>
      </c>
      <c r="AG58" s="86">
        <v>33.74</v>
      </c>
      <c r="AN58" s="87">
        <v>0.2</v>
      </c>
      <c r="AV58" s="87">
        <v>12.1</v>
      </c>
      <c r="BC58" s="86">
        <v>1</v>
      </c>
      <c r="BJ58" s="87">
        <v>17.89</v>
      </c>
    </row>
    <row r="59" spans="1:68" x14ac:dyDescent="0.2">
      <c r="A59" s="90">
        <v>44753.512499999997</v>
      </c>
      <c r="C59" s="87">
        <v>0.02</v>
      </c>
      <c r="G59" s="86">
        <v>9.6000000000000002E-2</v>
      </c>
      <c r="K59" s="87">
        <v>4.0000000000000001E-3</v>
      </c>
      <c r="O59" s="86">
        <v>0.12</v>
      </c>
      <c r="S59" s="87">
        <v>9.7100000000000009</v>
      </c>
      <c r="Z59" s="86">
        <v>119.3</v>
      </c>
      <c r="AH59" s="86">
        <v>34</v>
      </c>
      <c r="AO59" s="87">
        <v>0.2</v>
      </c>
      <c r="AW59" s="87">
        <v>15.4</v>
      </c>
      <c r="BD59" s="86">
        <v>1.5</v>
      </c>
      <c r="BK59" s="87">
        <v>18.53</v>
      </c>
    </row>
    <row r="60" spans="1:68" x14ac:dyDescent="0.2">
      <c r="A60" s="90">
        <v>44753.673611111109</v>
      </c>
      <c r="T60" s="87">
        <v>8.83</v>
      </c>
      <c r="AA60" s="86">
        <v>108.7</v>
      </c>
      <c r="AI60" s="86">
        <v>33.99</v>
      </c>
      <c r="AP60" s="87">
        <v>0.2</v>
      </c>
      <c r="AX60" s="87">
        <v>15.5</v>
      </c>
      <c r="BE60" s="86">
        <v>3.1</v>
      </c>
      <c r="BL60" s="87">
        <v>8.01</v>
      </c>
    </row>
    <row r="61" spans="1:68" x14ac:dyDescent="0.2">
      <c r="A61" s="90">
        <v>44753.682638888888</v>
      </c>
      <c r="B61" s="87">
        <v>0.02</v>
      </c>
      <c r="F61" s="86">
        <v>9.6000000000000002E-2</v>
      </c>
      <c r="J61" s="87">
        <v>4.0000000000000001E-3</v>
      </c>
      <c r="N61" s="86">
        <v>0.12</v>
      </c>
      <c r="R61" s="87">
        <v>9.27</v>
      </c>
      <c r="Y61" s="86">
        <v>113.3</v>
      </c>
      <c r="AG61" s="86">
        <v>34.06</v>
      </c>
      <c r="AN61" s="87">
        <v>0.2</v>
      </c>
      <c r="AV61" s="87">
        <v>15.1</v>
      </c>
      <c r="BC61" s="86">
        <v>1.4</v>
      </c>
      <c r="BJ61" s="87">
        <v>18.25</v>
      </c>
    </row>
    <row r="62" spans="1:68" x14ac:dyDescent="0.2">
      <c r="A62" s="90">
        <v>44779.504861111112</v>
      </c>
      <c r="D62" s="87">
        <v>1.7000000000000001E-2</v>
      </c>
      <c r="H62" s="86">
        <v>9.3100000000000002E-2</v>
      </c>
      <c r="L62" s="87">
        <v>4.8999999999999998E-3</v>
      </c>
      <c r="P62" s="86">
        <v>0.115</v>
      </c>
      <c r="W62" s="87">
        <v>8.98</v>
      </c>
      <c r="AD62" s="86">
        <v>108.6</v>
      </c>
      <c r="AL62" s="86">
        <v>33.76</v>
      </c>
      <c r="AS62" s="87">
        <v>0.2</v>
      </c>
      <c r="BA62" s="87">
        <v>14.7</v>
      </c>
      <c r="BH62" s="86">
        <v>1.3</v>
      </c>
      <c r="BO62" s="87">
        <v>12.45</v>
      </c>
    </row>
    <row r="63" spans="1:68" x14ac:dyDescent="0.2">
      <c r="A63" s="90">
        <v>44779.522916666669</v>
      </c>
      <c r="B63" s="87">
        <v>7.3999999999999996E-2</v>
      </c>
      <c r="F63" s="86">
        <v>0.106</v>
      </c>
      <c r="J63" s="87">
        <v>1.4E-2</v>
      </c>
      <c r="N63" s="86">
        <v>0.19400000000000001</v>
      </c>
      <c r="R63" s="87">
        <v>8.1999999999999993</v>
      </c>
      <c r="Y63" s="86">
        <v>97.9</v>
      </c>
      <c r="AG63" s="86">
        <v>33.909999999999997</v>
      </c>
      <c r="AN63" s="87">
        <v>0.2</v>
      </c>
      <c r="AV63" s="87">
        <v>14</v>
      </c>
      <c r="BC63" s="86">
        <v>1</v>
      </c>
      <c r="BJ63" s="87">
        <v>18.39</v>
      </c>
    </row>
    <row r="64" spans="1:68" x14ac:dyDescent="0.2">
      <c r="A64" s="90">
        <v>44780.34375</v>
      </c>
      <c r="E64" s="87">
        <v>1.2999999999999999E-2</v>
      </c>
      <c r="I64" s="86">
        <v>3.2399999999999998E-2</v>
      </c>
      <c r="M64" s="87">
        <v>3.5999999999999999E-3</v>
      </c>
      <c r="Q64" s="86">
        <v>4.9000000000000002E-2</v>
      </c>
      <c r="X64" s="87">
        <v>8.23</v>
      </c>
      <c r="AE64" s="86">
        <v>98.7</v>
      </c>
      <c r="AM64" s="86">
        <v>34.06</v>
      </c>
      <c r="AT64" s="87">
        <v>0.2</v>
      </c>
      <c r="BB64" s="87">
        <v>14.2</v>
      </c>
      <c r="BI64" s="86">
        <v>1.2</v>
      </c>
      <c r="BP64" s="87">
        <v>11.42</v>
      </c>
    </row>
    <row r="65" spans="1:68" x14ac:dyDescent="0.2">
      <c r="A65" s="90">
        <v>44780.356944444444</v>
      </c>
      <c r="C65" s="87">
        <v>6.5000000000000002E-2</v>
      </c>
      <c r="G65" s="86">
        <v>0.154</v>
      </c>
      <c r="K65" s="87">
        <v>6.0000000000000001E-3</v>
      </c>
      <c r="O65" s="86">
        <v>0.22500000000000001</v>
      </c>
      <c r="S65" s="87">
        <v>8.6</v>
      </c>
      <c r="Z65" s="86">
        <v>103.7</v>
      </c>
      <c r="AH65" s="86">
        <v>33.36</v>
      </c>
      <c r="AO65" s="87">
        <v>0.2</v>
      </c>
      <c r="AW65" s="87">
        <v>14.7</v>
      </c>
      <c r="BD65" s="86">
        <v>1.5</v>
      </c>
      <c r="BK65" s="87">
        <v>17.48</v>
      </c>
    </row>
    <row r="66" spans="1:68" x14ac:dyDescent="0.2">
      <c r="A66" s="90">
        <v>44780.56527777778</v>
      </c>
      <c r="T66" s="87">
        <v>8.24</v>
      </c>
      <c r="AA66" s="86">
        <v>102.2</v>
      </c>
      <c r="AI66" s="86">
        <v>33.94</v>
      </c>
      <c r="AP66" s="87">
        <v>0.2</v>
      </c>
      <c r="AX66" s="87">
        <v>15.9</v>
      </c>
      <c r="BE66" s="86">
        <v>1.9</v>
      </c>
      <c r="BL66" s="87">
        <v>7.69</v>
      </c>
    </row>
    <row r="67" spans="1:68" x14ac:dyDescent="0.2">
      <c r="A67" s="90">
        <v>44812.442361111112</v>
      </c>
      <c r="D67" s="87">
        <v>1.7000000000000001E-2</v>
      </c>
      <c r="H67" s="86">
        <v>1.61E-2</v>
      </c>
      <c r="L67" s="87">
        <v>2.8999999999999998E-3</v>
      </c>
      <c r="P67" s="86">
        <v>3.5999999999999997E-2</v>
      </c>
      <c r="W67" s="87">
        <v>7.19</v>
      </c>
      <c r="AD67" s="86">
        <v>86.5</v>
      </c>
      <c r="AL67" s="86">
        <v>34.22</v>
      </c>
      <c r="AS67" s="87">
        <v>0.2</v>
      </c>
      <c r="BA67" s="87">
        <v>14.26</v>
      </c>
      <c r="BH67" s="86">
        <v>1.8</v>
      </c>
      <c r="BO67" s="87">
        <v>10.220000000000001</v>
      </c>
    </row>
    <row r="68" spans="1:68" x14ac:dyDescent="0.2">
      <c r="A68" s="90">
        <v>44812.459027777775</v>
      </c>
      <c r="E68" s="87">
        <v>5.5E-2</v>
      </c>
      <c r="I68" s="86">
        <v>7.1999999999999995E-2</v>
      </c>
      <c r="M68" s="87">
        <v>4.0000000000000001E-3</v>
      </c>
      <c r="Q68" s="86">
        <v>0.13100000000000001</v>
      </c>
      <c r="X68" s="87">
        <v>7.52</v>
      </c>
      <c r="AE68" s="86">
        <v>91.8</v>
      </c>
      <c r="AM68" s="86">
        <v>33.82</v>
      </c>
      <c r="AT68" s="87">
        <v>0.2</v>
      </c>
      <c r="BB68" s="87">
        <v>15.12</v>
      </c>
      <c r="BI68" s="86">
        <v>2.2000000000000002</v>
      </c>
      <c r="BP68" s="87">
        <v>10.25</v>
      </c>
    </row>
    <row r="69" spans="1:68" x14ac:dyDescent="0.2">
      <c r="A69" s="90">
        <v>44812.46597222222</v>
      </c>
      <c r="B69" s="87">
        <v>9.8000000000000004E-2</v>
      </c>
      <c r="F69" s="86">
        <v>0.161</v>
      </c>
      <c r="J69" s="87">
        <v>9.4999999999999998E-3</v>
      </c>
      <c r="N69" s="86">
        <v>0.26800000000000002</v>
      </c>
      <c r="R69" s="87">
        <v>7.81</v>
      </c>
      <c r="Y69" s="86">
        <v>95.6</v>
      </c>
      <c r="AG69" s="86">
        <v>33.659999999999997</v>
      </c>
      <c r="AN69" s="87">
        <v>0.2</v>
      </c>
      <c r="AV69" s="87">
        <v>15.3</v>
      </c>
      <c r="BC69" s="86">
        <v>1.1000000000000001</v>
      </c>
      <c r="BJ69" s="87">
        <v>16.98</v>
      </c>
    </row>
    <row r="70" spans="1:68" x14ac:dyDescent="0.2">
      <c r="A70" s="90">
        <v>44817.386805555558</v>
      </c>
      <c r="T70" s="87">
        <v>7.64</v>
      </c>
      <c r="AA70" s="86">
        <v>95.7</v>
      </c>
      <c r="AI70" s="86">
        <v>33.85</v>
      </c>
      <c r="AP70" s="87">
        <v>0.2</v>
      </c>
      <c r="AX70" s="87">
        <v>16.399999999999999</v>
      </c>
      <c r="BE70" s="86">
        <v>2.6</v>
      </c>
      <c r="BL70" s="87">
        <v>5.9</v>
      </c>
    </row>
    <row r="71" spans="1:68" x14ac:dyDescent="0.2">
      <c r="A71" s="90">
        <v>44817.570833333331</v>
      </c>
      <c r="C71" s="87">
        <v>9.4E-2</v>
      </c>
      <c r="G71" s="86">
        <v>0.155</v>
      </c>
      <c r="K71" s="87">
        <v>5.0000000000000001E-3</v>
      </c>
      <c r="O71" s="86">
        <v>0.254</v>
      </c>
      <c r="S71" s="87">
        <v>7.49</v>
      </c>
      <c r="Z71" s="86">
        <v>92.1</v>
      </c>
      <c r="AH71" s="86">
        <v>33.14</v>
      </c>
      <c r="AO71" s="87">
        <v>0.2</v>
      </c>
      <c r="AW71" s="87">
        <v>15.7</v>
      </c>
      <c r="BD71" s="86">
        <v>3.5</v>
      </c>
      <c r="BK71" s="87">
        <v>8.06</v>
      </c>
    </row>
    <row r="72" spans="1:68" x14ac:dyDescent="0.2">
      <c r="A72" s="90">
        <v>44847.375694444447</v>
      </c>
      <c r="E72" s="87">
        <v>3.5999999999999997E-2</v>
      </c>
      <c r="I72" s="86">
        <v>6.6000000000000003E-2</v>
      </c>
      <c r="M72" s="87">
        <v>5.0000000000000001E-3</v>
      </c>
      <c r="Q72" s="86">
        <v>0.107</v>
      </c>
      <c r="X72" s="87">
        <v>8.24</v>
      </c>
      <c r="AE72" s="86">
        <v>95.8</v>
      </c>
      <c r="AM72" s="86">
        <v>33.99</v>
      </c>
      <c r="AT72" s="87">
        <v>0.2</v>
      </c>
      <c r="BB72" s="87">
        <v>12.7</v>
      </c>
      <c r="BI72" s="86">
        <v>1.5</v>
      </c>
      <c r="BP72" s="87">
        <v>11.99</v>
      </c>
    </row>
    <row r="73" spans="1:68" x14ac:dyDescent="0.2">
      <c r="A73" s="90">
        <v>44847.382638888892</v>
      </c>
      <c r="T73" s="87">
        <v>8.11</v>
      </c>
      <c r="AA73" s="86">
        <v>98.1</v>
      </c>
      <c r="AI73" s="86">
        <v>33.72</v>
      </c>
      <c r="AP73" s="87">
        <v>0.2</v>
      </c>
      <c r="AX73" s="87">
        <v>14.7</v>
      </c>
      <c r="BE73" s="86">
        <v>6.6</v>
      </c>
      <c r="BL73" s="87">
        <v>6.95</v>
      </c>
    </row>
    <row r="74" spans="1:68" x14ac:dyDescent="0.2">
      <c r="A74" s="90">
        <v>44847.544444444444</v>
      </c>
      <c r="C74" s="87">
        <v>0.13</v>
      </c>
      <c r="G74" s="86">
        <v>0.29299999999999998</v>
      </c>
      <c r="K74" s="87">
        <v>7.3000000000000001E-3</v>
      </c>
      <c r="O74" s="86">
        <v>0.43</v>
      </c>
      <c r="S74" s="87">
        <v>7.22</v>
      </c>
      <c r="Z74" s="86">
        <v>83.4</v>
      </c>
      <c r="AH74" s="86">
        <v>33.020000000000003</v>
      </c>
      <c r="AO74" s="87">
        <v>0.2</v>
      </c>
      <c r="AW74" s="87">
        <v>12.7</v>
      </c>
      <c r="BD74" s="86">
        <v>9.4</v>
      </c>
      <c r="BK74" s="87">
        <v>7.68</v>
      </c>
    </row>
    <row r="75" spans="1:68" x14ac:dyDescent="0.2">
      <c r="A75" s="90">
        <v>44847.552083333336</v>
      </c>
      <c r="V75" s="87">
        <v>7.67</v>
      </c>
      <c r="AC75" s="86">
        <v>89</v>
      </c>
      <c r="AK75" s="86">
        <v>33.97</v>
      </c>
      <c r="AR75" s="87">
        <v>0.2</v>
      </c>
      <c r="AZ75" s="87">
        <v>12.6</v>
      </c>
      <c r="BG75" s="86">
        <v>1.5</v>
      </c>
      <c r="BN75" s="87">
        <v>9.9</v>
      </c>
    </row>
    <row r="76" spans="1:68" x14ac:dyDescent="0.2">
      <c r="A76" s="90">
        <v>44847.561111111114</v>
      </c>
      <c r="D76" s="87">
        <v>3.7999999999999999E-2</v>
      </c>
      <c r="H76" s="86">
        <v>5.7099999999999998E-2</v>
      </c>
      <c r="L76" s="87">
        <v>4.8999999999999998E-3</v>
      </c>
      <c r="P76" s="86">
        <v>0.1</v>
      </c>
      <c r="W76" s="87">
        <v>7.45</v>
      </c>
      <c r="AD76" s="86">
        <v>86.6</v>
      </c>
      <c r="AL76" s="86">
        <v>34.090000000000003</v>
      </c>
      <c r="AS76" s="87">
        <v>0.2</v>
      </c>
      <c r="BA76" s="87">
        <v>12.7</v>
      </c>
      <c r="BH76" s="86">
        <v>1.2</v>
      </c>
      <c r="BO76" s="87">
        <v>10.07</v>
      </c>
    </row>
    <row r="77" spans="1:68" x14ac:dyDescent="0.2">
      <c r="A77" s="90">
        <v>44847.693055555559</v>
      </c>
      <c r="B77" s="87">
        <v>4.8000000000000001E-2</v>
      </c>
      <c r="F77" s="86">
        <v>0.105</v>
      </c>
      <c r="J77" s="87">
        <v>5.4000000000000003E-3</v>
      </c>
      <c r="N77" s="86">
        <v>0.158</v>
      </c>
      <c r="R77" s="87">
        <v>8.24</v>
      </c>
      <c r="Y77" s="86">
        <v>96.3</v>
      </c>
      <c r="AG77" s="86">
        <v>33.83</v>
      </c>
      <c r="AN77" s="87">
        <v>0.2</v>
      </c>
      <c r="AV77" s="87">
        <v>13</v>
      </c>
      <c r="BC77" s="86">
        <v>2</v>
      </c>
      <c r="BJ77" s="87">
        <v>19.010000000000002</v>
      </c>
    </row>
    <row r="78" spans="1:68" x14ac:dyDescent="0.2">
      <c r="A78" s="90">
        <v>44875.461805555555</v>
      </c>
      <c r="B78" s="87">
        <v>4.2000000000000003E-2</v>
      </c>
      <c r="F78" s="86">
        <v>0.14099999999999999</v>
      </c>
      <c r="J78" s="87">
        <v>9.4999999999999998E-3</v>
      </c>
      <c r="N78" s="91">
        <v>0.192</v>
      </c>
      <c r="O78" s="91"/>
      <c r="P78" s="91"/>
      <c r="Q78" s="91"/>
      <c r="R78" s="87">
        <v>8.4600000000000009</v>
      </c>
      <c r="Y78" s="86">
        <v>96.1</v>
      </c>
      <c r="AG78" s="86">
        <v>33.46</v>
      </c>
      <c r="AN78" s="87">
        <v>0.2</v>
      </c>
      <c r="AV78" s="87">
        <v>11.8</v>
      </c>
      <c r="BC78" s="86">
        <v>1.6</v>
      </c>
      <c r="BJ78" s="87">
        <v>16.010000000000002</v>
      </c>
    </row>
    <row r="79" spans="1:68" x14ac:dyDescent="0.2">
      <c r="A79" s="90">
        <v>44879.382638888892</v>
      </c>
      <c r="E79" s="87">
        <v>3.4000000000000002E-2</v>
      </c>
      <c r="I79" s="86">
        <v>0.12</v>
      </c>
      <c r="M79" s="87">
        <v>0.01</v>
      </c>
      <c r="N79" s="91"/>
      <c r="O79" s="91"/>
      <c r="P79" s="91"/>
      <c r="Q79" s="91">
        <v>0.16400000000000001</v>
      </c>
      <c r="X79" s="87">
        <v>8.23</v>
      </c>
      <c r="AE79" s="86">
        <v>94.5</v>
      </c>
      <c r="AM79" s="86">
        <v>33.729999999999997</v>
      </c>
      <c r="AT79" s="87">
        <v>0.2</v>
      </c>
      <c r="BB79" s="87">
        <v>12.2</v>
      </c>
      <c r="BI79" s="86">
        <v>1</v>
      </c>
      <c r="BP79" s="87">
        <v>11.66</v>
      </c>
    </row>
    <row r="80" spans="1:68" x14ac:dyDescent="0.2">
      <c r="A80" s="90">
        <v>44879.392361111109</v>
      </c>
      <c r="N80" s="91"/>
      <c r="O80" s="91"/>
      <c r="P80" s="91"/>
      <c r="Q80" s="91"/>
      <c r="T80" s="87">
        <v>7.9</v>
      </c>
      <c r="AA80" s="86">
        <v>95.4</v>
      </c>
      <c r="AI80" s="86">
        <v>33.76</v>
      </c>
      <c r="AP80" s="87">
        <v>0.2</v>
      </c>
      <c r="AX80" s="87">
        <v>14.6</v>
      </c>
      <c r="BE80" s="86">
        <v>1.8</v>
      </c>
      <c r="BL80" s="87">
        <v>7.13</v>
      </c>
    </row>
    <row r="81" spans="1:68" x14ac:dyDescent="0.2">
      <c r="A81" s="90">
        <v>44879.401388888888</v>
      </c>
      <c r="C81" s="87">
        <v>0.19</v>
      </c>
      <c r="G81" s="86">
        <v>0.66200000000000003</v>
      </c>
      <c r="K81" s="87">
        <v>1.7999999999999999E-2</v>
      </c>
      <c r="N81" s="91"/>
      <c r="O81" s="91">
        <v>0.87</v>
      </c>
      <c r="P81" s="91"/>
      <c r="Q81" s="91"/>
      <c r="S81" s="87">
        <v>7.98</v>
      </c>
      <c r="Z81" s="86">
        <v>90.2</v>
      </c>
      <c r="AH81" s="86">
        <v>32.36</v>
      </c>
      <c r="AO81" s="87">
        <v>0.2</v>
      </c>
      <c r="AW81" s="87">
        <v>11.9</v>
      </c>
      <c r="BD81" s="86">
        <v>2</v>
      </c>
      <c r="BK81" s="87">
        <v>15.83</v>
      </c>
    </row>
    <row r="82" spans="1:68" x14ac:dyDescent="0.2">
      <c r="A82" s="90">
        <v>44879.559027777781</v>
      </c>
      <c r="N82" s="91"/>
      <c r="O82" s="91"/>
      <c r="P82" s="91"/>
      <c r="Q82" s="91"/>
      <c r="V82" s="87">
        <v>8.19</v>
      </c>
      <c r="AC82" s="86">
        <v>92.7</v>
      </c>
      <c r="AK82" s="86">
        <v>33.25</v>
      </c>
      <c r="AR82" s="87">
        <v>0.2</v>
      </c>
      <c r="AZ82" s="87">
        <v>11.7</v>
      </c>
      <c r="BG82" s="86">
        <v>0.9</v>
      </c>
      <c r="BN82" s="87">
        <v>10.09</v>
      </c>
    </row>
    <row r="83" spans="1:68" x14ac:dyDescent="0.2">
      <c r="A83" s="90">
        <v>44879.569444444445</v>
      </c>
      <c r="D83" s="87">
        <v>4.9000000000000002E-2</v>
      </c>
      <c r="H83" s="86">
        <v>0.19</v>
      </c>
      <c r="L83" s="87">
        <v>0.01</v>
      </c>
      <c r="N83" s="91"/>
      <c r="O83" s="91"/>
      <c r="P83" s="91">
        <v>0.249</v>
      </c>
      <c r="Q83" s="91"/>
      <c r="W83" s="87">
        <v>8.24</v>
      </c>
      <c r="AD83" s="86">
        <v>93.1</v>
      </c>
      <c r="AL83" s="86">
        <v>33.200000000000003</v>
      </c>
      <c r="AS83" s="87">
        <v>0.2</v>
      </c>
      <c r="BA83" s="87">
        <v>11.6</v>
      </c>
      <c r="BH83" s="86">
        <v>0.8</v>
      </c>
      <c r="BO83" s="87">
        <v>10.89</v>
      </c>
    </row>
    <row r="84" spans="1:68" x14ac:dyDescent="0.2">
      <c r="A84" s="90">
        <v>44897.350694444445</v>
      </c>
      <c r="B84" s="87">
        <v>5.2999999999999999E-2</v>
      </c>
      <c r="F84" s="86">
        <v>0.31</v>
      </c>
      <c r="J84" s="87">
        <v>9.7999999999999997E-3</v>
      </c>
      <c r="N84" s="91">
        <v>0.373</v>
      </c>
      <c r="O84" s="91"/>
      <c r="P84" s="91"/>
      <c r="Q84" s="91"/>
      <c r="R84" s="87">
        <v>8.33</v>
      </c>
      <c r="Y84" s="86">
        <v>90.2</v>
      </c>
      <c r="AG84" s="86">
        <v>33.08</v>
      </c>
      <c r="AN84" s="87">
        <v>0.2</v>
      </c>
      <c r="AV84" s="87">
        <v>9.6999999999999993</v>
      </c>
      <c r="BC84" s="86">
        <v>2.8</v>
      </c>
      <c r="BJ84" s="87">
        <v>17.61</v>
      </c>
    </row>
    <row r="85" spans="1:68" x14ac:dyDescent="0.2">
      <c r="A85" s="90">
        <v>44897.361805555556</v>
      </c>
      <c r="N85" s="91"/>
      <c r="O85" s="91"/>
      <c r="P85" s="91"/>
      <c r="Q85" s="91"/>
      <c r="V85" s="87">
        <v>8.32</v>
      </c>
      <c r="AC85" s="86">
        <v>90.3</v>
      </c>
      <c r="AK85" s="86">
        <v>33.46</v>
      </c>
      <c r="AR85" s="87">
        <v>0.2</v>
      </c>
      <c r="AZ85" s="87">
        <v>9.6999999999999993</v>
      </c>
      <c r="BG85" s="86">
        <v>3.8</v>
      </c>
      <c r="BN85" s="87">
        <v>11.52</v>
      </c>
    </row>
    <row r="86" spans="1:68" x14ac:dyDescent="0.2">
      <c r="A86" s="90">
        <v>44897.372916666667</v>
      </c>
      <c r="D86" s="87">
        <v>2.7E-2</v>
      </c>
      <c r="H86" s="86">
        <v>0.17299999999999999</v>
      </c>
      <c r="L86" s="87">
        <v>7.4000000000000003E-3</v>
      </c>
      <c r="N86" s="91"/>
      <c r="O86" s="91"/>
      <c r="P86" s="91">
        <v>0.20699999999999999</v>
      </c>
      <c r="Q86" s="91"/>
      <c r="W86" s="87">
        <v>8.36</v>
      </c>
      <c r="AD86" s="86">
        <v>91</v>
      </c>
      <c r="AL86" s="86">
        <v>33.619999999999997</v>
      </c>
      <c r="AS86" s="87">
        <v>0.2</v>
      </c>
      <c r="BA86" s="87">
        <v>9.8000000000000007</v>
      </c>
      <c r="BH86" s="86">
        <v>2.2999999999999998</v>
      </c>
      <c r="BO86" s="87">
        <v>2.79</v>
      </c>
    </row>
    <row r="87" spans="1:68" x14ac:dyDescent="0.2">
      <c r="A87" s="90">
        <v>44897.373611111114</v>
      </c>
      <c r="N87" s="91"/>
      <c r="O87" s="91"/>
      <c r="P87" s="91"/>
      <c r="Q87" s="91"/>
      <c r="W87" s="87">
        <v>8.36</v>
      </c>
      <c r="AD87" s="86">
        <v>91</v>
      </c>
      <c r="AL87" s="86">
        <v>33.619999999999997</v>
      </c>
      <c r="AS87" s="87">
        <v>0.2</v>
      </c>
      <c r="BA87" s="87">
        <v>9.8000000000000007</v>
      </c>
      <c r="BH87" s="86">
        <v>2.2999999999999998</v>
      </c>
      <c r="BO87" s="87">
        <v>2.79</v>
      </c>
    </row>
    <row r="88" spans="1:68" x14ac:dyDescent="0.2">
      <c r="A88" s="90">
        <v>44897.388194444444</v>
      </c>
      <c r="C88" s="87">
        <v>7.3999999999999996E-2</v>
      </c>
      <c r="G88" s="86">
        <v>0.36899999999999999</v>
      </c>
      <c r="K88" s="87">
        <v>1.0999999999999999E-2</v>
      </c>
      <c r="N88" s="91"/>
      <c r="O88" s="91">
        <v>0.45400000000000001</v>
      </c>
      <c r="P88" s="91"/>
      <c r="Q88" s="91"/>
      <c r="S88" s="87">
        <v>8.58</v>
      </c>
      <c r="Z88" s="86">
        <v>92</v>
      </c>
      <c r="AH88" s="86">
        <v>32.68</v>
      </c>
      <c r="AO88" s="87">
        <v>0.2</v>
      </c>
      <c r="AW88" s="87">
        <v>9.4</v>
      </c>
      <c r="BD88" s="86">
        <v>2.9</v>
      </c>
      <c r="BK88" s="87">
        <v>16.93</v>
      </c>
    </row>
    <row r="89" spans="1:68" x14ac:dyDescent="0.2">
      <c r="A89" s="90">
        <v>44897.54583333333</v>
      </c>
      <c r="N89" s="91"/>
      <c r="O89" s="91"/>
      <c r="P89" s="91"/>
      <c r="Q89" s="91"/>
      <c r="T89" s="87">
        <v>8.07</v>
      </c>
      <c r="AA89" s="86">
        <v>91.2</v>
      </c>
      <c r="AI89" s="86">
        <v>33.94</v>
      </c>
      <c r="AP89" s="87">
        <v>0.2</v>
      </c>
      <c r="AX89" s="87">
        <v>11.4</v>
      </c>
      <c r="BE89" s="86">
        <v>5</v>
      </c>
      <c r="BL89" s="87">
        <v>7.89</v>
      </c>
    </row>
    <row r="90" spans="1:68" x14ac:dyDescent="0.2">
      <c r="A90" s="90">
        <v>44897.555555555555</v>
      </c>
      <c r="E90" s="87">
        <v>2.5000000000000001E-2</v>
      </c>
      <c r="I90" s="86">
        <v>0.17299999999999999</v>
      </c>
      <c r="M90" s="87">
        <v>7.4999999999999997E-3</v>
      </c>
      <c r="N90" s="91"/>
      <c r="O90" s="91"/>
      <c r="P90" s="91"/>
      <c r="Q90" s="91">
        <v>0.20499999999999999</v>
      </c>
      <c r="X90" s="87">
        <v>8.19</v>
      </c>
      <c r="AE90" s="86">
        <v>89.8</v>
      </c>
      <c r="AM90" s="86">
        <v>33.71</v>
      </c>
      <c r="AT90" s="87">
        <v>0.2</v>
      </c>
      <c r="BB90" s="87">
        <v>10.1</v>
      </c>
      <c r="BI90" s="86">
        <v>2.9</v>
      </c>
      <c r="BP90" s="87">
        <v>11.39</v>
      </c>
    </row>
    <row r="91" spans="1:68" x14ac:dyDescent="0.2">
      <c r="A91" s="90">
        <v>44935.395833333336</v>
      </c>
      <c r="N91" s="91"/>
      <c r="O91" s="91"/>
      <c r="P91" s="91"/>
      <c r="Q91" s="91"/>
      <c r="W91" s="87">
        <v>9.4700000000000006</v>
      </c>
      <c r="AD91" s="86">
        <v>98.2</v>
      </c>
      <c r="AL91" s="86">
        <v>33.479999999999997</v>
      </c>
      <c r="AS91" s="87">
        <v>0.2</v>
      </c>
      <c r="BA91" s="87">
        <v>7.7</v>
      </c>
      <c r="BH91" s="86">
        <v>2.2000000000000002</v>
      </c>
      <c r="BO91" s="87">
        <v>11.22</v>
      </c>
    </row>
    <row r="92" spans="1:68" x14ac:dyDescent="0.2">
      <c r="A92" s="90">
        <v>44935.396527777775</v>
      </c>
      <c r="D92" s="87">
        <v>2.1999999999999999E-2</v>
      </c>
      <c r="H92" s="86">
        <v>0.125</v>
      </c>
      <c r="L92" s="87">
        <v>5.4999999999999997E-3</v>
      </c>
      <c r="N92" s="91"/>
      <c r="O92" s="91"/>
      <c r="P92" s="91">
        <v>0.152</v>
      </c>
      <c r="Q92" s="91"/>
      <c r="W92" s="87">
        <v>9.4700000000000006</v>
      </c>
      <c r="AD92" s="86">
        <v>98.2</v>
      </c>
      <c r="AL92" s="86">
        <v>33.479999999999997</v>
      </c>
      <c r="AS92" s="87">
        <v>0.2</v>
      </c>
      <c r="BA92" s="87">
        <v>7.7</v>
      </c>
      <c r="BH92" s="86">
        <v>2.2000000000000002</v>
      </c>
      <c r="BO92" s="87">
        <v>11.22</v>
      </c>
    </row>
    <row r="93" spans="1:68" x14ac:dyDescent="0.2">
      <c r="A93" s="90">
        <v>44935.40625</v>
      </c>
      <c r="N93" s="91"/>
      <c r="O93" s="91"/>
      <c r="P93" s="91"/>
      <c r="Q93" s="91"/>
      <c r="V93" s="87">
        <v>9.3699999999999992</v>
      </c>
      <c r="AC93" s="86">
        <v>98.3</v>
      </c>
      <c r="AK93" s="86">
        <v>34.08</v>
      </c>
      <c r="AR93" s="87">
        <v>0.2</v>
      </c>
      <c r="AZ93" s="87">
        <v>8</v>
      </c>
      <c r="BG93" s="86">
        <v>1.7</v>
      </c>
      <c r="BN93" s="87">
        <v>10.8</v>
      </c>
    </row>
    <row r="94" spans="1:68" x14ac:dyDescent="0.2">
      <c r="A94" s="90">
        <v>44935.417361111111</v>
      </c>
      <c r="N94" s="91"/>
      <c r="O94" s="91"/>
      <c r="P94" s="91"/>
      <c r="Q94" s="91"/>
      <c r="T94" s="87">
        <v>9.3699999999999992</v>
      </c>
      <c r="AA94" s="86">
        <v>105.2</v>
      </c>
      <c r="AI94" s="86">
        <v>33.67</v>
      </c>
      <c r="AP94" s="87">
        <v>0.2</v>
      </c>
      <c r="AX94" s="87">
        <v>11.2</v>
      </c>
      <c r="BE94" s="86">
        <v>6.7</v>
      </c>
      <c r="BL94" s="87">
        <v>6.02</v>
      </c>
    </row>
    <row r="95" spans="1:68" x14ac:dyDescent="0.2">
      <c r="A95" s="90">
        <v>44935.580555555556</v>
      </c>
      <c r="C95" s="87">
        <v>5.8999999999999997E-2</v>
      </c>
      <c r="G95" s="86">
        <v>0.32100000000000001</v>
      </c>
      <c r="K95" s="87">
        <v>9.4999999999999998E-3</v>
      </c>
      <c r="N95" s="91"/>
      <c r="O95" s="91">
        <v>0.38900000000000001</v>
      </c>
      <c r="P95" s="91"/>
      <c r="Q95" s="91"/>
      <c r="S95" s="87">
        <v>9.48</v>
      </c>
      <c r="Z95" s="86">
        <v>98.2</v>
      </c>
      <c r="AH95" s="86">
        <v>32.619999999999997</v>
      </c>
      <c r="AO95" s="87">
        <v>0.2</v>
      </c>
      <c r="AW95" s="87">
        <v>7.9</v>
      </c>
      <c r="BD95" s="86">
        <v>3.7</v>
      </c>
      <c r="BK95" s="87">
        <v>18.12</v>
      </c>
    </row>
    <row r="96" spans="1:68" x14ac:dyDescent="0.2">
      <c r="A96" s="90">
        <v>44935.590277777781</v>
      </c>
      <c r="E96" s="87">
        <v>7.0000000000000001E-3</v>
      </c>
      <c r="I96" s="86">
        <v>9.01E-2</v>
      </c>
      <c r="M96" s="87">
        <v>2.8999999999999998E-3</v>
      </c>
      <c r="N96" s="91"/>
      <c r="O96" s="91"/>
      <c r="P96" s="91"/>
      <c r="Q96" s="91">
        <v>0.1</v>
      </c>
      <c r="X96" s="87">
        <v>9.4</v>
      </c>
      <c r="AE96" s="86">
        <v>98.8</v>
      </c>
      <c r="AM96" s="86">
        <v>34.08</v>
      </c>
      <c r="AT96" s="87">
        <v>0.2</v>
      </c>
      <c r="BB96" s="87">
        <v>8.1</v>
      </c>
      <c r="BI96" s="86">
        <v>2</v>
      </c>
      <c r="BP96" s="87">
        <v>11.68</v>
      </c>
    </row>
    <row r="97" spans="1:68" x14ac:dyDescent="0.2">
      <c r="A97" s="90">
        <v>44935.597916666666</v>
      </c>
      <c r="B97" s="87">
        <v>0.02</v>
      </c>
      <c r="F97" s="86">
        <v>0.17599999999999999</v>
      </c>
      <c r="J97" s="87">
        <v>4.1000000000000003E-3</v>
      </c>
      <c r="N97" s="91">
        <v>0.2</v>
      </c>
      <c r="O97" s="91"/>
      <c r="P97" s="91"/>
      <c r="Q97" s="91"/>
      <c r="R97" s="87">
        <v>9.4499999999999993</v>
      </c>
      <c r="Y97" s="86">
        <v>98.5</v>
      </c>
      <c r="AG97" s="86">
        <v>33.6</v>
      </c>
      <c r="AN97" s="87">
        <v>0.2</v>
      </c>
      <c r="AV97" s="87">
        <v>7.9</v>
      </c>
      <c r="BC97" s="86">
        <v>2.1</v>
      </c>
      <c r="BJ97" s="87">
        <v>18.77</v>
      </c>
    </row>
    <row r="98" spans="1:68" x14ac:dyDescent="0.2">
      <c r="A98" s="90">
        <v>44967.40625</v>
      </c>
      <c r="E98" s="87">
        <v>2.5000000000000001E-2</v>
      </c>
      <c r="I98" s="86">
        <v>0.11700000000000001</v>
      </c>
      <c r="M98" s="87">
        <v>3.5000000000000001E-3</v>
      </c>
      <c r="N98" s="91"/>
      <c r="O98" s="91"/>
      <c r="P98" s="91"/>
      <c r="Q98" s="91">
        <v>0.14499999999999999</v>
      </c>
      <c r="X98" s="87">
        <v>9.7200000000000006</v>
      </c>
      <c r="AE98" s="86">
        <v>98.5</v>
      </c>
      <c r="AM98" s="86">
        <v>33.880000000000003</v>
      </c>
      <c r="AT98" s="87">
        <v>0.2</v>
      </c>
      <c r="BB98" s="87">
        <v>6.6</v>
      </c>
      <c r="BI98" s="86">
        <v>4.3</v>
      </c>
      <c r="BP98" s="87">
        <v>10.52</v>
      </c>
    </row>
    <row r="99" spans="1:68" x14ac:dyDescent="0.2">
      <c r="A99" s="90">
        <v>44967.418055555558</v>
      </c>
      <c r="N99" s="91"/>
      <c r="O99" s="91"/>
      <c r="P99" s="91"/>
      <c r="Q99" s="91"/>
      <c r="T99" s="87">
        <v>9.6</v>
      </c>
      <c r="AA99" s="86">
        <v>104.9</v>
      </c>
      <c r="AI99" s="86">
        <v>33.58</v>
      </c>
      <c r="AP99" s="87">
        <v>0.2</v>
      </c>
      <c r="AX99" s="87">
        <v>10</v>
      </c>
      <c r="BE99" s="86">
        <v>13.2</v>
      </c>
      <c r="BL99" s="87">
        <v>6.26</v>
      </c>
    </row>
    <row r="100" spans="1:68" x14ac:dyDescent="0.2">
      <c r="A100" s="90">
        <v>44967.588888888888</v>
      </c>
      <c r="C100" s="87">
        <v>8.1000000000000003E-2</v>
      </c>
      <c r="G100" s="86">
        <v>0.20300000000000001</v>
      </c>
      <c r="K100" s="87">
        <v>7.3000000000000001E-3</v>
      </c>
      <c r="N100" s="91"/>
      <c r="O100" s="91">
        <v>0.29099999999999998</v>
      </c>
      <c r="P100" s="91"/>
      <c r="Q100" s="91"/>
      <c r="S100" s="87">
        <v>9.67</v>
      </c>
      <c r="Z100" s="86">
        <v>98</v>
      </c>
      <c r="AH100" s="86">
        <v>33.51</v>
      </c>
      <c r="AO100" s="87">
        <v>0.2</v>
      </c>
      <c r="AW100" s="87">
        <v>6.7</v>
      </c>
      <c r="BD100" s="86">
        <v>7.7</v>
      </c>
      <c r="BK100" s="87">
        <v>14.68</v>
      </c>
    </row>
    <row r="101" spans="1:68" x14ac:dyDescent="0.2">
      <c r="A101" s="90">
        <v>44967.601388888892</v>
      </c>
      <c r="N101" s="91"/>
      <c r="O101" s="91"/>
      <c r="P101" s="91"/>
      <c r="Q101" s="91"/>
      <c r="W101" s="87">
        <v>9.74</v>
      </c>
      <c r="AD101" s="86">
        <v>98.6</v>
      </c>
      <c r="AL101" s="86">
        <v>33.979999999999997</v>
      </c>
      <c r="AS101" s="87">
        <v>0.2</v>
      </c>
      <c r="BA101" s="87">
        <v>6.5</v>
      </c>
      <c r="BH101" s="86">
        <v>3.2</v>
      </c>
      <c r="BO101" s="87">
        <v>11.12</v>
      </c>
    </row>
    <row r="102" spans="1:68" x14ac:dyDescent="0.2">
      <c r="A102" s="90">
        <v>44967.602083333331</v>
      </c>
      <c r="D102" s="87">
        <v>2.5000000000000001E-2</v>
      </c>
      <c r="H102" s="86">
        <v>0.14399999999999999</v>
      </c>
      <c r="L102" s="87">
        <v>6.3E-3</v>
      </c>
      <c r="N102" s="91"/>
      <c r="O102" s="91"/>
      <c r="P102" s="91">
        <v>0.17499999999999999</v>
      </c>
      <c r="Q102" s="91"/>
      <c r="W102" s="87">
        <v>9.74</v>
      </c>
      <c r="AD102" s="86">
        <v>98.6</v>
      </c>
      <c r="AL102" s="86">
        <v>33.979999999999997</v>
      </c>
      <c r="AS102" s="87">
        <v>0.2</v>
      </c>
      <c r="BA102" s="87">
        <v>6.5</v>
      </c>
      <c r="BH102" s="86">
        <v>3.2</v>
      </c>
      <c r="BO102" s="87">
        <v>11.12</v>
      </c>
    </row>
    <row r="103" spans="1:68" x14ac:dyDescent="0.2">
      <c r="A103" s="90">
        <v>44967.611111111109</v>
      </c>
      <c r="N103" s="91"/>
      <c r="O103" s="91"/>
      <c r="P103" s="91"/>
      <c r="Q103" s="91"/>
      <c r="V103" s="87">
        <v>9.75</v>
      </c>
      <c r="AC103" s="86">
        <v>98.6</v>
      </c>
      <c r="AK103" s="86">
        <v>33.93</v>
      </c>
      <c r="AR103" s="87">
        <v>0.2</v>
      </c>
      <c r="AZ103" s="87">
        <v>6.5</v>
      </c>
      <c r="BG103" s="86">
        <v>4.0999999999999996</v>
      </c>
      <c r="BN103" s="87">
        <v>11.29</v>
      </c>
    </row>
    <row r="104" spans="1:68" x14ac:dyDescent="0.2">
      <c r="A104" s="90">
        <v>44968.397916666669</v>
      </c>
      <c r="B104" s="87">
        <v>0.13</v>
      </c>
      <c r="F104" s="86">
        <v>0.19500000000000001</v>
      </c>
      <c r="J104" s="87">
        <v>5.4000000000000003E-3</v>
      </c>
      <c r="N104" s="91">
        <v>0.33</v>
      </c>
      <c r="O104" s="91"/>
      <c r="P104" s="91"/>
      <c r="Q104" s="91"/>
      <c r="R104" s="87">
        <v>9.49</v>
      </c>
      <c r="Y104" s="86">
        <v>96.2</v>
      </c>
      <c r="AG104" s="86">
        <v>33.85</v>
      </c>
      <c r="AN104" s="87">
        <v>0.2</v>
      </c>
      <c r="AV104" s="87">
        <v>6.6</v>
      </c>
      <c r="BC104" s="86">
        <v>4.0999999999999996</v>
      </c>
      <c r="BJ104" s="87">
        <v>18.66</v>
      </c>
    </row>
    <row r="105" spans="1:68" x14ac:dyDescent="0.2">
      <c r="A105" s="90">
        <v>44993.313888888886</v>
      </c>
      <c r="E105" s="87">
        <v>3.6999999999999998E-2</v>
      </c>
      <c r="I105" s="86">
        <v>0.127</v>
      </c>
      <c r="M105" s="87">
        <v>2.8999999999999998E-3</v>
      </c>
      <c r="Q105" s="86">
        <v>0.16700000000000001</v>
      </c>
      <c r="X105" s="87">
        <v>10.199999999999999</v>
      </c>
      <c r="AE105" s="86">
        <v>103.1</v>
      </c>
      <c r="AM105" s="86">
        <v>33.93</v>
      </c>
      <c r="AT105" s="87">
        <v>0.2</v>
      </c>
      <c r="BB105" s="87">
        <v>6.4</v>
      </c>
      <c r="BI105" s="86">
        <v>16</v>
      </c>
      <c r="BP105" s="87">
        <v>11.11</v>
      </c>
    </row>
    <row r="106" spans="1:68" x14ac:dyDescent="0.2">
      <c r="A106" s="90">
        <v>44993.32708333333</v>
      </c>
      <c r="C106" s="87">
        <v>0.32</v>
      </c>
      <c r="G106" s="86">
        <v>0.52100000000000002</v>
      </c>
      <c r="K106" s="87">
        <v>1.9E-2</v>
      </c>
      <c r="O106" s="86">
        <v>0.86</v>
      </c>
      <c r="S106" s="87">
        <v>10.1</v>
      </c>
      <c r="Z106" s="86">
        <v>100.2</v>
      </c>
      <c r="AH106" s="86">
        <v>31.67</v>
      </c>
      <c r="AO106" s="87">
        <v>0.2</v>
      </c>
      <c r="AW106" s="87">
        <v>6.4</v>
      </c>
      <c r="BD106" s="86">
        <v>10.9</v>
      </c>
      <c r="BK106" s="87">
        <v>9.08</v>
      </c>
    </row>
    <row r="107" spans="1:68" x14ac:dyDescent="0.2">
      <c r="A107" s="90">
        <v>44993.482638888891</v>
      </c>
      <c r="V107" s="87">
        <v>10.6</v>
      </c>
      <c r="AC107" s="86">
        <v>106</v>
      </c>
      <c r="AK107" s="86">
        <v>33.6</v>
      </c>
      <c r="AR107" s="87">
        <v>0.2</v>
      </c>
      <c r="AZ107" s="87">
        <v>6.3</v>
      </c>
      <c r="BG107" s="86">
        <v>11.4</v>
      </c>
      <c r="BN107" s="87">
        <v>8.9700000000000006</v>
      </c>
    </row>
    <row r="108" spans="1:68" x14ac:dyDescent="0.2">
      <c r="A108" s="90">
        <v>44993.493750000001</v>
      </c>
      <c r="W108" s="87">
        <v>10.199999999999999</v>
      </c>
      <c r="AD108" s="86">
        <v>103.8</v>
      </c>
      <c r="AL108" s="86">
        <v>33.840000000000003</v>
      </c>
      <c r="AS108" s="87">
        <v>0.2</v>
      </c>
      <c r="BA108" s="87">
        <v>6.6</v>
      </c>
      <c r="BH108" s="86">
        <v>13.3</v>
      </c>
      <c r="BO108" s="87">
        <v>10.17</v>
      </c>
    </row>
    <row r="109" spans="1:68" x14ac:dyDescent="0.2">
      <c r="A109" s="90">
        <v>44993.494444444441</v>
      </c>
      <c r="D109" s="87">
        <v>4.2999999999999997E-2</v>
      </c>
      <c r="H109" s="86">
        <v>0.14699999999999999</v>
      </c>
      <c r="L109" s="87">
        <v>3.3999999999999998E-3</v>
      </c>
      <c r="P109" s="86">
        <v>0.193</v>
      </c>
      <c r="W109" s="87">
        <v>10.199999999999999</v>
      </c>
      <c r="AD109" s="86">
        <v>103.8</v>
      </c>
      <c r="AL109" s="86">
        <v>33.840000000000003</v>
      </c>
      <c r="AS109" s="87">
        <v>0.2</v>
      </c>
      <c r="BA109" s="87">
        <v>6.6</v>
      </c>
      <c r="BH109" s="86">
        <v>13.3</v>
      </c>
      <c r="BO109" s="87">
        <v>10.17</v>
      </c>
    </row>
    <row r="110" spans="1:68" x14ac:dyDescent="0.2">
      <c r="A110" s="90">
        <v>44993.556250000001</v>
      </c>
      <c r="B110" s="87">
        <v>0.09</v>
      </c>
      <c r="F110" s="86">
        <v>0.183</v>
      </c>
      <c r="J110" s="87">
        <v>7.0000000000000001E-3</v>
      </c>
      <c r="N110" s="86">
        <v>0.28000000000000003</v>
      </c>
      <c r="R110" s="87">
        <v>10</v>
      </c>
      <c r="Y110" s="86">
        <v>102.1</v>
      </c>
      <c r="AG110" s="86">
        <v>33.58</v>
      </c>
      <c r="AN110" s="87">
        <v>0.2</v>
      </c>
      <c r="AV110" s="87">
        <v>6.8</v>
      </c>
      <c r="BC110" s="86">
        <v>9.8000000000000007</v>
      </c>
      <c r="BJ110" s="87">
        <v>18.97</v>
      </c>
    </row>
    <row r="111" spans="1:68" x14ac:dyDescent="0.2">
      <c r="A111" s="90">
        <v>45015.525000000001</v>
      </c>
      <c r="D111" s="87">
        <v>5.5E-2</v>
      </c>
      <c r="H111" s="86">
        <v>0.19500000000000001</v>
      </c>
      <c r="L111" s="87">
        <v>5.4000000000000003E-3</v>
      </c>
      <c r="P111" s="86">
        <v>0.255</v>
      </c>
      <c r="W111" s="87">
        <v>9.75</v>
      </c>
      <c r="AD111" s="86">
        <v>101.6</v>
      </c>
      <c r="AL111" s="86">
        <v>32.85</v>
      </c>
      <c r="AS111" s="87">
        <v>0.2</v>
      </c>
      <c r="BA111" s="87">
        <v>8.1</v>
      </c>
      <c r="BO111" s="87">
        <v>12.75</v>
      </c>
    </row>
    <row r="112" spans="1:68" x14ac:dyDescent="0.2">
      <c r="A112" s="90">
        <v>45015.532638888886</v>
      </c>
      <c r="V112" s="87">
        <v>9.76</v>
      </c>
      <c r="AC112" s="86">
        <v>101.6</v>
      </c>
      <c r="AK112" s="86">
        <v>33.03</v>
      </c>
      <c r="AR112" s="87">
        <v>0.2</v>
      </c>
      <c r="AZ112" s="87">
        <v>8</v>
      </c>
      <c r="BG112" s="86">
        <v>7.4</v>
      </c>
      <c r="BN112" s="87">
        <v>12.68</v>
      </c>
    </row>
    <row r="113" spans="1:68" x14ac:dyDescent="0.2">
      <c r="A113" s="90">
        <v>45015.543055555558</v>
      </c>
      <c r="T113" s="87">
        <v>9.8000000000000007</v>
      </c>
      <c r="AA113" s="86">
        <v>102.1</v>
      </c>
      <c r="AI113" s="86">
        <v>34.119999999999997</v>
      </c>
      <c r="AP113" s="87">
        <v>0.2</v>
      </c>
      <c r="AX113" s="87">
        <v>7.7</v>
      </c>
      <c r="BE113" s="86">
        <v>6.1</v>
      </c>
      <c r="BL113" s="87">
        <v>7.92</v>
      </c>
    </row>
    <row r="114" spans="1:68" x14ac:dyDescent="0.2">
      <c r="A114" s="90">
        <v>45015.549305555556</v>
      </c>
      <c r="E114" s="87">
        <v>1.2999999999999999E-2</v>
      </c>
      <c r="I114" s="86">
        <v>0.11700000000000001</v>
      </c>
      <c r="M114" s="87">
        <v>2.8999999999999998E-3</v>
      </c>
      <c r="Q114" s="86">
        <v>0.13300000000000001</v>
      </c>
      <c r="X114" s="87">
        <v>10.1</v>
      </c>
      <c r="AE114" s="86">
        <v>105.2</v>
      </c>
      <c r="AM114" s="86">
        <v>34.11</v>
      </c>
      <c r="AT114" s="87">
        <v>0.2</v>
      </c>
      <c r="BB114" s="87">
        <v>7.9</v>
      </c>
      <c r="BP114" s="87">
        <v>12.12</v>
      </c>
    </row>
    <row r="115" spans="1:68" x14ac:dyDescent="0.2">
      <c r="A115" s="90">
        <v>45015.554861111108</v>
      </c>
      <c r="B115" s="87">
        <v>3.7999999999999999E-2</v>
      </c>
      <c r="F115" s="86">
        <v>0.126</v>
      </c>
      <c r="J115" s="87">
        <v>4.0000000000000001E-3</v>
      </c>
      <c r="N115" s="86">
        <v>0.16800000000000001</v>
      </c>
      <c r="R115" s="87">
        <v>9.57</v>
      </c>
      <c r="Y115" s="86">
        <v>99.4</v>
      </c>
      <c r="AG115" s="86">
        <v>33.99</v>
      </c>
      <c r="AN115" s="87">
        <v>0.2</v>
      </c>
      <c r="AV115" s="87">
        <v>7.6</v>
      </c>
      <c r="BC115" s="86">
        <v>6</v>
      </c>
      <c r="BJ115" s="87">
        <v>19.18</v>
      </c>
    </row>
    <row r="116" spans="1:68" x14ac:dyDescent="0.2">
      <c r="A116" s="90">
        <v>45016.388194444444</v>
      </c>
      <c r="C116" s="87">
        <v>0.1</v>
      </c>
      <c r="G116" s="86">
        <v>0.224</v>
      </c>
      <c r="K116" s="87">
        <v>5.7000000000000002E-3</v>
      </c>
      <c r="O116" s="86">
        <v>0.33</v>
      </c>
      <c r="S116" s="87">
        <v>9.73</v>
      </c>
      <c r="Z116" s="86">
        <v>100.5</v>
      </c>
      <c r="AH116" s="86">
        <v>32.85</v>
      </c>
      <c r="AO116" s="87">
        <v>0.2</v>
      </c>
      <c r="AW116" s="87">
        <v>7.7</v>
      </c>
      <c r="BD116" s="86">
        <v>12.1</v>
      </c>
      <c r="BK116" s="87">
        <v>10.37</v>
      </c>
    </row>
    <row r="117" spans="1:68" x14ac:dyDescent="0.2">
      <c r="A117" s="90">
        <v>45016.388888888891</v>
      </c>
      <c r="AO117" s="87">
        <v>0.2</v>
      </c>
      <c r="BK117" s="87">
        <v>10.37</v>
      </c>
    </row>
    <row r="118" spans="1:68" x14ac:dyDescent="0.2">
      <c r="A118" s="90">
        <v>45057.488888888889</v>
      </c>
      <c r="D118" s="87">
        <v>6.7000000000000004E-2</v>
      </c>
      <c r="H118" s="86">
        <v>0.16600000000000001</v>
      </c>
      <c r="L118" s="87">
        <v>4.1000000000000003E-3</v>
      </c>
      <c r="P118" s="86">
        <v>0.23699999999999999</v>
      </c>
      <c r="W118" s="87">
        <v>9.1300000000000008</v>
      </c>
      <c r="AD118" s="86">
        <v>101.3</v>
      </c>
      <c r="AL118" s="86">
        <v>33.18</v>
      </c>
      <c r="AS118" s="87">
        <v>0.2</v>
      </c>
      <c r="BA118" s="87">
        <v>10.8</v>
      </c>
      <c r="BH118" s="86">
        <v>3.1</v>
      </c>
      <c r="BO118" s="87">
        <v>11.34</v>
      </c>
    </row>
    <row r="119" spans="1:68" x14ac:dyDescent="0.2">
      <c r="A119" s="90">
        <v>45057.49722222222</v>
      </c>
      <c r="V119" s="87">
        <v>9.19</v>
      </c>
      <c r="AC119" s="86">
        <v>102.6</v>
      </c>
      <c r="AK119" s="86">
        <v>33.130000000000003</v>
      </c>
      <c r="AR119" s="87">
        <v>0.2</v>
      </c>
      <c r="AZ119" s="87">
        <v>11.1</v>
      </c>
      <c r="BG119" s="86">
        <v>2.9</v>
      </c>
      <c r="BN119" s="87">
        <v>10.88</v>
      </c>
    </row>
    <row r="120" spans="1:68" x14ac:dyDescent="0.2">
      <c r="A120" s="90">
        <v>45057.507638888892</v>
      </c>
      <c r="T120" s="87">
        <v>9.0299999999999994</v>
      </c>
      <c r="AA120" s="86">
        <v>101.4</v>
      </c>
      <c r="AI120" s="86">
        <v>33.68</v>
      </c>
      <c r="AP120" s="87">
        <v>0.2</v>
      </c>
      <c r="AX120" s="87">
        <v>11.2</v>
      </c>
      <c r="BE120" s="86">
        <v>4.5999999999999996</v>
      </c>
      <c r="BL120" s="87">
        <v>6.16</v>
      </c>
    </row>
    <row r="121" spans="1:68" x14ac:dyDescent="0.2">
      <c r="A121" s="90">
        <v>45057.67083333333</v>
      </c>
      <c r="C121" s="87">
        <v>6.8000000000000005E-2</v>
      </c>
      <c r="G121" s="86">
        <v>0.16600000000000001</v>
      </c>
      <c r="K121" s="87">
        <v>4.0000000000000001E-3</v>
      </c>
      <c r="O121" s="86">
        <v>0.23799999999999999</v>
      </c>
      <c r="S121" s="87">
        <v>8.9600000000000009</v>
      </c>
      <c r="Z121" s="86">
        <v>98.4</v>
      </c>
      <c r="AH121" s="86">
        <v>32.26</v>
      </c>
      <c r="AO121" s="87">
        <v>0.2</v>
      </c>
      <c r="AW121" s="87">
        <v>10.6</v>
      </c>
      <c r="BD121" s="86">
        <v>5.8</v>
      </c>
      <c r="BK121" s="87">
        <v>7.48</v>
      </c>
    </row>
    <row r="122" spans="1:68" x14ac:dyDescent="0.2">
      <c r="A122" s="90">
        <v>45057.680555555555</v>
      </c>
      <c r="E122" s="87">
        <v>5.8999999999999997E-2</v>
      </c>
      <c r="I122" s="86">
        <v>0.16600000000000001</v>
      </c>
      <c r="M122" s="87">
        <v>4.0000000000000001E-3</v>
      </c>
      <c r="Q122" s="86">
        <v>0.22900000000000001</v>
      </c>
      <c r="X122" s="87">
        <v>9.34</v>
      </c>
      <c r="AE122" s="86">
        <v>104.1</v>
      </c>
      <c r="AM122" s="86">
        <v>33.450000000000003</v>
      </c>
      <c r="AT122" s="87">
        <v>0.2</v>
      </c>
      <c r="BB122" s="87">
        <v>10.9</v>
      </c>
      <c r="BI122" s="86">
        <v>3.2</v>
      </c>
      <c r="BP122" s="87">
        <v>9.89</v>
      </c>
    </row>
    <row r="123" spans="1:68" x14ac:dyDescent="0.2">
      <c r="A123" s="90">
        <v>45057.69027777778</v>
      </c>
      <c r="B123" s="87">
        <v>0.06</v>
      </c>
      <c r="F123" s="86">
        <v>0.14599999999999999</v>
      </c>
      <c r="J123" s="87">
        <v>4.0000000000000001E-3</v>
      </c>
      <c r="N123" s="86">
        <v>0.21</v>
      </c>
      <c r="R123" s="87">
        <v>9.26</v>
      </c>
      <c r="Y123" s="86">
        <v>103.7</v>
      </c>
      <c r="AG123" s="86">
        <v>33.5</v>
      </c>
      <c r="AN123" s="87">
        <v>0.2</v>
      </c>
      <c r="AV123" s="87">
        <v>11.1</v>
      </c>
      <c r="BC123" s="86">
        <v>2.8</v>
      </c>
      <c r="BJ123" s="87">
        <v>17.32</v>
      </c>
    </row>
    <row r="124" spans="1:68" x14ac:dyDescent="0.2">
      <c r="A124" s="90">
        <v>45086.4375</v>
      </c>
      <c r="B124" s="87">
        <v>0.3</v>
      </c>
      <c r="F124" s="86">
        <v>9.5200000000000007E-2</v>
      </c>
      <c r="J124" s="87">
        <v>4.7999999999999996E-3</v>
      </c>
      <c r="N124" s="86">
        <v>0.4</v>
      </c>
      <c r="R124" s="87">
        <v>9.0299999999999994</v>
      </c>
      <c r="Y124" s="86">
        <v>105.1</v>
      </c>
      <c r="AG124" s="86">
        <v>33.880000000000003</v>
      </c>
      <c r="AN124" s="87">
        <v>0.2</v>
      </c>
      <c r="AV124" s="87">
        <v>12.8</v>
      </c>
      <c r="BC124" s="86">
        <v>1.8</v>
      </c>
      <c r="BJ124" s="87">
        <v>18.86</v>
      </c>
    </row>
    <row r="125" spans="1:68" x14ac:dyDescent="0.2">
      <c r="A125" s="90">
        <v>45086.444444444445</v>
      </c>
      <c r="E125" s="87">
        <v>0.05</v>
      </c>
      <c r="I125" s="86">
        <v>5.7299999999999997E-2</v>
      </c>
      <c r="M125" s="87">
        <v>2.7000000000000001E-3</v>
      </c>
      <c r="Q125" s="86">
        <v>0.11</v>
      </c>
      <c r="X125" s="87">
        <v>9.06</v>
      </c>
      <c r="AE125" s="86">
        <v>106.5</v>
      </c>
      <c r="AM125" s="86">
        <v>33.71</v>
      </c>
      <c r="AT125" s="87">
        <v>0.2</v>
      </c>
      <c r="BB125" s="87">
        <v>13.3</v>
      </c>
      <c r="BI125" s="86">
        <v>2</v>
      </c>
      <c r="BP125" s="87">
        <v>11.48</v>
      </c>
    </row>
    <row r="126" spans="1:68" x14ac:dyDescent="0.2">
      <c r="A126" s="90">
        <v>45086.454861111109</v>
      </c>
      <c r="T126" s="87">
        <v>8.7799999999999994</v>
      </c>
      <c r="AA126" s="86">
        <v>109.3</v>
      </c>
      <c r="AI126" s="86">
        <v>33.61</v>
      </c>
      <c r="AP126" s="87">
        <v>0.2</v>
      </c>
      <c r="AX126" s="87">
        <v>16.2</v>
      </c>
      <c r="BE126" s="86">
        <v>5.5</v>
      </c>
      <c r="BL126" s="87">
        <v>7.33</v>
      </c>
    </row>
    <row r="127" spans="1:68" x14ac:dyDescent="0.2">
      <c r="A127" s="90">
        <v>45086.463194444441</v>
      </c>
      <c r="C127" s="87">
        <v>0.17</v>
      </c>
      <c r="G127" s="86">
        <v>0.23200000000000001</v>
      </c>
      <c r="K127" s="87">
        <v>8.0999999999999996E-3</v>
      </c>
      <c r="O127" s="86">
        <v>0.41</v>
      </c>
      <c r="S127" s="87">
        <v>8.69</v>
      </c>
      <c r="Z127" s="86">
        <v>102.1</v>
      </c>
      <c r="AH127" s="86">
        <v>33.130000000000003</v>
      </c>
      <c r="AO127" s="87">
        <v>0.2</v>
      </c>
      <c r="AW127" s="87">
        <v>13.5</v>
      </c>
      <c r="BD127" s="86">
        <v>2.8</v>
      </c>
      <c r="BK127" s="87">
        <v>8.7899999999999991</v>
      </c>
    </row>
    <row r="128" spans="1:68" x14ac:dyDescent="0.2">
      <c r="A128" s="90">
        <v>45086.475694444445</v>
      </c>
      <c r="D128" s="87">
        <v>7.0000000000000001E-3</v>
      </c>
      <c r="H128" s="86">
        <v>6.3E-3</v>
      </c>
      <c r="L128" s="87">
        <v>6.9999999999999999E-4</v>
      </c>
      <c r="P128" s="86">
        <v>1.4E-2</v>
      </c>
      <c r="W128" s="87">
        <v>9.23</v>
      </c>
      <c r="AD128" s="86">
        <v>107.3</v>
      </c>
      <c r="AL128" s="86">
        <v>34.08</v>
      </c>
      <c r="AS128" s="87">
        <v>0.2</v>
      </c>
      <c r="BA128" s="87">
        <v>12.7</v>
      </c>
      <c r="BH128" s="86">
        <v>0.8</v>
      </c>
      <c r="BO128" s="87">
        <v>11.2</v>
      </c>
    </row>
    <row r="129" spans="1:68" x14ac:dyDescent="0.2">
      <c r="A129" s="90">
        <v>45086.484722222223</v>
      </c>
      <c r="V129" s="87">
        <v>9.17</v>
      </c>
      <c r="AC129" s="86">
        <v>107.3</v>
      </c>
      <c r="AK129" s="86">
        <v>34.020000000000003</v>
      </c>
      <c r="AR129" s="87">
        <v>0.2</v>
      </c>
      <c r="AZ129" s="87">
        <v>13</v>
      </c>
      <c r="BG129" s="86">
        <v>0.8</v>
      </c>
      <c r="BN129" s="87">
        <v>11.55</v>
      </c>
    </row>
    <row r="130" spans="1:68" x14ac:dyDescent="0.2">
      <c r="A130" s="90">
        <v>45121.51666666667</v>
      </c>
      <c r="B130" s="87">
        <v>1.7999999999999999E-2</v>
      </c>
      <c r="F130" s="86">
        <v>9.6000000000000002E-2</v>
      </c>
      <c r="J130" s="87">
        <v>4.0000000000000001E-3</v>
      </c>
      <c r="N130" s="86">
        <v>0.11799999999999999</v>
      </c>
      <c r="R130" s="87">
        <v>9.81</v>
      </c>
      <c r="Y130" s="86">
        <v>118.2</v>
      </c>
      <c r="AG130" s="86">
        <v>33.83</v>
      </c>
      <c r="AN130" s="87">
        <v>0.2</v>
      </c>
      <c r="AV130" s="87">
        <v>14.5</v>
      </c>
      <c r="BC130" s="86">
        <v>1.5</v>
      </c>
      <c r="BJ130" s="87">
        <v>18.97</v>
      </c>
    </row>
    <row r="131" spans="1:68" x14ac:dyDescent="0.2">
      <c r="A131" s="90">
        <v>45121.523611111108</v>
      </c>
      <c r="E131" s="87">
        <v>8.6E-3</v>
      </c>
      <c r="I131" s="86">
        <v>2.4500000000000001E-2</v>
      </c>
      <c r="M131" s="87">
        <v>1.5E-3</v>
      </c>
      <c r="Q131" s="86">
        <v>3.4599999999999999E-2</v>
      </c>
      <c r="X131" s="87">
        <v>9.84</v>
      </c>
      <c r="AE131" s="86">
        <v>118.9</v>
      </c>
      <c r="AM131" s="86">
        <v>33.840000000000003</v>
      </c>
      <c r="AT131" s="87">
        <v>0.2</v>
      </c>
      <c r="BB131" s="87">
        <v>14.6</v>
      </c>
      <c r="BI131" s="86">
        <v>1.5</v>
      </c>
      <c r="BP131" s="87">
        <v>12.06</v>
      </c>
    </row>
    <row r="132" spans="1:68" x14ac:dyDescent="0.2">
      <c r="A132" s="90">
        <v>45121.530555555553</v>
      </c>
      <c r="T132" s="87">
        <v>9.1300000000000008</v>
      </c>
      <c r="AA132" s="86">
        <v>113.5</v>
      </c>
      <c r="AI132" s="86">
        <v>33.869999999999997</v>
      </c>
      <c r="AP132" s="87">
        <v>0.2</v>
      </c>
      <c r="AX132" s="87">
        <v>16</v>
      </c>
      <c r="BE132" s="86">
        <v>1.9</v>
      </c>
      <c r="BL132" s="87">
        <v>8.2200000000000006</v>
      </c>
    </row>
    <row r="133" spans="1:68" x14ac:dyDescent="0.2">
      <c r="A133" s="90">
        <v>45148.568055555559</v>
      </c>
      <c r="T133" s="87">
        <v>8.06</v>
      </c>
      <c r="AA133" s="86">
        <v>97.4</v>
      </c>
      <c r="AI133" s="86">
        <v>33.590000000000003</v>
      </c>
      <c r="AP133" s="87">
        <v>0.2</v>
      </c>
      <c r="AX133" s="87">
        <v>14.7</v>
      </c>
      <c r="BE133" s="86">
        <v>21.6</v>
      </c>
      <c r="BL133" s="87">
        <v>7.02</v>
      </c>
    </row>
    <row r="134" spans="1:68" x14ac:dyDescent="0.2">
      <c r="A134" s="90">
        <v>45148.574999999997</v>
      </c>
      <c r="E134" s="87">
        <v>7.0000000000000001E-3</v>
      </c>
      <c r="I134" s="86">
        <v>6.6E-3</v>
      </c>
      <c r="M134" s="87">
        <v>1.5E-3</v>
      </c>
      <c r="Q134" s="86">
        <v>1.5100000000000001E-2</v>
      </c>
      <c r="X134" s="87">
        <v>8.56</v>
      </c>
      <c r="AE134" s="86">
        <v>103.8</v>
      </c>
      <c r="AM134" s="86">
        <v>33.47</v>
      </c>
      <c r="AT134" s="87">
        <v>0.2</v>
      </c>
      <c r="BB134" s="87">
        <v>14.9</v>
      </c>
      <c r="BI134" s="86">
        <v>7.3</v>
      </c>
      <c r="BP134" s="87">
        <v>10.85</v>
      </c>
    </row>
    <row r="135" spans="1:68" x14ac:dyDescent="0.2">
      <c r="A135" s="90">
        <v>45148.580555555556</v>
      </c>
      <c r="B135" s="87">
        <v>2.9000000000000001E-2</v>
      </c>
      <c r="F135" s="86">
        <v>9.6000000000000002E-2</v>
      </c>
      <c r="J135" s="87">
        <v>4.0000000000000001E-3</v>
      </c>
      <c r="N135" s="86">
        <v>0.129</v>
      </c>
      <c r="R135" s="87">
        <v>8.41</v>
      </c>
      <c r="Y135" s="86">
        <v>101.3</v>
      </c>
      <c r="AG135" s="86">
        <v>33.46</v>
      </c>
      <c r="AN135" s="87">
        <v>0.2</v>
      </c>
      <c r="AV135" s="87">
        <v>14.6</v>
      </c>
      <c r="BC135" s="86">
        <v>6.6</v>
      </c>
      <c r="BJ135" s="87">
        <v>17.11</v>
      </c>
    </row>
    <row r="136" spans="1:68" x14ac:dyDescent="0.2">
      <c r="A136" s="90">
        <v>45176.618055555555</v>
      </c>
      <c r="T136" s="87">
        <v>7.48</v>
      </c>
      <c r="AA136" s="86">
        <v>98.7</v>
      </c>
      <c r="AI136" s="86">
        <v>33.56</v>
      </c>
      <c r="AP136" s="87">
        <v>0.2</v>
      </c>
      <c r="AX136" s="87">
        <v>19.2</v>
      </c>
      <c r="BE136" s="86">
        <v>4.0999999999999996</v>
      </c>
      <c r="BL136" s="87">
        <v>5.36</v>
      </c>
    </row>
    <row r="137" spans="1:68" x14ac:dyDescent="0.2">
      <c r="A137" s="90">
        <v>45177.29791666667</v>
      </c>
      <c r="E137" s="87">
        <v>6.3E-2</v>
      </c>
      <c r="I137" s="86">
        <v>0.15</v>
      </c>
      <c r="M137" s="87">
        <v>0.01</v>
      </c>
      <c r="Q137" s="86">
        <v>0.223</v>
      </c>
      <c r="X137" s="87">
        <v>7.82</v>
      </c>
      <c r="AE137" s="86">
        <v>99.1</v>
      </c>
      <c r="AM137" s="86">
        <v>33.5</v>
      </c>
      <c r="AT137" s="87">
        <v>0.2</v>
      </c>
      <c r="BB137" s="87">
        <v>17.100000000000001</v>
      </c>
      <c r="BI137" s="86">
        <v>1.9</v>
      </c>
      <c r="BP137" s="87">
        <v>10.130000000000001</v>
      </c>
    </row>
    <row r="138" spans="1:68" x14ac:dyDescent="0.2">
      <c r="A138" s="90">
        <v>45177.305555555555</v>
      </c>
      <c r="B138" s="87">
        <v>7.6999999999999999E-2</v>
      </c>
      <c r="F138" s="86">
        <v>0.17799999999999999</v>
      </c>
      <c r="J138" s="87">
        <v>1.2E-2</v>
      </c>
      <c r="N138" s="86">
        <v>0.26700000000000002</v>
      </c>
      <c r="R138" s="87">
        <v>7.8</v>
      </c>
      <c r="Y138" s="86">
        <v>96.3</v>
      </c>
      <c r="AG138" s="86">
        <v>33.770000000000003</v>
      </c>
      <c r="AN138" s="87">
        <v>0.2</v>
      </c>
      <c r="AV138" s="87">
        <v>15.7</v>
      </c>
      <c r="BC138" s="86">
        <v>1.9</v>
      </c>
      <c r="BJ138" s="87">
        <v>17.100000000000001</v>
      </c>
    </row>
    <row r="139" spans="1:68" x14ac:dyDescent="0.2">
      <c r="N139" s="92">
        <f>AVERAGE(N3,N14:N41,N78:N104)</f>
        <v>0.27374999999999999</v>
      </c>
      <c r="O139" s="92">
        <f>AVERAGE(O3,O14:O41,O78:O104)</f>
        <v>0.59722222222222221</v>
      </c>
      <c r="P139" s="109">
        <f t="shared" ref="P139:Q139" si="0">AVERAGE(P3,P14:P41,P78:P104)</f>
        <v>0.19574999999999998</v>
      </c>
      <c r="Q139" s="92">
        <f t="shared" si="0"/>
        <v>0.1535</v>
      </c>
      <c r="R139" s="93">
        <f>AVERAGE(R3:R138)</f>
        <v>8.9472222222222229</v>
      </c>
      <c r="S139" s="93">
        <f t="shared" ref="S139:X139" si="1">AVERAGE(S3:S138)</f>
        <v>9.1627586206896545</v>
      </c>
      <c r="T139" s="93">
        <f t="shared" si="1"/>
        <v>8.7270588235294131</v>
      </c>
      <c r="U139" s="93">
        <f t="shared" si="1"/>
        <v>9.1074999999999999</v>
      </c>
      <c r="V139" s="93">
        <f t="shared" si="1"/>
        <v>9.1133333333333333</v>
      </c>
      <c r="W139" s="93">
        <f t="shared" si="1"/>
        <v>9.0339999999999989</v>
      </c>
      <c r="X139" s="93">
        <f t="shared" si="1"/>
        <v>8.8892857142857142</v>
      </c>
      <c r="AF139" s="87">
        <f>AVERAGE(AF3:AF138)</f>
        <v>8.1215000000000011</v>
      </c>
      <c r="AG139" s="94">
        <f>7-(0.037*(AVERAGE(AG3:AG138)))</f>
        <v>5.7517227777777773</v>
      </c>
      <c r="AH139" s="94">
        <f t="shared" ref="AH139:AM139" si="2">7-(0.037*(AVERAGE(AH3:AH138)))</f>
        <v>5.8174923333333339</v>
      </c>
      <c r="AI139" s="94">
        <f t="shared" si="2"/>
        <v>5.7506841176470589</v>
      </c>
      <c r="AJ139" s="94">
        <f t="shared" si="2"/>
        <v>5.7438962500000006</v>
      </c>
      <c r="AK139" s="94">
        <f t="shared" si="2"/>
        <v>5.7565122222222218</v>
      </c>
      <c r="AL139" s="94">
        <f t="shared" si="2"/>
        <v>5.7537906666666672</v>
      </c>
      <c r="AM139" s="94">
        <f t="shared" si="2"/>
        <v>5.7491885714285722</v>
      </c>
    </row>
    <row r="140" spans="1:68" x14ac:dyDescent="0.2">
      <c r="AV140" s="93">
        <f>MAX(AV3:AV138)</f>
        <v>15.7</v>
      </c>
      <c r="AW140" s="93">
        <f t="shared" ref="AW140:BB140" si="3">MAX(AW3:AW138)</f>
        <v>16.3</v>
      </c>
      <c r="AX140" s="93">
        <f t="shared" si="3"/>
        <v>19.2</v>
      </c>
      <c r="AY140" s="93">
        <f t="shared" si="3"/>
        <v>12.4</v>
      </c>
      <c r="AZ140" s="93">
        <f t="shared" si="3"/>
        <v>13</v>
      </c>
      <c r="BA140" s="93">
        <f t="shared" si="3"/>
        <v>14.7</v>
      </c>
      <c r="BB140" s="93">
        <f t="shared" si="3"/>
        <v>17.100000000000001</v>
      </c>
    </row>
    <row r="141" spans="1:68" x14ac:dyDescent="0.2">
      <c r="AV141" s="93">
        <f>MIN(AV3:AV138)</f>
        <v>6.6</v>
      </c>
      <c r="AW141" s="93">
        <f t="shared" ref="AW141:BB141" si="4">MIN(AW3:AW138)</f>
        <v>5</v>
      </c>
      <c r="AX141" s="93">
        <f t="shared" si="4"/>
        <v>7.7</v>
      </c>
      <c r="AY141" s="93">
        <f t="shared" si="4"/>
        <v>10.39</v>
      </c>
      <c r="AZ141" s="93">
        <f t="shared" si="4"/>
        <v>6.3</v>
      </c>
      <c r="BA141" s="93">
        <f t="shared" si="4"/>
        <v>6.5</v>
      </c>
      <c r="BB141" s="93">
        <f t="shared" si="4"/>
        <v>6.4</v>
      </c>
    </row>
    <row r="142" spans="1:68" x14ac:dyDescent="0.2">
      <c r="AV142" s="93">
        <f>AVERAGE(AV3:AV138)</f>
        <v>11.427777777777777</v>
      </c>
      <c r="AW142" s="93">
        <f t="shared" ref="AW142:BB142" si="5">AVERAGE(AW3:AW138)</f>
        <v>10.391999999999998</v>
      </c>
      <c r="AX142" s="93">
        <f t="shared" si="5"/>
        <v>13.541176470588233</v>
      </c>
      <c r="AY142" s="93">
        <f t="shared" si="5"/>
        <v>11.034687499999997</v>
      </c>
      <c r="AZ142" s="93">
        <f t="shared" si="5"/>
        <v>9.655555555555555</v>
      </c>
      <c r="BA142" s="93">
        <f t="shared" si="5"/>
        <v>9.7373333333333321</v>
      </c>
      <c r="BB142" s="93">
        <f t="shared" si="5"/>
        <v>11.722857142857142</v>
      </c>
    </row>
  </sheetData>
  <mergeCells count="11">
    <mergeCell ref="Y1:AE1"/>
    <mergeCell ref="B1:E1"/>
    <mergeCell ref="F1:I1"/>
    <mergeCell ref="J1:M1"/>
    <mergeCell ref="N1:Q1"/>
    <mergeCell ref="R1:X1"/>
    <mergeCell ref="AG1:AM1"/>
    <mergeCell ref="AN1:AT1"/>
    <mergeCell ref="AV1:BB1"/>
    <mergeCell ref="BC1:BI1"/>
    <mergeCell ref="BJ1:BP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A771B-73EB-4E9F-BF6C-49186BE80A88}">
  <sheetPr>
    <tabColor theme="5" tint="0.39997558519241921"/>
  </sheetPr>
  <dimension ref="A1:I2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3" sqref="B33"/>
    </sheetView>
  </sheetViews>
  <sheetFormatPr defaultRowHeight="12" x14ac:dyDescent="0.2"/>
  <cols>
    <col min="1" max="1" width="13.7109375" style="86" bestFit="1" customWidth="1"/>
    <col min="2" max="5" width="9.28515625" style="86" bestFit="1" customWidth="1"/>
    <col min="6" max="9" width="9.28515625" style="87" bestFit="1" customWidth="1"/>
    <col min="10" max="16384" width="9.140625" style="86"/>
  </cols>
  <sheetData>
    <row r="1" spans="1:9" x14ac:dyDescent="0.2">
      <c r="B1" s="86" t="s">
        <v>111</v>
      </c>
      <c r="F1" s="87" t="s">
        <v>1412</v>
      </c>
    </row>
    <row r="2" spans="1:9" s="88" customFormat="1" ht="56.25" x14ac:dyDescent="0.2">
      <c r="B2" s="88" t="s">
        <v>98</v>
      </c>
      <c r="C2" s="88" t="s">
        <v>94</v>
      </c>
      <c r="D2" s="88" t="s">
        <v>96</v>
      </c>
      <c r="E2" s="88" t="s">
        <v>99</v>
      </c>
      <c r="F2" s="89" t="s">
        <v>98</v>
      </c>
      <c r="G2" s="89" t="s">
        <v>94</v>
      </c>
      <c r="H2" s="89" t="s">
        <v>96</v>
      </c>
      <c r="I2" s="89" t="s">
        <v>99</v>
      </c>
    </row>
    <row r="3" spans="1:9" x14ac:dyDescent="0.2">
      <c r="A3" s="90">
        <v>44237.531944444447</v>
      </c>
      <c r="B3" s="91"/>
      <c r="C3" s="91">
        <v>0.7</v>
      </c>
      <c r="D3" s="91"/>
      <c r="E3" s="91"/>
      <c r="G3" s="87">
        <v>26.24</v>
      </c>
    </row>
    <row r="4" spans="1:9" x14ac:dyDescent="0.2">
      <c r="A4" s="90">
        <v>44518.361805555556</v>
      </c>
      <c r="B4" s="91"/>
      <c r="C4" s="91">
        <v>0.39700000000000002</v>
      </c>
      <c r="D4" s="91"/>
      <c r="E4" s="91"/>
      <c r="G4" s="87">
        <v>32.93</v>
      </c>
    </row>
    <row r="5" spans="1:9" x14ac:dyDescent="0.2">
      <c r="A5" s="90">
        <v>44537.345833333333</v>
      </c>
      <c r="B5" s="91"/>
      <c r="C5" s="91">
        <v>1.42</v>
      </c>
      <c r="D5" s="91"/>
      <c r="E5" s="91"/>
      <c r="G5" s="87">
        <v>29.52</v>
      </c>
    </row>
    <row r="6" spans="1:9" x14ac:dyDescent="0.2">
      <c r="A6" s="90">
        <v>44570.457638888889</v>
      </c>
      <c r="B6" s="91"/>
      <c r="C6" s="91">
        <v>0.502</v>
      </c>
      <c r="D6" s="91"/>
      <c r="E6" s="91"/>
      <c r="G6" s="87">
        <v>31.09</v>
      </c>
    </row>
    <row r="7" spans="1:9" x14ac:dyDescent="0.2">
      <c r="A7" s="90">
        <v>44600.51666666667</v>
      </c>
      <c r="B7" s="91"/>
      <c r="C7" s="91">
        <v>0.35199999999999998</v>
      </c>
      <c r="D7" s="91"/>
      <c r="E7" s="91"/>
      <c r="G7" s="87">
        <v>32.53</v>
      </c>
    </row>
    <row r="8" spans="1:9" x14ac:dyDescent="0.2">
      <c r="A8" s="90">
        <v>44875.461805555555</v>
      </c>
      <c r="B8" s="91">
        <v>0.192</v>
      </c>
      <c r="C8" s="91"/>
      <c r="D8" s="91"/>
      <c r="E8" s="91"/>
      <c r="F8" s="87">
        <v>33.46</v>
      </c>
    </row>
    <row r="9" spans="1:9" x14ac:dyDescent="0.2">
      <c r="A9" s="90">
        <v>44879.382638888892</v>
      </c>
      <c r="B9" s="91"/>
      <c r="C9" s="91"/>
      <c r="D9" s="91"/>
      <c r="E9" s="91">
        <v>0.16400000000000001</v>
      </c>
      <c r="I9" s="87">
        <v>33.729999999999997</v>
      </c>
    </row>
    <row r="10" spans="1:9" x14ac:dyDescent="0.2">
      <c r="A10" s="90">
        <v>44879.401388888888</v>
      </c>
      <c r="B10" s="91"/>
      <c r="C10" s="91">
        <v>0.87</v>
      </c>
      <c r="D10" s="91"/>
      <c r="E10" s="91"/>
      <c r="G10" s="87">
        <v>32.36</v>
      </c>
    </row>
    <row r="11" spans="1:9" x14ac:dyDescent="0.2">
      <c r="A11" s="90">
        <v>44879.569444444445</v>
      </c>
      <c r="B11" s="91"/>
      <c r="C11" s="91"/>
      <c r="D11" s="91">
        <v>0.249</v>
      </c>
      <c r="E11" s="91"/>
      <c r="H11" s="87">
        <v>33.200000000000003</v>
      </c>
    </row>
    <row r="12" spans="1:9" x14ac:dyDescent="0.2">
      <c r="A12" s="90">
        <v>44897.350694444445</v>
      </c>
      <c r="B12" s="91">
        <v>0.373</v>
      </c>
      <c r="C12" s="91"/>
      <c r="D12" s="91"/>
      <c r="E12" s="91"/>
      <c r="F12" s="87">
        <v>33.08</v>
      </c>
    </row>
    <row r="13" spans="1:9" x14ac:dyDescent="0.2">
      <c r="A13" s="90">
        <v>44897.372916666667</v>
      </c>
      <c r="B13" s="91"/>
      <c r="C13" s="91"/>
      <c r="D13" s="91">
        <v>0.20699999999999999</v>
      </c>
      <c r="E13" s="91"/>
      <c r="H13" s="87">
        <v>33.619999999999997</v>
      </c>
    </row>
    <row r="14" spans="1:9" x14ac:dyDescent="0.2">
      <c r="A14" s="90">
        <v>44897.388194444444</v>
      </c>
      <c r="B14" s="91"/>
      <c r="C14" s="91">
        <v>0.45400000000000001</v>
      </c>
      <c r="D14" s="91"/>
      <c r="E14" s="91"/>
      <c r="G14" s="87">
        <v>32.68</v>
      </c>
    </row>
    <row r="15" spans="1:9" x14ac:dyDescent="0.2">
      <c r="A15" s="90">
        <v>44897.555555555555</v>
      </c>
      <c r="B15" s="91"/>
      <c r="C15" s="91"/>
      <c r="D15" s="91"/>
      <c r="E15" s="91">
        <v>0.20499999999999999</v>
      </c>
      <c r="I15" s="87">
        <v>33.71</v>
      </c>
    </row>
    <row r="16" spans="1:9" x14ac:dyDescent="0.2">
      <c r="A16" s="90">
        <v>44935.396527777775</v>
      </c>
      <c r="B16" s="91"/>
      <c r="C16" s="91"/>
      <c r="D16" s="91">
        <v>0.152</v>
      </c>
      <c r="E16" s="91"/>
      <c r="H16" s="87">
        <v>33.479999999999997</v>
      </c>
    </row>
    <row r="17" spans="1:9" x14ac:dyDescent="0.2">
      <c r="A17" s="90">
        <v>44935.580555555556</v>
      </c>
      <c r="B17" s="91"/>
      <c r="C17" s="91">
        <v>0.38900000000000001</v>
      </c>
      <c r="D17" s="91"/>
      <c r="E17" s="91"/>
      <c r="G17" s="87">
        <v>32.619999999999997</v>
      </c>
    </row>
    <row r="18" spans="1:9" x14ac:dyDescent="0.2">
      <c r="A18" s="90">
        <v>44935.590277777781</v>
      </c>
      <c r="B18" s="91"/>
      <c r="C18" s="91"/>
      <c r="D18" s="91"/>
      <c r="E18" s="91">
        <v>0.1</v>
      </c>
      <c r="I18" s="87">
        <v>34.08</v>
      </c>
    </row>
    <row r="19" spans="1:9" x14ac:dyDescent="0.2">
      <c r="A19" s="90">
        <v>44935.597916666666</v>
      </c>
      <c r="B19" s="91">
        <v>0.2</v>
      </c>
      <c r="C19" s="91"/>
      <c r="D19" s="91"/>
      <c r="E19" s="91"/>
      <c r="F19" s="87">
        <v>33.6</v>
      </c>
    </row>
    <row r="20" spans="1:9" x14ac:dyDescent="0.2">
      <c r="A20" s="90">
        <v>44967.40625</v>
      </c>
      <c r="B20" s="91"/>
      <c r="C20" s="91"/>
      <c r="D20" s="91"/>
      <c r="E20" s="91">
        <v>0.14499999999999999</v>
      </c>
      <c r="I20" s="87">
        <v>33.880000000000003</v>
      </c>
    </row>
    <row r="21" spans="1:9" x14ac:dyDescent="0.2">
      <c r="A21" s="90">
        <v>44967.588888888888</v>
      </c>
      <c r="B21" s="91"/>
      <c r="C21" s="91">
        <v>0.29099999999999998</v>
      </c>
      <c r="D21" s="91"/>
      <c r="E21" s="91"/>
      <c r="G21" s="87">
        <v>33.51</v>
      </c>
    </row>
    <row r="22" spans="1:9" x14ac:dyDescent="0.2">
      <c r="A22" s="90">
        <v>44967.602083333331</v>
      </c>
      <c r="B22" s="91"/>
      <c r="C22" s="91"/>
      <c r="D22" s="91">
        <v>0.17499999999999999</v>
      </c>
      <c r="E22" s="91"/>
      <c r="H22" s="87">
        <v>33.979999999999997</v>
      </c>
    </row>
    <row r="23" spans="1:9" x14ac:dyDescent="0.2">
      <c r="A23" s="90">
        <v>44968.397916666669</v>
      </c>
      <c r="B23" s="91">
        <v>0.33</v>
      </c>
      <c r="C23" s="91"/>
      <c r="D23" s="91"/>
      <c r="E23" s="91"/>
      <c r="F23" s="87">
        <v>33.85</v>
      </c>
    </row>
    <row r="25" spans="1:9" x14ac:dyDescent="0.2">
      <c r="B25" s="86">
        <f>(-0.0841*34)+3.09</f>
        <v>0.23059999999999992</v>
      </c>
      <c r="C25" s="86">
        <f>(-0.0816*34)+3.1689</f>
        <v>0.39449999999999985</v>
      </c>
      <c r="D25" s="86">
        <f>(-0.0751*34)+2.7178</f>
        <v>0.1644000000000001</v>
      </c>
      <c r="E25" s="86">
        <f>(-0.2395*34)+8.2613</f>
        <v>0.1183000000000014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C1F2D-0329-42A6-B270-8EC571D2F859}">
  <sheetPr>
    <tabColor theme="5" tint="0.39997558519241921"/>
  </sheetPr>
  <dimension ref="A1:BS157"/>
  <sheetViews>
    <sheetView workbookViewId="0">
      <pane xSplit="8" ySplit="4" topLeftCell="I131" activePane="bottomRight" state="frozen"/>
      <selection pane="topRight" activeCell="I1" sqref="I1"/>
      <selection pane="bottomLeft" activeCell="A5" sqref="A5"/>
      <selection pane="bottomRight" activeCell="Y153" sqref="Y153"/>
    </sheetView>
  </sheetViews>
  <sheetFormatPr defaultRowHeight="12" x14ac:dyDescent="0.2"/>
  <cols>
    <col min="1" max="1" width="15.85546875" style="90" bestFit="1" customWidth="1"/>
    <col min="2" max="2" width="11.42578125" style="95" customWidth="1"/>
    <col min="3" max="3" width="8.42578125" style="95" bestFit="1" customWidth="1"/>
    <col min="4" max="4" width="8.7109375" style="95" bestFit="1" customWidth="1"/>
    <col min="5" max="5" width="9.140625" style="95"/>
    <col min="6" max="6" width="8.7109375" style="95" bestFit="1" customWidth="1"/>
    <col min="7" max="7" width="9" style="95" bestFit="1" customWidth="1"/>
    <col min="8" max="8" width="6.7109375" style="95" bestFit="1" customWidth="1"/>
    <col min="9" max="9" width="9.85546875" style="86" bestFit="1" customWidth="1"/>
    <col min="10" max="10" width="15.42578125" style="95" bestFit="1" customWidth="1"/>
    <col min="11" max="11" width="9.140625" style="95"/>
    <col min="12" max="12" width="8.7109375" style="95" bestFit="1" customWidth="1"/>
    <col min="13" max="13" width="9" style="95" bestFit="1" customWidth="1"/>
    <col min="14" max="14" width="13.140625" style="86" bestFit="1" customWidth="1"/>
    <col min="15" max="15" width="9.140625" style="86"/>
    <col min="16" max="16" width="8.7109375" style="86" bestFit="1" customWidth="1"/>
    <col min="17" max="17" width="9" style="86" bestFit="1" customWidth="1"/>
    <col min="18" max="18" width="18.7109375" style="95" bestFit="1" customWidth="1"/>
    <col min="19" max="19" width="9.140625" style="95"/>
    <col min="20" max="20" width="8.7109375" style="95" bestFit="1" customWidth="1"/>
    <col min="21" max="21" width="9" style="95" bestFit="1" customWidth="1"/>
    <col min="22" max="22" width="17" style="86" bestFit="1" customWidth="1"/>
    <col min="23" max="23" width="9.140625" style="86"/>
    <col min="24" max="24" width="8.7109375" style="86" bestFit="1" customWidth="1"/>
    <col min="25" max="25" width="9" style="86" bestFit="1" customWidth="1"/>
    <col min="26" max="26" width="18.5703125" style="95" bestFit="1" customWidth="1"/>
    <col min="27" max="27" width="9.140625" style="95"/>
    <col min="28" max="28" width="8.7109375" style="95" bestFit="1" customWidth="1"/>
    <col min="29" max="29" width="9" style="95" bestFit="1" customWidth="1"/>
    <col min="30" max="30" width="17" style="86" bestFit="1" customWidth="1"/>
    <col min="31" max="31" width="9.140625" style="86"/>
    <col min="32" max="32" width="8.7109375" style="86" bestFit="1" customWidth="1"/>
    <col min="33" max="33" width="9" style="86" bestFit="1" customWidth="1"/>
    <col min="34" max="34" width="32.140625" style="95" bestFit="1" customWidth="1"/>
    <col min="35" max="35" width="9.140625" style="95"/>
    <col min="36" max="36" width="8.7109375" style="95" bestFit="1" customWidth="1"/>
    <col min="37" max="37" width="9" style="95" bestFit="1" customWidth="1"/>
    <col min="38" max="38" width="17.7109375" style="86" bestFit="1" customWidth="1"/>
    <col min="39" max="39" width="8.7109375" style="86" bestFit="1" customWidth="1"/>
    <col min="40" max="40" width="15.140625" style="95" bestFit="1" customWidth="1"/>
    <col min="41" max="41" width="9.140625" style="95"/>
    <col min="42" max="42" width="8.7109375" style="95" bestFit="1" customWidth="1"/>
    <col min="43" max="43" width="9" style="95" bestFit="1" customWidth="1"/>
    <col min="44" max="47" width="9" style="86" customWidth="1"/>
    <col min="48" max="48" width="8.42578125" style="95" bestFit="1" customWidth="1"/>
    <col min="49" max="49" width="47.28515625" style="86" bestFit="1" customWidth="1"/>
    <col min="50" max="50" width="13.42578125" style="95" bestFit="1" customWidth="1"/>
    <col min="51" max="51" width="9.140625" style="95"/>
    <col min="52" max="52" width="8.7109375" style="95" bestFit="1" customWidth="1"/>
    <col min="53" max="53" width="9" style="95" bestFit="1" customWidth="1"/>
    <col min="54" max="54" width="15.7109375" style="86" bestFit="1" customWidth="1"/>
    <col min="55" max="55" width="9.140625" style="86"/>
    <col min="56" max="56" width="8.7109375" style="86" bestFit="1" customWidth="1"/>
    <col min="57" max="57" width="9" style="86" bestFit="1" customWidth="1"/>
    <col min="58" max="58" width="11.28515625" style="95" bestFit="1" customWidth="1"/>
    <col min="59" max="59" width="14.5703125" style="86" bestFit="1" customWidth="1"/>
    <col min="60" max="60" width="8.7109375" style="86" bestFit="1" customWidth="1"/>
    <col min="61" max="61" width="9.140625" style="86"/>
    <col min="62" max="62" width="8.7109375" style="86" bestFit="1" customWidth="1"/>
    <col min="63" max="63" width="9" style="86" bestFit="1" customWidth="1"/>
    <col min="64" max="64" width="26.28515625" style="95" bestFit="1" customWidth="1"/>
    <col min="65" max="65" width="9.140625" style="95"/>
    <col min="66" max="66" width="8.7109375" style="95" bestFit="1" customWidth="1"/>
    <col min="67" max="67" width="9" style="95" bestFit="1" customWidth="1"/>
    <col min="68" max="68" width="12.7109375" style="86" bestFit="1" customWidth="1"/>
    <col min="69" max="69" width="9.140625" style="86"/>
    <col min="70" max="70" width="8.7109375" style="86" bestFit="1" customWidth="1"/>
    <col min="71" max="71" width="9" style="86" bestFit="1" customWidth="1"/>
    <col min="72" max="16384" width="9.140625" style="86"/>
  </cols>
  <sheetData>
    <row r="1" spans="1:71" x14ac:dyDescent="0.2">
      <c r="A1" s="90" t="s">
        <v>1423</v>
      </c>
    </row>
    <row r="3" spans="1:71" x14ac:dyDescent="0.2">
      <c r="B3" s="241" t="s">
        <v>1413</v>
      </c>
      <c r="C3" s="241"/>
      <c r="D3" s="241"/>
      <c r="E3" s="241"/>
      <c r="F3" s="241"/>
      <c r="G3" s="241"/>
      <c r="H3" s="241"/>
      <c r="I3" s="86" t="s">
        <v>123</v>
      </c>
      <c r="J3" s="241" t="s">
        <v>337</v>
      </c>
      <c r="K3" s="241"/>
      <c r="L3" s="241"/>
      <c r="M3" s="241"/>
      <c r="N3" s="239" t="s">
        <v>530</v>
      </c>
      <c r="O3" s="239"/>
      <c r="P3" s="239"/>
      <c r="Q3" s="239"/>
      <c r="R3" s="241" t="s">
        <v>532</v>
      </c>
      <c r="S3" s="241"/>
      <c r="T3" s="241"/>
      <c r="U3" s="241"/>
      <c r="V3" s="239" t="s">
        <v>536</v>
      </c>
      <c r="W3" s="239"/>
      <c r="X3" s="239"/>
      <c r="Y3" s="239"/>
      <c r="Z3" s="241" t="s">
        <v>538</v>
      </c>
      <c r="AA3" s="241"/>
      <c r="AB3" s="241"/>
      <c r="AC3" s="241"/>
      <c r="AD3" s="239" t="s">
        <v>344</v>
      </c>
      <c r="AE3" s="239"/>
      <c r="AF3" s="239"/>
      <c r="AG3" s="239"/>
      <c r="AH3" s="241" t="s">
        <v>346</v>
      </c>
      <c r="AI3" s="241"/>
      <c r="AJ3" s="241"/>
      <c r="AK3" s="241"/>
      <c r="AL3" s="86" t="s">
        <v>352</v>
      </c>
      <c r="AN3" s="241" t="s">
        <v>357</v>
      </c>
      <c r="AO3" s="241"/>
      <c r="AP3" s="241"/>
      <c r="AQ3" s="241"/>
      <c r="AR3" s="239" t="s">
        <v>1424</v>
      </c>
      <c r="AS3" s="239"/>
      <c r="AT3" s="239"/>
      <c r="AU3" s="239"/>
      <c r="AV3" s="95" t="s">
        <v>632</v>
      </c>
      <c r="AW3" s="86" t="s">
        <v>1425</v>
      </c>
      <c r="AX3" s="241" t="s">
        <v>364</v>
      </c>
      <c r="AY3" s="241"/>
      <c r="AZ3" s="241"/>
      <c r="BA3" s="241"/>
      <c r="BB3" s="239" t="s">
        <v>368</v>
      </c>
      <c r="BC3" s="239"/>
      <c r="BD3" s="239"/>
      <c r="BE3" s="239"/>
      <c r="BF3" s="95" t="s">
        <v>150</v>
      </c>
      <c r="BG3" s="239" t="s">
        <v>370</v>
      </c>
      <c r="BH3" s="239"/>
      <c r="BI3" s="239"/>
      <c r="BJ3" s="239"/>
      <c r="BK3" s="239"/>
      <c r="BL3" s="241" t="s">
        <v>717</v>
      </c>
      <c r="BM3" s="241"/>
      <c r="BN3" s="241"/>
      <c r="BO3" s="241"/>
      <c r="BP3" s="239" t="s">
        <v>402</v>
      </c>
      <c r="BQ3" s="239"/>
      <c r="BR3" s="239"/>
      <c r="BS3" s="239"/>
    </row>
    <row r="4" spans="1:71" s="88" customFormat="1" ht="67.5" x14ac:dyDescent="0.2">
      <c r="A4" s="96" t="s">
        <v>1426</v>
      </c>
      <c r="B4" s="97" t="s">
        <v>98</v>
      </c>
      <c r="C4" s="97" t="s">
        <v>94</v>
      </c>
      <c r="D4" s="97" t="s">
        <v>95</v>
      </c>
      <c r="E4" s="97" t="s">
        <v>93</v>
      </c>
      <c r="F4" s="97" t="s">
        <v>97</v>
      </c>
      <c r="G4" s="97" t="s">
        <v>96</v>
      </c>
      <c r="H4" s="97" t="s">
        <v>99</v>
      </c>
      <c r="I4" s="88" t="s">
        <v>94</v>
      </c>
      <c r="J4" s="97" t="s">
        <v>94</v>
      </c>
      <c r="K4" s="97" t="s">
        <v>93</v>
      </c>
      <c r="L4" s="97" t="s">
        <v>97</v>
      </c>
      <c r="M4" s="97" t="s">
        <v>96</v>
      </c>
      <c r="N4" s="88" t="s">
        <v>94</v>
      </c>
      <c r="O4" s="88" t="s">
        <v>93</v>
      </c>
      <c r="P4" s="88" t="s">
        <v>97</v>
      </c>
      <c r="Q4" s="88" t="s">
        <v>96</v>
      </c>
      <c r="R4" s="97" t="s">
        <v>94</v>
      </c>
      <c r="S4" s="97" t="s">
        <v>93</v>
      </c>
      <c r="T4" s="97" t="s">
        <v>97</v>
      </c>
      <c r="U4" s="97" t="s">
        <v>96</v>
      </c>
      <c r="V4" s="88" t="s">
        <v>94</v>
      </c>
      <c r="W4" s="88" t="s">
        <v>93</v>
      </c>
      <c r="X4" s="88" t="s">
        <v>97</v>
      </c>
      <c r="Y4" s="88" t="s">
        <v>96</v>
      </c>
      <c r="Z4" s="97" t="s">
        <v>94</v>
      </c>
      <c r="AA4" s="97" t="s">
        <v>93</v>
      </c>
      <c r="AB4" s="97" t="s">
        <v>97</v>
      </c>
      <c r="AC4" s="97" t="s">
        <v>96</v>
      </c>
      <c r="AD4" s="88" t="s">
        <v>94</v>
      </c>
      <c r="AE4" s="88" t="s">
        <v>93</v>
      </c>
      <c r="AF4" s="88" t="s">
        <v>97</v>
      </c>
      <c r="AG4" s="88" t="s">
        <v>96</v>
      </c>
      <c r="AH4" s="97" t="s">
        <v>94</v>
      </c>
      <c r="AI4" s="97" t="s">
        <v>93</v>
      </c>
      <c r="AJ4" s="97" t="s">
        <v>97</v>
      </c>
      <c r="AK4" s="97" t="s">
        <v>96</v>
      </c>
      <c r="AL4" s="88" t="s">
        <v>94</v>
      </c>
      <c r="AM4" s="88" t="s">
        <v>95</v>
      </c>
      <c r="AN4" s="97" t="s">
        <v>94</v>
      </c>
      <c r="AO4" s="97" t="s">
        <v>93</v>
      </c>
      <c r="AP4" s="97" t="s">
        <v>97</v>
      </c>
      <c r="AQ4" s="97" t="s">
        <v>96</v>
      </c>
      <c r="AR4" s="88" t="s">
        <v>94</v>
      </c>
      <c r="AS4" s="88" t="s">
        <v>93</v>
      </c>
      <c r="AT4" s="88" t="s">
        <v>97</v>
      </c>
      <c r="AU4" s="88" t="s">
        <v>96</v>
      </c>
      <c r="AV4" s="97" t="s">
        <v>94</v>
      </c>
      <c r="AW4" s="88" t="s">
        <v>93</v>
      </c>
      <c r="AX4" s="97" t="s">
        <v>94</v>
      </c>
      <c r="AY4" s="97" t="s">
        <v>93</v>
      </c>
      <c r="AZ4" s="97" t="s">
        <v>97</v>
      </c>
      <c r="BA4" s="97" t="s">
        <v>96</v>
      </c>
      <c r="BB4" s="88" t="s">
        <v>94</v>
      </c>
      <c r="BC4" s="88" t="s">
        <v>93</v>
      </c>
      <c r="BD4" s="88" t="s">
        <v>97</v>
      </c>
      <c r="BE4" s="88" t="s">
        <v>96</v>
      </c>
      <c r="BF4" s="97" t="s">
        <v>94</v>
      </c>
      <c r="BG4" s="88" t="s">
        <v>94</v>
      </c>
      <c r="BH4" s="88" t="s">
        <v>95</v>
      </c>
      <c r="BI4" s="88" t="s">
        <v>93</v>
      </c>
      <c r="BJ4" s="88" t="s">
        <v>97</v>
      </c>
      <c r="BK4" s="88" t="s">
        <v>96</v>
      </c>
      <c r="BL4" s="97" t="s">
        <v>94</v>
      </c>
      <c r="BM4" s="97" t="s">
        <v>93</v>
      </c>
      <c r="BN4" s="97" t="s">
        <v>97</v>
      </c>
      <c r="BO4" s="97" t="s">
        <v>96</v>
      </c>
      <c r="BP4" s="88" t="s">
        <v>94</v>
      </c>
      <c r="BQ4" s="88" t="s">
        <v>93</v>
      </c>
      <c r="BR4" s="88" t="s">
        <v>97</v>
      </c>
      <c r="BS4" s="88" t="s">
        <v>96</v>
      </c>
    </row>
    <row r="5" spans="1:71" x14ac:dyDescent="0.2">
      <c r="A5" s="90">
        <v>44237.531944444447</v>
      </c>
      <c r="C5" s="95">
        <v>0.2</v>
      </c>
      <c r="I5" s="86">
        <v>5.0000000000000001E-3</v>
      </c>
      <c r="N5" s="86">
        <v>1.5E-3</v>
      </c>
      <c r="R5" s="95">
        <v>1.4E-3</v>
      </c>
      <c r="V5" s="86">
        <v>1.4E-3</v>
      </c>
      <c r="Z5" s="95">
        <v>7.2999999999999996E-4</v>
      </c>
      <c r="AD5" s="86">
        <v>1.4999999999999999E-2</v>
      </c>
      <c r="AL5" s="86">
        <v>0.25</v>
      </c>
      <c r="AN5" s="95">
        <v>0.76</v>
      </c>
      <c r="AR5" s="86">
        <v>3.8E-3</v>
      </c>
      <c r="AV5" s="95">
        <v>5.0000000000000001E-3</v>
      </c>
      <c r="AX5" s="95">
        <v>0.17</v>
      </c>
      <c r="BB5" s="86">
        <v>5.0000000000000001E-3</v>
      </c>
      <c r="BF5" s="95">
        <v>5.0000000000000001E-3</v>
      </c>
      <c r="BG5" s="86">
        <v>0.82</v>
      </c>
      <c r="BL5" s="95">
        <v>1.5E-3</v>
      </c>
      <c r="BP5" s="86">
        <v>3.5</v>
      </c>
    </row>
    <row r="6" spans="1:71" x14ac:dyDescent="0.2">
      <c r="A6" s="90">
        <v>44260.458333333336</v>
      </c>
      <c r="C6" s="95">
        <v>0.2</v>
      </c>
      <c r="I6" s="86">
        <v>5.0000000000000001E-3</v>
      </c>
      <c r="N6" s="86">
        <v>8.3000000000000001E-4</v>
      </c>
      <c r="R6" s="95">
        <v>7.6999999999999996E-4</v>
      </c>
      <c r="V6" s="86">
        <v>6.8999999999999997E-4</v>
      </c>
      <c r="Z6" s="95">
        <v>4.0999999999999999E-4</v>
      </c>
      <c r="AD6" s="86">
        <v>1.4999999999999999E-2</v>
      </c>
      <c r="AL6" s="86">
        <v>0.25</v>
      </c>
      <c r="AN6" s="95">
        <v>0.56000000000000005</v>
      </c>
      <c r="AR6" s="86">
        <v>6.3E-3</v>
      </c>
      <c r="AV6" s="95">
        <v>5.0000000000000001E-3</v>
      </c>
      <c r="AX6" s="95">
        <v>0.13</v>
      </c>
      <c r="BB6" s="86">
        <v>5.0000000000000001E-3</v>
      </c>
      <c r="BF6" s="95">
        <v>1.0999999999999999E-2</v>
      </c>
      <c r="BG6" s="86">
        <v>0.56000000000000005</v>
      </c>
      <c r="BL6" s="95">
        <v>8.7000000000000001E-4</v>
      </c>
      <c r="BP6" s="86">
        <v>3</v>
      </c>
    </row>
    <row r="7" spans="1:71" x14ac:dyDescent="0.2">
      <c r="A7" s="90">
        <v>44286.384722222225</v>
      </c>
      <c r="D7" s="95">
        <v>0.2</v>
      </c>
      <c r="AM7" s="86">
        <v>0.25</v>
      </c>
      <c r="BH7" s="86">
        <v>0.39</v>
      </c>
    </row>
    <row r="8" spans="1:71" x14ac:dyDescent="0.2">
      <c r="A8" s="90">
        <v>44286.39166666667</v>
      </c>
      <c r="C8" s="95">
        <v>0.2</v>
      </c>
    </row>
    <row r="9" spans="1:71" x14ac:dyDescent="0.2">
      <c r="A9" s="90">
        <v>44313.04791666667</v>
      </c>
      <c r="AW9" s="86">
        <v>2.5</v>
      </c>
    </row>
    <row r="10" spans="1:71" x14ac:dyDescent="0.2">
      <c r="A10" s="90">
        <v>44313.049305555556</v>
      </c>
      <c r="AW10" s="86">
        <v>2.5</v>
      </c>
    </row>
    <row r="11" spans="1:71" x14ac:dyDescent="0.2">
      <c r="A11" s="90">
        <v>44313.05</v>
      </c>
      <c r="AW11" s="86">
        <v>2.5</v>
      </c>
    </row>
    <row r="12" spans="1:71" x14ac:dyDescent="0.2">
      <c r="A12" s="90">
        <v>44328.652777777781</v>
      </c>
      <c r="C12" s="95">
        <v>0.2</v>
      </c>
    </row>
    <row r="13" spans="1:71" x14ac:dyDescent="0.2">
      <c r="A13" s="90">
        <v>44328.780555555553</v>
      </c>
      <c r="D13" s="95">
        <v>0.2</v>
      </c>
      <c r="BH13" s="86">
        <v>0.15</v>
      </c>
    </row>
    <row r="14" spans="1:71" x14ac:dyDescent="0.2">
      <c r="A14" s="90">
        <v>44351.392361111109</v>
      </c>
      <c r="C14" s="95">
        <v>0.2</v>
      </c>
    </row>
    <row r="15" spans="1:71" x14ac:dyDescent="0.2">
      <c r="A15" s="90">
        <v>44387.349305555559</v>
      </c>
      <c r="C15" s="95">
        <v>0.2</v>
      </c>
    </row>
    <row r="16" spans="1:71" x14ac:dyDescent="0.2">
      <c r="A16" s="90">
        <v>44413.412499999999</v>
      </c>
      <c r="C16" s="95">
        <v>0.2</v>
      </c>
    </row>
    <row r="17" spans="1:55" x14ac:dyDescent="0.2">
      <c r="A17" s="90">
        <v>44440.633333333331</v>
      </c>
      <c r="C17" s="95">
        <v>0.2</v>
      </c>
    </row>
    <row r="18" spans="1:55" x14ac:dyDescent="0.2">
      <c r="A18" s="90">
        <v>44479.457638888889</v>
      </c>
      <c r="C18" s="95">
        <v>0.2</v>
      </c>
    </row>
    <row r="19" spans="1:55" x14ac:dyDescent="0.2">
      <c r="A19" s="90">
        <v>44514.451388888891</v>
      </c>
      <c r="E19" s="95">
        <v>0.2</v>
      </c>
      <c r="K19" s="95">
        <v>1.6</v>
      </c>
      <c r="BC19" s="86">
        <v>5.0000000000000001E-3</v>
      </c>
    </row>
    <row r="20" spans="1:55" x14ac:dyDescent="0.2">
      <c r="A20" s="90">
        <v>44514.45416666667</v>
      </c>
      <c r="E20" s="95">
        <v>11.52</v>
      </c>
      <c r="K20" s="95">
        <v>1.7</v>
      </c>
      <c r="BC20" s="86">
        <v>5.0000000000000001E-3</v>
      </c>
    </row>
    <row r="21" spans="1:55" x14ac:dyDescent="0.2">
      <c r="A21" s="90">
        <v>44514.625694444447</v>
      </c>
      <c r="E21" s="95">
        <v>0.2</v>
      </c>
      <c r="K21" s="95">
        <v>1.5</v>
      </c>
      <c r="BC21" s="86">
        <v>5.0000000000000001E-3</v>
      </c>
    </row>
    <row r="22" spans="1:55" x14ac:dyDescent="0.2">
      <c r="A22" s="90">
        <v>44514.627083333333</v>
      </c>
      <c r="E22" s="95">
        <v>12.15</v>
      </c>
      <c r="K22" s="95">
        <v>1.6</v>
      </c>
      <c r="BC22" s="86">
        <v>5.0000000000000001E-3</v>
      </c>
    </row>
    <row r="23" spans="1:55" x14ac:dyDescent="0.2">
      <c r="A23" s="90">
        <v>44515.518055555556</v>
      </c>
      <c r="E23" s="95">
        <v>0.2</v>
      </c>
      <c r="K23" s="95">
        <v>1.5</v>
      </c>
      <c r="BC23" s="86">
        <v>5.0000000000000001E-3</v>
      </c>
    </row>
    <row r="24" spans="1:55" x14ac:dyDescent="0.2">
      <c r="A24" s="90">
        <v>44515.521527777775</v>
      </c>
      <c r="E24" s="95">
        <v>13</v>
      </c>
      <c r="K24" s="95">
        <v>1.4</v>
      </c>
      <c r="BC24" s="86">
        <v>5.0000000000000001E-3</v>
      </c>
    </row>
    <row r="25" spans="1:55" x14ac:dyDescent="0.2">
      <c r="A25" s="90">
        <v>44515.595138888886</v>
      </c>
      <c r="E25" s="95">
        <v>0.2</v>
      </c>
      <c r="K25" s="95">
        <v>1.6</v>
      </c>
      <c r="BC25" s="86">
        <v>5.0000000000000001E-3</v>
      </c>
    </row>
    <row r="26" spans="1:55" x14ac:dyDescent="0.2">
      <c r="A26" s="90">
        <v>44515.597222222219</v>
      </c>
      <c r="E26" s="95">
        <v>14</v>
      </c>
      <c r="K26" s="95">
        <v>1.7</v>
      </c>
      <c r="BC26" s="86">
        <v>5.0000000000000001E-3</v>
      </c>
    </row>
    <row r="27" spans="1:55" x14ac:dyDescent="0.2">
      <c r="A27" s="90">
        <v>44515.613888888889</v>
      </c>
      <c r="E27" s="95">
        <v>0.2</v>
      </c>
      <c r="K27" s="95">
        <v>1.5</v>
      </c>
      <c r="BC27" s="86">
        <v>5.0000000000000001E-3</v>
      </c>
    </row>
    <row r="28" spans="1:55" x14ac:dyDescent="0.2">
      <c r="A28" s="90">
        <v>44515.616666666669</v>
      </c>
      <c r="E28" s="95">
        <v>15</v>
      </c>
      <c r="K28" s="95">
        <v>1.6</v>
      </c>
      <c r="BC28" s="86">
        <v>5.0000000000000001E-3</v>
      </c>
    </row>
    <row r="29" spans="1:55" x14ac:dyDescent="0.2">
      <c r="A29" s="90">
        <v>44516.520833333336</v>
      </c>
      <c r="E29" s="95">
        <v>0.2</v>
      </c>
      <c r="K29" s="95">
        <v>1.5</v>
      </c>
      <c r="BC29" s="86">
        <v>5.0000000000000001E-3</v>
      </c>
    </row>
    <row r="30" spans="1:55" x14ac:dyDescent="0.2">
      <c r="A30" s="90">
        <v>44516.522222222222</v>
      </c>
      <c r="E30" s="95">
        <v>14</v>
      </c>
      <c r="K30" s="95">
        <v>1.7</v>
      </c>
      <c r="BC30" s="86">
        <v>5.0000000000000001E-3</v>
      </c>
    </row>
    <row r="31" spans="1:55" x14ac:dyDescent="0.2">
      <c r="A31" s="90">
        <v>44516.547222222223</v>
      </c>
      <c r="E31" s="95">
        <v>0.2</v>
      </c>
      <c r="K31" s="95">
        <v>1.5</v>
      </c>
      <c r="BC31" s="86">
        <v>5.0000000000000001E-3</v>
      </c>
    </row>
    <row r="32" spans="1:55" x14ac:dyDescent="0.2">
      <c r="A32" s="90">
        <v>44516.549305555556</v>
      </c>
      <c r="E32" s="95">
        <v>12.5</v>
      </c>
      <c r="K32" s="95">
        <v>1.6</v>
      </c>
      <c r="BC32" s="86">
        <v>5.0000000000000001E-3</v>
      </c>
    </row>
    <row r="33" spans="1:55" x14ac:dyDescent="0.2">
      <c r="A33" s="90">
        <v>44518.301388888889</v>
      </c>
      <c r="E33" s="95">
        <v>0.2</v>
      </c>
      <c r="K33" s="95">
        <v>1.6</v>
      </c>
      <c r="BC33" s="86">
        <v>5.0000000000000001E-3</v>
      </c>
    </row>
    <row r="34" spans="1:55" x14ac:dyDescent="0.2">
      <c r="A34" s="90">
        <v>44518.302777777775</v>
      </c>
      <c r="E34" s="95">
        <v>4.3</v>
      </c>
      <c r="K34" s="95">
        <v>1.6</v>
      </c>
      <c r="BC34" s="86">
        <v>5.0000000000000001E-3</v>
      </c>
    </row>
    <row r="35" spans="1:55" x14ac:dyDescent="0.2">
      <c r="A35" s="90">
        <v>44518.354166666664</v>
      </c>
      <c r="E35" s="95">
        <v>0.2</v>
      </c>
      <c r="K35" s="95">
        <v>1.5</v>
      </c>
    </row>
    <row r="36" spans="1:55" x14ac:dyDescent="0.2">
      <c r="A36" s="90">
        <v>44518.356249999997</v>
      </c>
      <c r="E36" s="95">
        <v>4.3</v>
      </c>
      <c r="K36" s="95">
        <v>1.5</v>
      </c>
      <c r="BC36" s="86">
        <v>5.0000000000000001E-3</v>
      </c>
    </row>
    <row r="37" spans="1:55" x14ac:dyDescent="0.2">
      <c r="A37" s="90">
        <v>44518.361805555556</v>
      </c>
      <c r="C37" s="95">
        <v>0.2</v>
      </c>
    </row>
    <row r="38" spans="1:55" x14ac:dyDescent="0.2">
      <c r="A38" s="90">
        <v>44518.482638888891</v>
      </c>
      <c r="E38" s="95">
        <v>0.2</v>
      </c>
      <c r="K38" s="95">
        <v>1.5</v>
      </c>
    </row>
    <row r="39" spans="1:55" x14ac:dyDescent="0.2">
      <c r="A39" s="90">
        <v>44518.484027777777</v>
      </c>
      <c r="E39" s="95">
        <v>10.3</v>
      </c>
      <c r="K39" s="95">
        <v>1.5</v>
      </c>
      <c r="BC39" s="86">
        <v>5.0000000000000001E-3</v>
      </c>
    </row>
    <row r="40" spans="1:55" x14ac:dyDescent="0.2">
      <c r="A40" s="90">
        <v>44518.522222222222</v>
      </c>
      <c r="E40" s="95">
        <v>0.2</v>
      </c>
      <c r="K40" s="95">
        <v>1.7</v>
      </c>
    </row>
    <row r="41" spans="1:55" x14ac:dyDescent="0.2">
      <c r="A41" s="90">
        <v>44518.523611111108</v>
      </c>
      <c r="E41" s="95">
        <v>9</v>
      </c>
      <c r="K41" s="95">
        <v>1.4</v>
      </c>
      <c r="BC41" s="86">
        <v>5.0000000000000001E-3</v>
      </c>
    </row>
    <row r="42" spans="1:55" x14ac:dyDescent="0.2">
      <c r="A42" s="90">
        <v>44518.531944444447</v>
      </c>
      <c r="E42" s="95">
        <v>0.2</v>
      </c>
      <c r="K42" s="95">
        <v>1.6</v>
      </c>
      <c r="BC42" s="86">
        <v>5.0000000000000001E-3</v>
      </c>
    </row>
    <row r="43" spans="1:55" x14ac:dyDescent="0.2">
      <c r="A43" s="90">
        <v>44518.532638888886</v>
      </c>
      <c r="E43" s="95">
        <v>11.8</v>
      </c>
      <c r="K43" s="95">
        <v>1.4</v>
      </c>
      <c r="BC43" s="86">
        <v>5.0000000000000001E-3</v>
      </c>
    </row>
    <row r="44" spans="1:55" x14ac:dyDescent="0.2">
      <c r="A44" s="90">
        <v>44537.345833333333</v>
      </c>
      <c r="C44" s="95">
        <v>0.2</v>
      </c>
    </row>
    <row r="45" spans="1:55" x14ac:dyDescent="0.2">
      <c r="A45" s="90">
        <v>44570.457638888889</v>
      </c>
      <c r="C45" s="95">
        <v>0.2</v>
      </c>
    </row>
    <row r="46" spans="1:55" x14ac:dyDescent="0.2">
      <c r="A46" s="90">
        <v>44600.51666666667</v>
      </c>
      <c r="C46" s="95">
        <v>0.2</v>
      </c>
    </row>
    <row r="47" spans="1:55" x14ac:dyDescent="0.2">
      <c r="A47" s="90">
        <v>44625.362500000003</v>
      </c>
      <c r="C47" s="95">
        <v>0.2</v>
      </c>
    </row>
    <row r="48" spans="1:55" x14ac:dyDescent="0.2">
      <c r="A48" s="90">
        <v>44625.363888888889</v>
      </c>
      <c r="C48" s="95">
        <v>0.2</v>
      </c>
    </row>
    <row r="49" spans="1:69" x14ac:dyDescent="0.2">
      <c r="A49" s="90">
        <v>44657.42083333333</v>
      </c>
      <c r="B49" s="95">
        <v>0.2</v>
      </c>
    </row>
    <row r="50" spans="1:69" x14ac:dyDescent="0.2">
      <c r="A50" s="90">
        <v>44657.431944444441</v>
      </c>
      <c r="BH50" s="86">
        <v>0.36</v>
      </c>
    </row>
    <row r="51" spans="1:69" x14ac:dyDescent="0.2">
      <c r="A51" s="90">
        <v>44657.447222222225</v>
      </c>
      <c r="C51" s="95">
        <v>0.2</v>
      </c>
      <c r="N51" s="86">
        <v>7.6999999999999996E-4</v>
      </c>
      <c r="R51" s="95">
        <v>7.5000000000000002E-4</v>
      </c>
      <c r="V51" s="86">
        <v>6.7000000000000002E-4</v>
      </c>
      <c r="Z51" s="95">
        <v>3.8999999999999999E-4</v>
      </c>
      <c r="AD51" s="86">
        <v>1.4999999999999999E-2</v>
      </c>
      <c r="AH51" s="95">
        <v>1.5</v>
      </c>
      <c r="AN51" s="95">
        <v>0.33</v>
      </c>
      <c r="AR51" s="86">
        <v>4.1000000000000003E-3</v>
      </c>
      <c r="AX51" s="95">
        <v>9.0999999999999998E-2</v>
      </c>
      <c r="BG51" s="86">
        <v>0.43</v>
      </c>
      <c r="BL51" s="95">
        <v>5.1000000000000004E-4</v>
      </c>
      <c r="BP51" s="86">
        <v>1.6</v>
      </c>
    </row>
    <row r="52" spans="1:69" x14ac:dyDescent="0.2">
      <c r="A52" s="90">
        <v>44691.388194444444</v>
      </c>
      <c r="C52" s="95">
        <v>0.2</v>
      </c>
      <c r="N52" s="86">
        <v>3.0000000000000001E-5</v>
      </c>
      <c r="R52" s="95">
        <v>1.2999999999999999E-4</v>
      </c>
      <c r="V52" s="86">
        <v>1E-4</v>
      </c>
      <c r="Z52" s="95">
        <v>6.0000000000000002E-5</v>
      </c>
      <c r="AD52" s="86">
        <v>1.4999999999999999E-2</v>
      </c>
      <c r="AH52" s="95">
        <v>1.1000000000000001</v>
      </c>
      <c r="AN52" s="95">
        <v>0.31</v>
      </c>
      <c r="AR52" s="86">
        <v>8.5999999999999998E-4</v>
      </c>
      <c r="AX52" s="95">
        <v>9.2999999999999999E-2</v>
      </c>
      <c r="BG52" s="86">
        <v>0.32</v>
      </c>
      <c r="BL52" s="95">
        <v>6.4000000000000005E-4</v>
      </c>
      <c r="BP52" s="86">
        <v>0.93</v>
      </c>
    </row>
    <row r="53" spans="1:69" x14ac:dyDescent="0.2">
      <c r="A53" s="90">
        <v>44691.569444444445</v>
      </c>
      <c r="BH53" s="86">
        <v>0.35</v>
      </c>
    </row>
    <row r="54" spans="1:69" x14ac:dyDescent="0.2">
      <c r="A54" s="90">
        <v>44691.577777777777</v>
      </c>
      <c r="B54" s="95">
        <v>0.2</v>
      </c>
    </row>
    <row r="55" spans="1:69" x14ac:dyDescent="0.2">
      <c r="A55" s="90">
        <v>44723.439583333333</v>
      </c>
      <c r="E55" s="95">
        <v>10.5</v>
      </c>
      <c r="O55" s="86">
        <v>3.5E-4</v>
      </c>
      <c r="S55" s="95">
        <v>3.3E-4</v>
      </c>
      <c r="W55" s="86">
        <v>2.5999999999999998E-4</v>
      </c>
      <c r="AA55" s="95">
        <v>1.8000000000000001E-4</v>
      </c>
      <c r="AE55" s="86">
        <v>1.4999999999999999E-2</v>
      </c>
      <c r="AI55" s="95">
        <v>1.1000000000000001</v>
      </c>
      <c r="AO55" s="95">
        <v>0.89</v>
      </c>
      <c r="AS55" s="86">
        <v>1.2999999999999999E-3</v>
      </c>
      <c r="AY55" s="95">
        <v>0.06</v>
      </c>
      <c r="BC55" s="86">
        <v>5.0000000000000001E-3</v>
      </c>
      <c r="BI55" s="86">
        <v>0.32</v>
      </c>
      <c r="BM55" s="95">
        <v>1.6000000000000001E-4</v>
      </c>
      <c r="BQ55" s="86">
        <v>1.3</v>
      </c>
    </row>
    <row r="56" spans="1:69" x14ac:dyDescent="0.2">
      <c r="A56" s="90">
        <v>44723.442361111112</v>
      </c>
      <c r="E56" s="95">
        <v>0.2</v>
      </c>
      <c r="BC56" s="86">
        <v>5.0000000000000001E-3</v>
      </c>
    </row>
    <row r="57" spans="1:69" x14ac:dyDescent="0.2">
      <c r="A57" s="90">
        <v>44723.455555555556</v>
      </c>
      <c r="E57" s="95">
        <v>15</v>
      </c>
      <c r="O57" s="86">
        <v>3.1E-4</v>
      </c>
      <c r="S57" s="95">
        <v>2.7E-4</v>
      </c>
      <c r="W57" s="86">
        <v>1.9000000000000001E-4</v>
      </c>
      <c r="AA57" s="95">
        <v>1.4999999999999999E-4</v>
      </c>
      <c r="AE57" s="86">
        <v>1.4999999999999999E-2</v>
      </c>
      <c r="AI57" s="95">
        <v>1.1000000000000001</v>
      </c>
      <c r="AO57" s="95">
        <v>1.1000000000000001</v>
      </c>
      <c r="AS57" s="86">
        <v>9.8999999999999999E-4</v>
      </c>
      <c r="AY57" s="95">
        <v>7.4999999999999997E-2</v>
      </c>
      <c r="BC57" s="86">
        <v>5.0000000000000001E-3</v>
      </c>
      <c r="BI57" s="86">
        <v>0.15</v>
      </c>
      <c r="BM57" s="95">
        <v>1.2E-4</v>
      </c>
      <c r="BQ57" s="86">
        <v>1.1000000000000001</v>
      </c>
    </row>
    <row r="58" spans="1:69" x14ac:dyDescent="0.2">
      <c r="A58" s="90">
        <v>44723.458333333336</v>
      </c>
      <c r="E58" s="95">
        <v>0.2</v>
      </c>
      <c r="BC58" s="86">
        <v>5.0000000000000001E-3</v>
      </c>
    </row>
    <row r="59" spans="1:69" x14ac:dyDescent="0.2">
      <c r="A59" s="90">
        <v>44723.470138888886</v>
      </c>
      <c r="BB59" s="86">
        <v>5.0000000000000001E-3</v>
      </c>
    </row>
    <row r="60" spans="1:69" x14ac:dyDescent="0.2">
      <c r="A60" s="90">
        <v>44723.477777777778</v>
      </c>
      <c r="C60" s="95">
        <v>0.2</v>
      </c>
      <c r="N60" s="86">
        <v>5.0000000000000002E-5</v>
      </c>
      <c r="R60" s="95">
        <v>5.0000000000000002E-5</v>
      </c>
      <c r="V60" s="86">
        <v>5.0000000000000002E-5</v>
      </c>
      <c r="Z60" s="95">
        <v>5.0000000000000002E-5</v>
      </c>
      <c r="AD60" s="86">
        <v>1.4999999999999999E-2</v>
      </c>
      <c r="AH60" s="95">
        <v>1</v>
      </c>
      <c r="AN60" s="95">
        <v>0.48</v>
      </c>
      <c r="AR60" s="86">
        <v>1.1000000000000001E-3</v>
      </c>
      <c r="AX60" s="95">
        <v>8.2000000000000003E-2</v>
      </c>
      <c r="BG60" s="86">
        <v>0.15</v>
      </c>
      <c r="BL60" s="95">
        <v>1E-4</v>
      </c>
      <c r="BP60" s="86">
        <v>2.2000000000000002</v>
      </c>
    </row>
    <row r="61" spans="1:69" x14ac:dyDescent="0.2">
      <c r="A61" s="90">
        <v>44723.479166666664</v>
      </c>
      <c r="BB61" s="86">
        <v>5.0000000000000001E-3</v>
      </c>
    </row>
    <row r="62" spans="1:69" x14ac:dyDescent="0.2">
      <c r="A62" s="90">
        <v>44723.679166666669</v>
      </c>
      <c r="D62" s="95">
        <v>0.2</v>
      </c>
      <c r="BH62" s="86">
        <v>0.32</v>
      </c>
    </row>
    <row r="63" spans="1:69" x14ac:dyDescent="0.2">
      <c r="A63" s="90">
        <v>44723.684027777781</v>
      </c>
      <c r="E63" s="95">
        <v>8.5</v>
      </c>
      <c r="O63" s="86">
        <v>1.2999999999999999E-4</v>
      </c>
      <c r="S63" s="95">
        <v>1.3999999999999999E-4</v>
      </c>
      <c r="W63" s="86">
        <v>1.4999999999999999E-4</v>
      </c>
      <c r="AA63" s="95">
        <v>6.9999999999999994E-5</v>
      </c>
      <c r="AE63" s="86">
        <v>1.4999999999999999E-2</v>
      </c>
      <c r="AI63" s="95">
        <v>0.98</v>
      </c>
      <c r="AO63" s="95">
        <v>0.43</v>
      </c>
      <c r="AS63" s="86">
        <v>8.1999999999999998E-4</v>
      </c>
      <c r="AY63" s="95">
        <v>4.9000000000000002E-2</v>
      </c>
      <c r="BC63" s="86">
        <v>5.0000000000000001E-3</v>
      </c>
      <c r="BI63" s="86">
        <v>0.34</v>
      </c>
      <c r="BM63" s="95">
        <v>1.7000000000000001E-4</v>
      </c>
      <c r="BQ63" s="86">
        <v>1.1000000000000001</v>
      </c>
    </row>
    <row r="64" spans="1:69" x14ac:dyDescent="0.2">
      <c r="A64" s="90">
        <v>44723.686805555553</v>
      </c>
      <c r="E64" s="95">
        <v>0.2</v>
      </c>
      <c r="BC64" s="86">
        <v>5.0000000000000001E-3</v>
      </c>
    </row>
    <row r="65" spans="1:69" x14ac:dyDescent="0.2">
      <c r="A65" s="90">
        <v>44723.692361111112</v>
      </c>
      <c r="E65" s="95">
        <v>7.5</v>
      </c>
      <c r="O65" s="86">
        <v>3.0000000000000001E-5</v>
      </c>
      <c r="S65" s="95">
        <v>5.0000000000000002E-5</v>
      </c>
      <c r="W65" s="86">
        <v>4.0000000000000003E-5</v>
      </c>
      <c r="AA65" s="95">
        <v>2.0000000000000002E-5</v>
      </c>
      <c r="AE65" s="86">
        <v>1.4999999999999999E-2</v>
      </c>
      <c r="AI65" s="95">
        <v>1.1000000000000001</v>
      </c>
      <c r="AO65" s="95">
        <v>0.86</v>
      </c>
      <c r="AS65" s="86">
        <v>8.4000000000000003E-4</v>
      </c>
      <c r="AY65" s="95">
        <v>6.0999999999999999E-2</v>
      </c>
      <c r="BC65" s="86">
        <v>5.0000000000000001E-3</v>
      </c>
      <c r="BI65" s="86">
        <v>0.15</v>
      </c>
      <c r="BM65" s="95">
        <v>4.5000000000000003E-5</v>
      </c>
      <c r="BQ65" s="86">
        <v>1.4</v>
      </c>
    </row>
    <row r="66" spans="1:69" x14ac:dyDescent="0.2">
      <c r="A66" s="90">
        <v>44723.696527777778</v>
      </c>
      <c r="E66" s="95">
        <v>0.2</v>
      </c>
      <c r="BC66" s="86">
        <v>5.0000000000000001E-3</v>
      </c>
    </row>
    <row r="67" spans="1:69" x14ac:dyDescent="0.2">
      <c r="A67" s="90">
        <v>44724.454861111109</v>
      </c>
      <c r="B67" s="95">
        <v>0.2</v>
      </c>
    </row>
    <row r="68" spans="1:69" x14ac:dyDescent="0.2">
      <c r="A68" s="90">
        <v>44753.512499999997</v>
      </c>
      <c r="C68" s="95">
        <v>0.2</v>
      </c>
      <c r="N68" s="86">
        <v>8.0000000000000007E-5</v>
      </c>
      <c r="R68" s="95">
        <v>1E-4</v>
      </c>
      <c r="V68" s="86">
        <v>1E-4</v>
      </c>
      <c r="Z68" s="95">
        <v>4.0000000000000003E-5</v>
      </c>
      <c r="AD68" s="86">
        <v>1.4999999999999999E-2</v>
      </c>
      <c r="AH68" s="95">
        <v>2.1</v>
      </c>
      <c r="AN68" s="95">
        <v>0.36</v>
      </c>
      <c r="AR68" s="86">
        <v>8.9999999999999998E-4</v>
      </c>
      <c r="AX68" s="95">
        <v>4.5999999999999999E-2</v>
      </c>
      <c r="BG68" s="86">
        <v>0.15</v>
      </c>
      <c r="BL68" s="95">
        <v>1.2E-4</v>
      </c>
      <c r="BP68" s="86">
        <v>1.1000000000000001</v>
      </c>
    </row>
    <row r="69" spans="1:69" x14ac:dyDescent="0.2">
      <c r="A69" s="90">
        <v>44753.673611111109</v>
      </c>
      <c r="D69" s="95">
        <v>0.2</v>
      </c>
      <c r="BH69" s="86">
        <v>0.15</v>
      </c>
    </row>
    <row r="70" spans="1:69" x14ac:dyDescent="0.2">
      <c r="A70" s="90">
        <v>44753.682638888888</v>
      </c>
      <c r="B70" s="95">
        <v>0.2</v>
      </c>
    </row>
    <row r="71" spans="1:69" x14ac:dyDescent="0.2">
      <c r="A71" s="90">
        <v>44779.504861111112</v>
      </c>
      <c r="G71" s="95">
        <v>0.2</v>
      </c>
    </row>
    <row r="72" spans="1:69" x14ac:dyDescent="0.2">
      <c r="A72" s="90">
        <v>44779.522916666669</v>
      </c>
      <c r="B72" s="95">
        <v>0.2</v>
      </c>
    </row>
    <row r="73" spans="1:69" x14ac:dyDescent="0.2">
      <c r="A73" s="90">
        <v>44780.34375</v>
      </c>
      <c r="H73" s="95">
        <v>0.2</v>
      </c>
    </row>
    <row r="74" spans="1:69" x14ac:dyDescent="0.2">
      <c r="A74" s="90">
        <v>44780.356944444444</v>
      </c>
      <c r="C74" s="95">
        <v>0.2</v>
      </c>
      <c r="N74" s="86">
        <v>1.6000000000000001E-4</v>
      </c>
      <c r="R74" s="95">
        <v>1.9000000000000001E-4</v>
      </c>
      <c r="V74" s="86">
        <v>1.6000000000000001E-4</v>
      </c>
      <c r="Z74" s="95">
        <v>9.0000000000000006E-5</v>
      </c>
      <c r="AD74" s="86">
        <v>1.4999999999999999E-2</v>
      </c>
      <c r="AH74" s="95">
        <v>1.6</v>
      </c>
      <c r="AN74" s="95">
        <v>0.36</v>
      </c>
      <c r="AR74" s="86">
        <v>2.5000000000000001E-3</v>
      </c>
      <c r="AX74" s="95">
        <v>5.5E-2</v>
      </c>
      <c r="BG74" s="86">
        <v>0.15</v>
      </c>
      <c r="BL74" s="95">
        <v>2.5999999999999998E-4</v>
      </c>
      <c r="BP74" s="86">
        <v>1</v>
      </c>
    </row>
    <row r="75" spans="1:69" x14ac:dyDescent="0.2">
      <c r="A75" s="90">
        <v>44780.56527777778</v>
      </c>
      <c r="D75" s="95">
        <v>0.2</v>
      </c>
      <c r="BH75" s="86">
        <v>0.15</v>
      </c>
    </row>
    <row r="76" spans="1:69" x14ac:dyDescent="0.2">
      <c r="A76" s="90">
        <v>44812.442361111112</v>
      </c>
      <c r="G76" s="95">
        <v>0.2</v>
      </c>
    </row>
    <row r="77" spans="1:69" x14ac:dyDescent="0.2">
      <c r="A77" s="90">
        <v>44812.459027777775</v>
      </c>
      <c r="H77" s="95">
        <v>0.2</v>
      </c>
    </row>
    <row r="78" spans="1:69" x14ac:dyDescent="0.2">
      <c r="A78" s="90">
        <v>44812.46597222222</v>
      </c>
      <c r="B78" s="95">
        <v>0.2</v>
      </c>
    </row>
    <row r="79" spans="1:69" x14ac:dyDescent="0.2">
      <c r="A79" s="90">
        <v>44817.386805555558</v>
      </c>
      <c r="D79" s="95">
        <v>0.2</v>
      </c>
      <c r="BH79" s="86">
        <v>0.15</v>
      </c>
    </row>
    <row r="80" spans="1:69" x14ac:dyDescent="0.2">
      <c r="A80" s="90">
        <v>44817.570833333331</v>
      </c>
      <c r="C80" s="95">
        <v>0.2</v>
      </c>
      <c r="N80" s="86">
        <v>6.4000000000000005E-4</v>
      </c>
      <c r="R80" s="95">
        <v>6.8999999999999997E-4</v>
      </c>
      <c r="V80" s="86">
        <v>6.3000000000000003E-4</v>
      </c>
      <c r="Z80" s="95">
        <v>3.1E-4</v>
      </c>
      <c r="AD80" s="86">
        <v>1.4999999999999999E-2</v>
      </c>
      <c r="AH80" s="95">
        <v>1.8</v>
      </c>
      <c r="AN80" s="95">
        <v>0.38</v>
      </c>
      <c r="AX80" s="95">
        <v>0.13</v>
      </c>
      <c r="BG80" s="86">
        <v>0.42</v>
      </c>
      <c r="BL80" s="95">
        <v>5.4000000000000001E-4</v>
      </c>
      <c r="BP80" s="86">
        <v>0.91</v>
      </c>
    </row>
    <row r="81" spans="1:70" x14ac:dyDescent="0.2">
      <c r="A81" s="90">
        <v>44817.571527777778</v>
      </c>
      <c r="J81" s="95">
        <v>1.5</v>
      </c>
      <c r="AR81" s="86">
        <v>6.7000000000000002E-3</v>
      </c>
      <c r="BB81" s="86">
        <v>5.0000000000000001E-3</v>
      </c>
    </row>
    <row r="82" spans="1:70" x14ac:dyDescent="0.2">
      <c r="A82" s="90">
        <v>44847.375694444447</v>
      </c>
      <c r="H82" s="95">
        <v>0.2</v>
      </c>
    </row>
    <row r="83" spans="1:70" x14ac:dyDescent="0.2">
      <c r="A83" s="90">
        <v>44847.382638888892</v>
      </c>
      <c r="D83" s="95">
        <v>0.2</v>
      </c>
      <c r="BH83" s="86">
        <v>0.33</v>
      </c>
    </row>
    <row r="84" spans="1:70" x14ac:dyDescent="0.2">
      <c r="A84" s="90">
        <v>44847.544444444444</v>
      </c>
      <c r="C84" s="95">
        <v>0.2</v>
      </c>
      <c r="J84" s="95">
        <v>1.8</v>
      </c>
      <c r="N84" s="86">
        <v>6.6E-4</v>
      </c>
      <c r="R84" s="95">
        <v>6.6E-4</v>
      </c>
      <c r="V84" s="86">
        <v>5.9999999999999995E-4</v>
      </c>
      <c r="Z84" s="95">
        <v>3.3E-4</v>
      </c>
      <c r="AD84" s="86">
        <v>1.4999999999999999E-2</v>
      </c>
      <c r="AH84" s="95">
        <v>2.1</v>
      </c>
      <c r="AN84" s="95">
        <v>0.47</v>
      </c>
      <c r="AR84" s="86">
        <v>6.4000000000000003E-3</v>
      </c>
      <c r="AX84" s="95">
        <v>0.27</v>
      </c>
      <c r="BB84" s="86">
        <v>5.0000000000000001E-3</v>
      </c>
      <c r="BG84" s="86">
        <v>0.41</v>
      </c>
      <c r="BL84" s="95">
        <v>7.3999999999999999E-4</v>
      </c>
      <c r="BP84" s="86">
        <v>1.9</v>
      </c>
    </row>
    <row r="85" spans="1:70" x14ac:dyDescent="0.2">
      <c r="A85" s="90">
        <v>44847.552083333336</v>
      </c>
      <c r="F85" s="95">
        <v>0.2</v>
      </c>
      <c r="L85" s="95">
        <v>1.6</v>
      </c>
      <c r="P85" s="86">
        <v>2.8E-3</v>
      </c>
      <c r="T85" s="95">
        <v>2.2000000000000001E-3</v>
      </c>
      <c r="X85" s="86">
        <v>2E-3</v>
      </c>
      <c r="AB85" s="95">
        <v>1.1999999999999999E-3</v>
      </c>
      <c r="AF85" s="86">
        <v>1.4999999999999999E-2</v>
      </c>
      <c r="AJ85" s="95">
        <v>1.4</v>
      </c>
      <c r="AP85" s="95">
        <v>0.3</v>
      </c>
      <c r="AT85" s="86">
        <v>6.7000000000000002E-3</v>
      </c>
      <c r="AZ85" s="95">
        <v>5.8999999999999997E-2</v>
      </c>
      <c r="BD85" s="86">
        <v>5.0000000000000001E-3</v>
      </c>
      <c r="BJ85" s="86">
        <v>0.15</v>
      </c>
      <c r="BN85" s="95">
        <v>1.2999999999999999E-4</v>
      </c>
      <c r="BR85" s="86">
        <v>0.67</v>
      </c>
    </row>
    <row r="86" spans="1:70" x14ac:dyDescent="0.2">
      <c r="A86" s="90">
        <v>44847.561111111114</v>
      </c>
      <c r="G86" s="95">
        <v>0.2</v>
      </c>
    </row>
    <row r="87" spans="1:70" x14ac:dyDescent="0.2">
      <c r="A87" s="90">
        <v>44847.59097222222</v>
      </c>
      <c r="AW87" s="86">
        <v>2.5</v>
      </c>
    </row>
    <row r="88" spans="1:70" x14ac:dyDescent="0.2">
      <c r="A88" s="90">
        <v>44847.616666666669</v>
      </c>
      <c r="AW88" s="86">
        <v>2.5</v>
      </c>
    </row>
    <row r="89" spans="1:70" x14ac:dyDescent="0.2">
      <c r="A89" s="90">
        <v>44847.650694444441</v>
      </c>
      <c r="AW89" s="86">
        <v>2.5</v>
      </c>
    </row>
    <row r="90" spans="1:70" x14ac:dyDescent="0.2">
      <c r="A90" s="90">
        <v>44847.693055555559</v>
      </c>
      <c r="B90" s="95">
        <v>0.2</v>
      </c>
    </row>
    <row r="91" spans="1:70" x14ac:dyDescent="0.2">
      <c r="A91" s="90">
        <v>44875.461805555555</v>
      </c>
      <c r="B91" s="95">
        <v>0.2</v>
      </c>
    </row>
    <row r="92" spans="1:70" x14ac:dyDescent="0.2">
      <c r="A92" s="90">
        <v>44879.382638888892</v>
      </c>
      <c r="H92" s="95">
        <v>0.2</v>
      </c>
    </row>
    <row r="93" spans="1:70" x14ac:dyDescent="0.2">
      <c r="A93" s="90">
        <v>44879.392361111109</v>
      </c>
      <c r="D93" s="95">
        <v>0.2</v>
      </c>
      <c r="BH93" s="86">
        <v>0.31</v>
      </c>
    </row>
    <row r="94" spans="1:70" x14ac:dyDescent="0.2">
      <c r="A94" s="90">
        <v>44879.401388888888</v>
      </c>
      <c r="C94" s="95">
        <v>0.2</v>
      </c>
      <c r="J94" s="95">
        <v>1.6</v>
      </c>
      <c r="N94" s="86">
        <v>2.9999999999999997E-4</v>
      </c>
      <c r="R94" s="95">
        <v>3.8000000000000002E-4</v>
      </c>
      <c r="V94" s="86">
        <v>3.5E-4</v>
      </c>
      <c r="Z94" s="95">
        <v>1.7000000000000001E-4</v>
      </c>
      <c r="AD94" s="86">
        <v>1.4999999999999999E-2</v>
      </c>
      <c r="AH94" s="95">
        <v>2.4</v>
      </c>
      <c r="AN94" s="95">
        <v>0.53</v>
      </c>
      <c r="AX94" s="95">
        <v>0.34</v>
      </c>
      <c r="BB94" s="86">
        <v>5.0000000000000001E-3</v>
      </c>
      <c r="BG94" s="86">
        <v>0.47</v>
      </c>
      <c r="BL94" s="95">
        <v>8.9999999999999998E-4</v>
      </c>
      <c r="BP94" s="86">
        <v>2.2999999999999998</v>
      </c>
    </row>
    <row r="95" spans="1:70" x14ac:dyDescent="0.2">
      <c r="A95" s="90">
        <v>44879.559027777781</v>
      </c>
      <c r="F95" s="95">
        <v>0.2</v>
      </c>
      <c r="L95" s="95">
        <v>1.5</v>
      </c>
      <c r="P95" s="86">
        <v>1.2E-4</v>
      </c>
      <c r="T95" s="95">
        <v>1.4999999999999999E-4</v>
      </c>
      <c r="X95" s="86">
        <v>1.2E-4</v>
      </c>
      <c r="AB95" s="95">
        <v>8.0000000000000007E-5</v>
      </c>
      <c r="AF95" s="86">
        <v>1.4999999999999999E-2</v>
      </c>
      <c r="AJ95" s="95">
        <v>1.6</v>
      </c>
      <c r="AP95" s="95">
        <v>0.35</v>
      </c>
      <c r="AT95" s="86">
        <v>2.3E-3</v>
      </c>
      <c r="AZ95" s="95">
        <v>0.12</v>
      </c>
      <c r="BD95" s="86">
        <v>5.0000000000000001E-3</v>
      </c>
      <c r="BJ95" s="86">
        <v>0.33</v>
      </c>
      <c r="BN95" s="95">
        <v>3.1E-4</v>
      </c>
      <c r="BR95" s="86">
        <v>1.4</v>
      </c>
    </row>
    <row r="96" spans="1:70" x14ac:dyDescent="0.2">
      <c r="A96" s="90">
        <v>44879.569444444445</v>
      </c>
      <c r="G96" s="95">
        <v>0.2</v>
      </c>
    </row>
    <row r="97" spans="1:71" x14ac:dyDescent="0.2">
      <c r="A97" s="90">
        <v>44879.570138888892</v>
      </c>
      <c r="M97" s="95">
        <v>1.6</v>
      </c>
      <c r="Q97" s="86">
        <v>1.3999999999999999E-4</v>
      </c>
      <c r="U97" s="95">
        <v>1.7000000000000001E-4</v>
      </c>
      <c r="Y97" s="86">
        <v>1.3999999999999999E-4</v>
      </c>
      <c r="AC97" s="95">
        <v>8.0000000000000007E-5</v>
      </c>
      <c r="AG97" s="86">
        <v>1.4999999999999999E-2</v>
      </c>
      <c r="AK97" s="95">
        <v>1.4</v>
      </c>
      <c r="AQ97" s="95">
        <v>0.39</v>
      </c>
      <c r="AU97" s="86">
        <v>2.5000000000000001E-3</v>
      </c>
      <c r="BA97" s="95">
        <v>0.11</v>
      </c>
      <c r="BE97" s="86">
        <v>5.0000000000000001E-3</v>
      </c>
      <c r="BK97" s="86">
        <v>0.15</v>
      </c>
      <c r="BO97" s="95">
        <v>3.6999999999999999E-4</v>
      </c>
      <c r="BS97" s="86">
        <v>1.2</v>
      </c>
    </row>
    <row r="98" spans="1:71" x14ac:dyDescent="0.2">
      <c r="A98" s="90">
        <v>44897.350694444445</v>
      </c>
      <c r="B98" s="95">
        <v>0.2</v>
      </c>
    </row>
    <row r="99" spans="1:71" x14ac:dyDescent="0.2">
      <c r="A99" s="90">
        <v>44897.361805555556</v>
      </c>
      <c r="F99" s="95">
        <v>0.2</v>
      </c>
      <c r="L99" s="95">
        <v>1.4</v>
      </c>
      <c r="P99" s="86">
        <v>2.7999999999999998E-4</v>
      </c>
      <c r="T99" s="95">
        <v>2.7999999999999998E-4</v>
      </c>
      <c r="X99" s="86">
        <v>2.7E-4</v>
      </c>
      <c r="AB99" s="95">
        <v>1.2999999999999999E-4</v>
      </c>
      <c r="AF99" s="86">
        <v>1.4999999999999999E-2</v>
      </c>
      <c r="AJ99" s="95">
        <v>1.7</v>
      </c>
      <c r="AP99" s="95">
        <v>0.59</v>
      </c>
      <c r="AT99" s="86">
        <v>2.7000000000000001E-3</v>
      </c>
      <c r="AZ99" s="95">
        <v>0.23</v>
      </c>
      <c r="BD99" s="86">
        <v>5.0000000000000001E-3</v>
      </c>
      <c r="BJ99" s="86">
        <v>0.55000000000000004</v>
      </c>
      <c r="BN99" s="95">
        <v>7.1000000000000002E-4</v>
      </c>
      <c r="BR99" s="86">
        <v>2.5</v>
      </c>
    </row>
    <row r="100" spans="1:71" x14ac:dyDescent="0.2">
      <c r="A100" s="90">
        <v>44897.372916666667</v>
      </c>
      <c r="G100" s="95">
        <v>0.2</v>
      </c>
    </row>
    <row r="101" spans="1:71" x14ac:dyDescent="0.2">
      <c r="A101" s="90">
        <v>44897.373611111114</v>
      </c>
      <c r="G101" s="95">
        <v>0.2</v>
      </c>
      <c r="M101" s="95">
        <v>1.5</v>
      </c>
      <c r="Q101" s="86">
        <v>1.8000000000000001E-4</v>
      </c>
      <c r="U101" s="95">
        <v>1.9000000000000001E-4</v>
      </c>
      <c r="Y101" s="86">
        <v>1.9000000000000001E-4</v>
      </c>
      <c r="AC101" s="95">
        <v>1E-4</v>
      </c>
      <c r="AG101" s="86">
        <v>1.4999999999999999E-2</v>
      </c>
      <c r="AK101" s="95">
        <v>1</v>
      </c>
      <c r="AQ101" s="95">
        <v>0.3</v>
      </c>
      <c r="AU101" s="86">
        <v>2.3E-3</v>
      </c>
      <c r="BA101" s="95">
        <v>6.4000000000000001E-2</v>
      </c>
      <c r="BE101" s="86">
        <v>5.0000000000000001E-3</v>
      </c>
      <c r="BK101" s="86">
        <v>0.15</v>
      </c>
      <c r="BO101" s="95">
        <v>4.4999999999999999E-4</v>
      </c>
      <c r="BS101" s="86">
        <v>1.1000000000000001</v>
      </c>
    </row>
    <row r="102" spans="1:71" x14ac:dyDescent="0.2">
      <c r="A102" s="90">
        <v>44897.388194444444</v>
      </c>
      <c r="C102" s="95">
        <v>0.2</v>
      </c>
      <c r="J102" s="95">
        <v>1.5</v>
      </c>
      <c r="N102" s="86">
        <v>4.4000000000000002E-4</v>
      </c>
      <c r="R102" s="95">
        <v>4.0000000000000002E-4</v>
      </c>
      <c r="V102" s="86">
        <v>4.2000000000000002E-4</v>
      </c>
      <c r="Z102" s="95">
        <v>2.1000000000000001E-4</v>
      </c>
      <c r="AD102" s="86">
        <v>1.4999999999999999E-2</v>
      </c>
      <c r="AH102" s="95">
        <v>1.3</v>
      </c>
      <c r="AN102" s="95">
        <v>0.43</v>
      </c>
      <c r="AR102" s="86">
        <v>3.5999999999999999E-3</v>
      </c>
      <c r="AX102" s="95">
        <v>0.13</v>
      </c>
      <c r="BB102" s="86">
        <v>5.0000000000000001E-3</v>
      </c>
      <c r="BG102" s="86">
        <v>0.37</v>
      </c>
      <c r="BL102" s="95">
        <v>9.3000000000000005E-4</v>
      </c>
      <c r="BP102" s="86">
        <v>2</v>
      </c>
    </row>
    <row r="103" spans="1:71" x14ac:dyDescent="0.2">
      <c r="A103" s="90">
        <v>44897.54583333333</v>
      </c>
      <c r="D103" s="95">
        <v>0.2</v>
      </c>
      <c r="BH103" s="86">
        <v>0.36</v>
      </c>
    </row>
    <row r="104" spans="1:71" x14ac:dyDescent="0.2">
      <c r="A104" s="90">
        <v>44897.555555555555</v>
      </c>
      <c r="H104" s="95">
        <v>0.2</v>
      </c>
    </row>
    <row r="105" spans="1:71" x14ac:dyDescent="0.2">
      <c r="A105" s="90">
        <v>44935.395833333336</v>
      </c>
      <c r="G105" s="95">
        <v>0.2</v>
      </c>
      <c r="M105" s="95">
        <v>1.4</v>
      </c>
      <c r="Q105" s="86">
        <v>3.5E-4</v>
      </c>
      <c r="U105" s="95">
        <v>3.3E-4</v>
      </c>
      <c r="Y105" s="86">
        <v>3.3E-4</v>
      </c>
      <c r="AC105" s="95">
        <v>1.7000000000000001E-4</v>
      </c>
      <c r="AG105" s="86">
        <v>1.4999999999999999E-2</v>
      </c>
      <c r="AK105" s="95">
        <v>1.1000000000000001</v>
      </c>
      <c r="AQ105" s="95">
        <v>0.28000000000000003</v>
      </c>
      <c r="AU105" s="86">
        <v>1.6999999999999999E-3</v>
      </c>
      <c r="BA105" s="95">
        <v>5.8999999999999997E-2</v>
      </c>
      <c r="BE105" s="86">
        <v>5.0000000000000001E-3</v>
      </c>
      <c r="BK105" s="86">
        <v>0.15</v>
      </c>
      <c r="BS105" s="86">
        <v>0.6</v>
      </c>
    </row>
    <row r="106" spans="1:71" x14ac:dyDescent="0.2">
      <c r="A106" s="90">
        <v>44935.396527777775</v>
      </c>
      <c r="G106" s="95">
        <v>0.2</v>
      </c>
    </row>
    <row r="107" spans="1:71" x14ac:dyDescent="0.2">
      <c r="A107" s="90">
        <v>44935.40625</v>
      </c>
      <c r="F107" s="95">
        <v>0.2</v>
      </c>
      <c r="L107" s="95">
        <v>1.5</v>
      </c>
      <c r="P107" s="86">
        <v>2.7E-4</v>
      </c>
      <c r="T107" s="95">
        <v>2.5999999999999998E-4</v>
      </c>
      <c r="X107" s="86">
        <v>2.2000000000000001E-4</v>
      </c>
      <c r="AB107" s="95">
        <v>1.2999999999999999E-4</v>
      </c>
      <c r="AF107" s="86">
        <v>1.4999999999999999E-2</v>
      </c>
      <c r="AJ107" s="95">
        <v>1.2</v>
      </c>
      <c r="AP107" s="95">
        <v>0.22</v>
      </c>
      <c r="AT107" s="86">
        <v>3.7000000000000002E-3</v>
      </c>
      <c r="AZ107" s="95">
        <v>0.02</v>
      </c>
      <c r="BD107" s="86">
        <v>5.0000000000000001E-3</v>
      </c>
      <c r="BJ107" s="86">
        <v>0.33</v>
      </c>
      <c r="BR107" s="86">
        <v>0.47</v>
      </c>
    </row>
    <row r="108" spans="1:71" x14ac:dyDescent="0.2">
      <c r="A108" s="90">
        <v>44935.417361111111</v>
      </c>
      <c r="D108" s="95">
        <v>0.2</v>
      </c>
      <c r="BH108" s="86">
        <v>0.31</v>
      </c>
    </row>
    <row r="109" spans="1:71" x14ac:dyDescent="0.2">
      <c r="A109" s="90">
        <v>44935.580555555556</v>
      </c>
      <c r="C109" s="95">
        <v>0.2</v>
      </c>
      <c r="J109" s="95">
        <v>1.5</v>
      </c>
      <c r="N109" s="86">
        <v>7.9000000000000001E-4</v>
      </c>
      <c r="R109" s="95">
        <v>7.3999999999999999E-4</v>
      </c>
      <c r="V109" s="86">
        <v>7.6999999999999996E-4</v>
      </c>
      <c r="Z109" s="95">
        <v>3.8999999999999999E-4</v>
      </c>
      <c r="AD109" s="86">
        <v>1.4999999999999999E-2</v>
      </c>
      <c r="AH109" s="95">
        <v>1.9</v>
      </c>
      <c r="AN109" s="95">
        <v>0.39</v>
      </c>
      <c r="AR109" s="86">
        <v>3.0000000000000001E-3</v>
      </c>
      <c r="AX109" s="95">
        <v>0.13</v>
      </c>
      <c r="BB109" s="86">
        <v>5.0000000000000001E-3</v>
      </c>
      <c r="BG109" s="86">
        <v>0.35</v>
      </c>
      <c r="BP109" s="86">
        <v>1.4</v>
      </c>
    </row>
    <row r="110" spans="1:71" x14ac:dyDescent="0.2">
      <c r="A110" s="90">
        <v>44935.590277777781</v>
      </c>
      <c r="H110" s="95">
        <v>0.2</v>
      </c>
    </row>
    <row r="111" spans="1:71" x14ac:dyDescent="0.2">
      <c r="A111" s="90">
        <v>44935.597916666666</v>
      </c>
      <c r="B111" s="95">
        <v>0.2</v>
      </c>
    </row>
    <row r="112" spans="1:71" x14ac:dyDescent="0.2">
      <c r="A112" s="90">
        <v>44967.40625</v>
      </c>
      <c r="H112" s="95">
        <v>0.2</v>
      </c>
    </row>
    <row r="113" spans="1:71" x14ac:dyDescent="0.2">
      <c r="A113" s="90">
        <v>44967.418055555558</v>
      </c>
      <c r="D113" s="95">
        <v>0.2</v>
      </c>
      <c r="BH113" s="86">
        <v>0.35</v>
      </c>
    </row>
    <row r="114" spans="1:71" x14ac:dyDescent="0.2">
      <c r="A114" s="90">
        <v>44967.588888888888</v>
      </c>
      <c r="C114" s="95">
        <v>0.2</v>
      </c>
      <c r="J114" s="95">
        <v>1.6</v>
      </c>
      <c r="N114" s="86">
        <v>1.9E-3</v>
      </c>
      <c r="R114" s="95">
        <v>1.8E-3</v>
      </c>
      <c r="V114" s="86">
        <v>1.5E-3</v>
      </c>
      <c r="Z114" s="95">
        <v>9.3999999999999997E-4</v>
      </c>
      <c r="AD114" s="86">
        <v>1.4999999999999999E-2</v>
      </c>
      <c r="AH114" s="95">
        <v>0.95</v>
      </c>
      <c r="AN114" s="95">
        <v>0.43</v>
      </c>
      <c r="AR114" s="86">
        <v>5.1999999999999998E-3</v>
      </c>
      <c r="AX114" s="95">
        <v>6.4000000000000001E-2</v>
      </c>
      <c r="BB114" s="86">
        <v>5.0000000000000001E-3</v>
      </c>
      <c r="BG114" s="86">
        <v>0.36</v>
      </c>
      <c r="BL114" s="95">
        <v>2.1000000000000001E-4</v>
      </c>
      <c r="BP114" s="86">
        <v>1.2</v>
      </c>
    </row>
    <row r="115" spans="1:71" x14ac:dyDescent="0.2">
      <c r="A115" s="90">
        <v>44967.601388888892</v>
      </c>
      <c r="G115" s="95">
        <v>0.2</v>
      </c>
      <c r="M115" s="95">
        <v>1.5</v>
      </c>
      <c r="Q115" s="86">
        <v>4.4000000000000002E-4</v>
      </c>
      <c r="U115" s="95">
        <v>4.0999999999999999E-4</v>
      </c>
      <c r="Y115" s="86">
        <v>3.6000000000000002E-4</v>
      </c>
      <c r="AC115" s="95">
        <v>2.1000000000000001E-4</v>
      </c>
      <c r="AG115" s="86">
        <v>1.4999999999999999E-2</v>
      </c>
      <c r="AK115" s="95">
        <v>0.87</v>
      </c>
      <c r="AQ115" s="95">
        <v>0.48</v>
      </c>
      <c r="AU115" s="86">
        <v>1.6999999999999999E-3</v>
      </c>
      <c r="BA115" s="95">
        <v>4.1000000000000002E-2</v>
      </c>
      <c r="BE115" s="86">
        <v>5.0000000000000001E-3</v>
      </c>
      <c r="BK115" s="86">
        <v>0.15</v>
      </c>
      <c r="BO115" s="95">
        <v>1E-4</v>
      </c>
      <c r="BS115" s="86">
        <v>1.4</v>
      </c>
    </row>
    <row r="116" spans="1:71" x14ac:dyDescent="0.2">
      <c r="A116" s="90">
        <v>44967.602083333331</v>
      </c>
      <c r="G116" s="95">
        <v>0.2</v>
      </c>
    </row>
    <row r="117" spans="1:71" x14ac:dyDescent="0.2">
      <c r="A117" s="90">
        <v>44967.611111111109</v>
      </c>
      <c r="F117" s="95">
        <v>0.2</v>
      </c>
      <c r="L117" s="95">
        <v>1.5</v>
      </c>
      <c r="P117" s="86">
        <v>4.6000000000000001E-4</v>
      </c>
      <c r="T117" s="95">
        <v>4.6999999999999999E-4</v>
      </c>
      <c r="X117" s="86">
        <v>4.2999999999999999E-4</v>
      </c>
      <c r="AB117" s="95">
        <v>2.2000000000000001E-4</v>
      </c>
      <c r="AF117" s="86">
        <v>1.4999999999999999E-2</v>
      </c>
      <c r="AJ117" s="95">
        <v>0.9</v>
      </c>
      <c r="AP117" s="95">
        <v>0.37</v>
      </c>
      <c r="AT117" s="86">
        <v>2.3999999999999998E-3</v>
      </c>
      <c r="AZ117" s="95">
        <v>4.2000000000000003E-2</v>
      </c>
      <c r="BD117" s="86">
        <v>5.0000000000000001E-3</v>
      </c>
      <c r="BJ117" s="86">
        <v>0.31</v>
      </c>
      <c r="BN117" s="95">
        <v>1.1E-4</v>
      </c>
      <c r="BR117" s="86">
        <v>1.2</v>
      </c>
    </row>
    <row r="118" spans="1:71" x14ac:dyDescent="0.2">
      <c r="A118" s="90">
        <v>44968.397916666669</v>
      </c>
      <c r="B118" s="95">
        <v>0.2</v>
      </c>
    </row>
    <row r="119" spans="1:71" x14ac:dyDescent="0.2">
      <c r="A119" s="90">
        <v>44993.313888888886</v>
      </c>
      <c r="H119" s="95">
        <v>0.2</v>
      </c>
    </row>
    <row r="120" spans="1:71" x14ac:dyDescent="0.2">
      <c r="A120" s="90">
        <v>44993.32708333333</v>
      </c>
      <c r="C120" s="95">
        <v>0.2</v>
      </c>
      <c r="J120" s="95">
        <v>1.4</v>
      </c>
      <c r="N120" s="86">
        <v>8.4999999999999995E-4</v>
      </c>
      <c r="R120" s="95">
        <v>7.7999999999999999E-4</v>
      </c>
      <c r="V120" s="86">
        <v>8.1999999999999998E-4</v>
      </c>
      <c r="Z120" s="95">
        <v>4.0999999999999999E-4</v>
      </c>
      <c r="AD120" s="86">
        <v>1.4999999999999999E-2</v>
      </c>
      <c r="AH120" s="95">
        <v>1.2</v>
      </c>
      <c r="AN120" s="95">
        <v>0.56000000000000005</v>
      </c>
      <c r="AR120" s="86">
        <v>2.4E-2</v>
      </c>
      <c r="AX120" s="95">
        <v>0.12</v>
      </c>
      <c r="BB120" s="86">
        <v>5.0000000000000001E-3</v>
      </c>
      <c r="BG120" s="86">
        <v>0.52</v>
      </c>
      <c r="BL120" s="95">
        <v>8.1999999999999998E-4</v>
      </c>
      <c r="BP120" s="86">
        <v>2.2999999999999998</v>
      </c>
    </row>
    <row r="121" spans="1:71" x14ac:dyDescent="0.2">
      <c r="A121" s="90">
        <v>44993.482638888891</v>
      </c>
      <c r="F121" s="95">
        <v>0.2</v>
      </c>
      <c r="L121" s="95">
        <v>1.3</v>
      </c>
      <c r="P121" s="86">
        <v>9.3000000000000005E-4</v>
      </c>
      <c r="T121" s="95">
        <v>8.3000000000000001E-4</v>
      </c>
      <c r="X121" s="86">
        <v>8.8999999999999995E-4</v>
      </c>
      <c r="AB121" s="95">
        <v>4.4999999999999999E-4</v>
      </c>
      <c r="AF121" s="86">
        <v>1.4999999999999999E-2</v>
      </c>
      <c r="AJ121" s="95">
        <v>0.82</v>
      </c>
      <c r="AP121" s="95">
        <v>1</v>
      </c>
      <c r="AT121" s="86">
        <v>4.1000000000000003E-3</v>
      </c>
      <c r="AZ121" s="95">
        <v>5.1999999999999998E-2</v>
      </c>
      <c r="BD121" s="86">
        <v>5.0000000000000001E-3</v>
      </c>
      <c r="BJ121" s="86">
        <v>0.44</v>
      </c>
      <c r="BN121" s="95">
        <v>2.9999999999999997E-4</v>
      </c>
      <c r="BR121" s="86">
        <v>1.5</v>
      </c>
    </row>
    <row r="122" spans="1:71" x14ac:dyDescent="0.2">
      <c r="A122" s="90">
        <v>44993.493750000001</v>
      </c>
      <c r="G122" s="95">
        <v>0.2</v>
      </c>
      <c r="M122" s="95">
        <v>1.5</v>
      </c>
      <c r="Q122" s="86">
        <v>1.5E-3</v>
      </c>
      <c r="U122" s="95">
        <v>1.2999999999999999E-3</v>
      </c>
      <c r="Y122" s="86">
        <v>1.4E-3</v>
      </c>
      <c r="AC122" s="95">
        <v>6.9999999999999999E-4</v>
      </c>
      <c r="AG122" s="86">
        <v>3.6999999999999998E-2</v>
      </c>
      <c r="AK122" s="95">
        <v>0.69</v>
      </c>
      <c r="AQ122" s="95">
        <v>0.56000000000000005</v>
      </c>
      <c r="AU122" s="86">
        <v>3.2000000000000002E-3</v>
      </c>
      <c r="BA122" s="95">
        <v>0.11</v>
      </c>
      <c r="BE122" s="86">
        <v>5.0000000000000001E-3</v>
      </c>
      <c r="BK122" s="86">
        <v>0.44</v>
      </c>
      <c r="BO122" s="95">
        <v>1.1E-4</v>
      </c>
      <c r="BS122" s="86">
        <v>1.8</v>
      </c>
    </row>
    <row r="123" spans="1:71" x14ac:dyDescent="0.2">
      <c r="A123" s="90">
        <v>44993.494444444441</v>
      </c>
      <c r="G123" s="95">
        <v>0.2</v>
      </c>
    </row>
    <row r="124" spans="1:71" x14ac:dyDescent="0.2">
      <c r="A124" s="90">
        <v>44993.556250000001</v>
      </c>
      <c r="B124" s="95">
        <v>0.2</v>
      </c>
    </row>
    <row r="125" spans="1:71" x14ac:dyDescent="0.2">
      <c r="A125" s="90">
        <v>45015.525000000001</v>
      </c>
      <c r="G125" s="95">
        <v>0.2</v>
      </c>
      <c r="M125" s="95">
        <v>1.5</v>
      </c>
      <c r="Q125" s="86">
        <v>3.8000000000000002E-4</v>
      </c>
      <c r="U125" s="95">
        <v>4.0999999999999999E-4</v>
      </c>
      <c r="Y125" s="86">
        <v>3.6999999999999999E-4</v>
      </c>
      <c r="AC125" s="95">
        <v>2.0000000000000001E-4</v>
      </c>
      <c r="AG125" s="86">
        <v>1.4999999999999999E-2</v>
      </c>
      <c r="AK125" s="95">
        <v>0.85</v>
      </c>
      <c r="AQ125" s="95">
        <v>0.63</v>
      </c>
      <c r="AU125" s="86">
        <v>2.2000000000000001E-3</v>
      </c>
      <c r="BA125" s="95">
        <v>6.5000000000000002E-2</v>
      </c>
      <c r="BE125" s="86">
        <v>5.0000000000000001E-3</v>
      </c>
      <c r="BK125" s="86">
        <v>0.38</v>
      </c>
      <c r="BO125" s="95">
        <v>3.6000000000000002E-4</v>
      </c>
      <c r="BS125" s="86">
        <v>1.1000000000000001</v>
      </c>
    </row>
    <row r="126" spans="1:71" x14ac:dyDescent="0.2">
      <c r="A126" s="90">
        <v>45015.532638888886</v>
      </c>
      <c r="F126" s="95">
        <v>0.2</v>
      </c>
      <c r="L126" s="95">
        <v>1.6</v>
      </c>
      <c r="P126" s="86">
        <v>3.4000000000000002E-4</v>
      </c>
      <c r="T126" s="95">
        <v>3.4000000000000002E-4</v>
      </c>
      <c r="X126" s="86">
        <v>3.6000000000000002E-4</v>
      </c>
      <c r="AB126" s="95">
        <v>1.7000000000000001E-4</v>
      </c>
      <c r="AF126" s="86">
        <v>1.4999999999999999E-2</v>
      </c>
      <c r="AJ126" s="95">
        <v>0.85</v>
      </c>
      <c r="AP126" s="95">
        <v>1.4</v>
      </c>
      <c r="AT126" s="86">
        <v>2.2000000000000001E-3</v>
      </c>
      <c r="AZ126" s="95">
        <v>8.3000000000000004E-2</v>
      </c>
      <c r="BD126" s="86">
        <v>5.0000000000000001E-3</v>
      </c>
      <c r="BJ126" s="86">
        <v>0.38</v>
      </c>
      <c r="BN126" s="95">
        <v>4.8999999999999998E-4</v>
      </c>
      <c r="BR126" s="86">
        <v>1.4</v>
      </c>
    </row>
    <row r="127" spans="1:71" x14ac:dyDescent="0.2">
      <c r="A127" s="90">
        <v>45015.543055555558</v>
      </c>
      <c r="D127" s="95">
        <v>0.2</v>
      </c>
      <c r="BH127" s="86">
        <v>0.15</v>
      </c>
    </row>
    <row r="128" spans="1:71" x14ac:dyDescent="0.2">
      <c r="A128" s="90">
        <v>45015.549305555556</v>
      </c>
      <c r="H128" s="95">
        <v>0.2</v>
      </c>
    </row>
    <row r="129" spans="1:71" x14ac:dyDescent="0.2">
      <c r="A129" s="90">
        <v>45015.554861111108</v>
      </c>
      <c r="B129" s="95">
        <v>0.2</v>
      </c>
    </row>
    <row r="130" spans="1:71" x14ac:dyDescent="0.2">
      <c r="A130" s="90">
        <v>45016.388194444444</v>
      </c>
      <c r="C130" s="95">
        <v>0.2</v>
      </c>
      <c r="J130" s="95">
        <v>1.6</v>
      </c>
      <c r="N130" s="86">
        <v>5.8E-4</v>
      </c>
      <c r="R130" s="95">
        <v>5.5999999999999995E-4</v>
      </c>
      <c r="V130" s="86">
        <v>5.5000000000000003E-4</v>
      </c>
      <c r="Z130" s="95">
        <v>2.9E-4</v>
      </c>
      <c r="AD130" s="86">
        <v>1.4999999999999999E-2</v>
      </c>
      <c r="AH130" s="95">
        <v>0.96</v>
      </c>
      <c r="AN130" s="95">
        <v>0.74</v>
      </c>
      <c r="AR130" s="86">
        <v>2.5000000000000001E-3</v>
      </c>
      <c r="AX130" s="95">
        <v>7.9000000000000001E-2</v>
      </c>
      <c r="BB130" s="86">
        <v>5.0000000000000001E-3</v>
      </c>
      <c r="BG130" s="86">
        <v>0.44</v>
      </c>
      <c r="BL130" s="95">
        <v>2.9E-4</v>
      </c>
      <c r="BP130" s="86">
        <v>1.3</v>
      </c>
    </row>
    <row r="131" spans="1:71" x14ac:dyDescent="0.2">
      <c r="A131" s="90">
        <v>45016.388888888891</v>
      </c>
      <c r="C131" s="95">
        <v>0.2</v>
      </c>
    </row>
    <row r="132" spans="1:71" x14ac:dyDescent="0.2">
      <c r="A132" s="90">
        <v>45057.488888888889</v>
      </c>
      <c r="G132" s="95">
        <v>0.2</v>
      </c>
      <c r="M132" s="95">
        <v>1.4</v>
      </c>
      <c r="Q132" s="86">
        <v>2.5000000000000001E-4</v>
      </c>
      <c r="U132" s="95">
        <v>2.9E-4</v>
      </c>
      <c r="Y132" s="86">
        <v>2.5000000000000001E-4</v>
      </c>
      <c r="AC132" s="95">
        <v>1.3999999999999999E-4</v>
      </c>
      <c r="AG132" s="86">
        <v>1.4999999999999999E-2</v>
      </c>
      <c r="AK132" s="95">
        <v>1.3</v>
      </c>
      <c r="AQ132" s="95">
        <v>0.5</v>
      </c>
      <c r="AU132" s="86">
        <v>5.7000000000000002E-3</v>
      </c>
      <c r="BA132" s="95">
        <v>6.9000000000000006E-2</v>
      </c>
      <c r="BE132" s="86">
        <v>5.0000000000000001E-3</v>
      </c>
      <c r="BK132" s="86">
        <v>0.38</v>
      </c>
      <c r="BO132" s="95">
        <v>2.5000000000000001E-4</v>
      </c>
      <c r="BS132" s="86">
        <v>1.3</v>
      </c>
    </row>
    <row r="133" spans="1:71" x14ac:dyDescent="0.2">
      <c r="A133" s="90">
        <v>45057.49722222222</v>
      </c>
      <c r="F133" s="95">
        <v>0.2</v>
      </c>
      <c r="L133" s="95">
        <v>1.5</v>
      </c>
      <c r="P133" s="86">
        <v>2.5999999999999998E-4</v>
      </c>
      <c r="T133" s="95">
        <v>1.3999999999999999E-4</v>
      </c>
      <c r="X133" s="86">
        <v>2.1000000000000001E-4</v>
      </c>
      <c r="AB133" s="95">
        <v>2.5999999999999998E-4</v>
      </c>
      <c r="AF133" s="86">
        <v>1.4999999999999999E-2</v>
      </c>
      <c r="AJ133" s="95">
        <v>1.3</v>
      </c>
      <c r="AP133" s="95">
        <v>0.49</v>
      </c>
      <c r="AT133" s="86">
        <v>4.5999999999999999E-3</v>
      </c>
      <c r="AZ133" s="95">
        <v>9.6000000000000002E-2</v>
      </c>
      <c r="BD133" s="86">
        <v>5.0000000000000001E-3</v>
      </c>
      <c r="BJ133" s="86">
        <v>0.4</v>
      </c>
      <c r="BN133" s="95">
        <v>3.1E-4</v>
      </c>
      <c r="BR133" s="86">
        <v>1.4</v>
      </c>
    </row>
    <row r="134" spans="1:71" x14ac:dyDescent="0.2">
      <c r="A134" s="90">
        <v>45057.507638888892</v>
      </c>
      <c r="D134" s="95">
        <v>0.2</v>
      </c>
      <c r="BH134" s="86">
        <v>0.44</v>
      </c>
    </row>
    <row r="135" spans="1:71" x14ac:dyDescent="0.2">
      <c r="A135" s="90">
        <v>45057.67083333333</v>
      </c>
      <c r="C135" s="95">
        <v>0.2</v>
      </c>
      <c r="J135" s="95">
        <v>1.4</v>
      </c>
      <c r="N135" s="86">
        <v>7.5000000000000002E-4</v>
      </c>
      <c r="R135" s="95">
        <v>7.6000000000000004E-4</v>
      </c>
      <c r="V135" s="86">
        <v>6.4999999999999997E-4</v>
      </c>
      <c r="Z135" s="95">
        <v>3.8000000000000002E-4</v>
      </c>
      <c r="AD135" s="86">
        <v>1.4999999999999999E-2</v>
      </c>
      <c r="AH135" s="95">
        <v>1.5</v>
      </c>
      <c r="AN135" s="95">
        <v>0.41</v>
      </c>
      <c r="AR135" s="86">
        <v>7.6E-3</v>
      </c>
      <c r="AX135" s="95">
        <v>0.02</v>
      </c>
      <c r="BB135" s="86">
        <v>5.0000000000000001E-3</v>
      </c>
      <c r="BG135" s="86">
        <v>0.4</v>
      </c>
      <c r="BL135" s="95">
        <v>3.6999999999999999E-4</v>
      </c>
      <c r="BP135" s="86">
        <v>1.1000000000000001</v>
      </c>
    </row>
    <row r="136" spans="1:71" x14ac:dyDescent="0.2">
      <c r="A136" s="90">
        <v>45057.680555555555</v>
      </c>
      <c r="H136" s="95">
        <v>0.2</v>
      </c>
    </row>
    <row r="137" spans="1:71" x14ac:dyDescent="0.2">
      <c r="A137" s="90">
        <v>45057.69027777778</v>
      </c>
      <c r="B137" s="95">
        <v>0.2</v>
      </c>
    </row>
    <row r="138" spans="1:71" x14ac:dyDescent="0.2">
      <c r="A138" s="90">
        <v>45086.4375</v>
      </c>
      <c r="B138" s="95">
        <v>0.2</v>
      </c>
    </row>
    <row r="139" spans="1:71" x14ac:dyDescent="0.2">
      <c r="A139" s="90">
        <v>45086.444444444445</v>
      </c>
      <c r="H139" s="95">
        <v>0.2</v>
      </c>
    </row>
    <row r="140" spans="1:71" x14ac:dyDescent="0.2">
      <c r="A140" s="90">
        <v>45086.454861111109</v>
      </c>
      <c r="D140" s="95">
        <v>0.2</v>
      </c>
      <c r="BH140" s="86">
        <v>0.36</v>
      </c>
    </row>
    <row r="141" spans="1:71" x14ac:dyDescent="0.2">
      <c r="A141" s="90">
        <v>45086.463194444441</v>
      </c>
      <c r="C141" s="95">
        <v>0.2</v>
      </c>
      <c r="J141" s="95">
        <v>1.5</v>
      </c>
      <c r="N141" s="86">
        <v>1.3999999999999999E-4</v>
      </c>
      <c r="R141" s="95">
        <v>1.6000000000000001E-4</v>
      </c>
      <c r="V141" s="86">
        <v>1.3999999999999999E-4</v>
      </c>
      <c r="Z141" s="95">
        <v>8.0000000000000007E-5</v>
      </c>
      <c r="AD141" s="86">
        <v>1.4999999999999999E-2</v>
      </c>
      <c r="AH141" s="95">
        <v>1.2</v>
      </c>
      <c r="AN141" s="95">
        <v>0.59</v>
      </c>
      <c r="AR141" s="86">
        <v>4.1999999999999997E-3</v>
      </c>
      <c r="AX141" s="95">
        <v>0.11</v>
      </c>
      <c r="BB141" s="86">
        <v>5.0000000000000001E-3</v>
      </c>
      <c r="BG141" s="86">
        <v>0.44</v>
      </c>
      <c r="BL141" s="95">
        <v>5.8E-4</v>
      </c>
      <c r="BP141" s="86">
        <v>1.7</v>
      </c>
    </row>
    <row r="142" spans="1:71" x14ac:dyDescent="0.2">
      <c r="A142" s="90">
        <v>45086.475694444445</v>
      </c>
      <c r="G142" s="95">
        <v>0.2</v>
      </c>
      <c r="M142" s="95">
        <v>1.5</v>
      </c>
      <c r="Q142" s="86">
        <v>5.0000000000000002E-5</v>
      </c>
      <c r="U142" s="95">
        <v>6.9999999999999994E-5</v>
      </c>
      <c r="Y142" s="86">
        <v>5.0000000000000002E-5</v>
      </c>
      <c r="AC142" s="95">
        <v>3.0000000000000001E-5</v>
      </c>
      <c r="AG142" s="86">
        <v>1.4999999999999999E-2</v>
      </c>
      <c r="AK142" s="95">
        <v>0.92</v>
      </c>
      <c r="AQ142" s="95">
        <v>1.9</v>
      </c>
      <c r="AU142" s="86">
        <v>6.7000000000000002E-4</v>
      </c>
      <c r="BA142" s="95">
        <v>8.5000000000000006E-2</v>
      </c>
      <c r="BE142" s="86">
        <v>5.0000000000000001E-3</v>
      </c>
      <c r="BK142" s="86">
        <v>0.15</v>
      </c>
      <c r="BO142" s="95">
        <v>9.0000000000000006E-5</v>
      </c>
      <c r="BS142" s="86">
        <v>1.7</v>
      </c>
    </row>
    <row r="143" spans="1:71" x14ac:dyDescent="0.2">
      <c r="A143" s="90">
        <v>45086.484722222223</v>
      </c>
      <c r="F143" s="95">
        <v>0.2</v>
      </c>
      <c r="L143" s="95">
        <v>1.6</v>
      </c>
      <c r="P143" s="86">
        <v>1.0000000000000001E-5</v>
      </c>
      <c r="T143" s="95">
        <v>4.0000000000000003E-5</v>
      </c>
      <c r="X143" s="86">
        <v>4.0000000000000003E-5</v>
      </c>
      <c r="AB143" s="95">
        <v>1.0000000000000001E-5</v>
      </c>
      <c r="AF143" s="86">
        <v>1.4999999999999999E-2</v>
      </c>
      <c r="AJ143" s="95">
        <v>0.99</v>
      </c>
      <c r="AP143" s="95">
        <v>0.35</v>
      </c>
      <c r="AT143" s="86">
        <v>9.3999999999999997E-4</v>
      </c>
      <c r="AZ143" s="95">
        <v>5.2999999999999999E-2</v>
      </c>
      <c r="BD143" s="86">
        <v>5.0000000000000001E-3</v>
      </c>
      <c r="BJ143" s="86">
        <v>0.32</v>
      </c>
      <c r="BN143" s="95">
        <v>8.0000000000000007E-5</v>
      </c>
      <c r="BR143" s="86">
        <v>0.65</v>
      </c>
    </row>
    <row r="144" spans="1:71" x14ac:dyDescent="0.2">
      <c r="A144" s="90">
        <v>45121.51666666667</v>
      </c>
      <c r="B144" s="95">
        <v>0.2</v>
      </c>
    </row>
    <row r="145" spans="1:71" x14ac:dyDescent="0.2">
      <c r="A145" s="90">
        <v>45121.523611111108</v>
      </c>
      <c r="H145" s="95">
        <v>0.2</v>
      </c>
    </row>
    <row r="146" spans="1:71" x14ac:dyDescent="0.2">
      <c r="A146" s="90">
        <v>45121.530555555553</v>
      </c>
      <c r="D146" s="95">
        <v>0.2</v>
      </c>
      <c r="BH146" s="86">
        <v>0.15</v>
      </c>
    </row>
    <row r="147" spans="1:71" x14ac:dyDescent="0.2">
      <c r="A147" s="90">
        <v>45148.568055555559</v>
      </c>
      <c r="D147" s="95">
        <v>0.2</v>
      </c>
      <c r="BH147" s="86">
        <v>0.34</v>
      </c>
    </row>
    <row r="148" spans="1:71" x14ac:dyDescent="0.2">
      <c r="A148" s="90">
        <v>45148.574999999997</v>
      </c>
      <c r="H148" s="95">
        <v>0.2</v>
      </c>
    </row>
    <row r="149" spans="1:71" x14ac:dyDescent="0.2">
      <c r="A149" s="90">
        <v>45148.580555555556</v>
      </c>
      <c r="B149" s="95">
        <v>0.2</v>
      </c>
    </row>
    <row r="150" spans="1:71" x14ac:dyDescent="0.2">
      <c r="A150" s="90">
        <v>45176.618055555555</v>
      </c>
      <c r="D150" s="95">
        <v>0.2</v>
      </c>
      <c r="BH150" s="86">
        <v>0.15</v>
      </c>
    </row>
    <row r="151" spans="1:71" x14ac:dyDescent="0.2">
      <c r="A151" s="90">
        <v>45177.29791666667</v>
      </c>
      <c r="H151" s="95">
        <v>0.2</v>
      </c>
    </row>
    <row r="152" spans="1:71" x14ac:dyDescent="0.2">
      <c r="A152" s="90">
        <v>45177.305555555555</v>
      </c>
      <c r="B152" s="95">
        <v>0.2</v>
      </c>
    </row>
    <row r="153" spans="1:71" x14ac:dyDescent="0.2">
      <c r="J153" s="98">
        <f>AVERAGE(J5:J152)</f>
        <v>1.54</v>
      </c>
      <c r="K153" s="98">
        <f t="shared" ref="K153:M153" si="0">AVERAGE(K5:K152)</f>
        <v>1.5541666666666669</v>
      </c>
      <c r="L153" s="98">
        <f t="shared" si="0"/>
        <v>1.5</v>
      </c>
      <c r="M153" s="98">
        <f t="shared" si="0"/>
        <v>1.4875</v>
      </c>
      <c r="N153" s="99">
        <f>MAX(N5:N152)</f>
        <v>1.9E-3</v>
      </c>
      <c r="O153" s="99">
        <f t="shared" ref="O153:Q153" si="1">MAX(O5:O152)</f>
        <v>3.5E-4</v>
      </c>
      <c r="P153" s="99">
        <f t="shared" si="1"/>
        <v>2.8E-3</v>
      </c>
      <c r="Q153" s="99">
        <f t="shared" si="1"/>
        <v>1.5E-3</v>
      </c>
      <c r="R153" s="100">
        <f>MAX(R5:R152)</f>
        <v>1.8E-3</v>
      </c>
      <c r="S153" s="100">
        <f t="shared" ref="S153:U153" si="2">MAX(S5:S152)</f>
        <v>3.3E-4</v>
      </c>
      <c r="T153" s="100">
        <f t="shared" si="2"/>
        <v>2.2000000000000001E-3</v>
      </c>
      <c r="U153" s="100">
        <f t="shared" si="2"/>
        <v>1.2999999999999999E-3</v>
      </c>
      <c r="V153" s="99">
        <f>MAX(V5:V152)</f>
        <v>1.5E-3</v>
      </c>
      <c r="W153" s="99">
        <f t="shared" ref="W153:Y153" si="3">MAX(W5:W152)</f>
        <v>2.5999999999999998E-4</v>
      </c>
      <c r="X153" s="99">
        <f t="shared" si="3"/>
        <v>2E-3</v>
      </c>
      <c r="Y153" s="99">
        <f t="shared" si="3"/>
        <v>1.4E-3</v>
      </c>
      <c r="Z153" s="100">
        <f>MAX(Z5:Z152)</f>
        <v>9.3999999999999997E-4</v>
      </c>
      <c r="AA153" s="100">
        <f t="shared" ref="AA153:AC153" si="4">MAX(AA5:AA152)</f>
        <v>1.8000000000000001E-4</v>
      </c>
      <c r="AB153" s="100">
        <f t="shared" si="4"/>
        <v>1.1999999999999999E-3</v>
      </c>
      <c r="AC153" s="100">
        <f t="shared" si="4"/>
        <v>6.9999999999999999E-4</v>
      </c>
      <c r="AD153" s="99">
        <f>AVERAGE(AD5:AD152)</f>
        <v>1.5000000000000006E-2</v>
      </c>
      <c r="AE153" s="99">
        <f t="shared" ref="AE153:AG153" si="5">AVERAGE(AE5:AE152)</f>
        <v>1.4999999999999999E-2</v>
      </c>
      <c r="AF153" s="99">
        <f t="shared" si="5"/>
        <v>1.5000000000000001E-2</v>
      </c>
      <c r="AG153" s="99">
        <f t="shared" si="5"/>
        <v>1.7750000000000002E-2</v>
      </c>
      <c r="AH153" s="100">
        <f>AVERAGE(AH5:AH152)</f>
        <v>1.5073333333333332</v>
      </c>
      <c r="AI153" s="100">
        <f t="shared" ref="AI153:AK153" si="6">AVERAGE(AI5:AI152)</f>
        <v>1.07</v>
      </c>
      <c r="AJ153" s="100">
        <f t="shared" si="6"/>
        <v>1.1955555555555557</v>
      </c>
      <c r="AK153" s="100">
        <f t="shared" si="6"/>
        <v>1.0162500000000001</v>
      </c>
      <c r="AN153" s="98">
        <f>AVERAGE(AN5:AN152)</f>
        <v>0.47588235294117648</v>
      </c>
      <c r="AO153" s="98">
        <f t="shared" ref="AO153:AQ153" si="7">AVERAGE(AO5:AO152)</f>
        <v>0.82000000000000006</v>
      </c>
      <c r="AP153" s="98">
        <f t="shared" si="7"/>
        <v>0.56333333333333324</v>
      </c>
      <c r="AQ153" s="98">
        <f t="shared" si="7"/>
        <v>0.62999999999999989</v>
      </c>
      <c r="AR153" s="101">
        <f>AVERAGE(AR5:AR152)</f>
        <v>5.1724999999999991E-3</v>
      </c>
      <c r="AS153" s="101">
        <f t="shared" ref="AS153:AU153" si="8">AVERAGE(AS5:AS152)</f>
        <v>9.875000000000001E-4</v>
      </c>
      <c r="AT153" s="101">
        <f t="shared" si="8"/>
        <v>3.2933333333333339E-3</v>
      </c>
      <c r="AU153" s="101">
        <f t="shared" si="8"/>
        <v>2.4962500000000002E-3</v>
      </c>
      <c r="AX153" s="102">
        <f>AVERAGE(AX5:AX152)</f>
        <v>0.12117647058823533</v>
      </c>
      <c r="AY153" s="102">
        <f t="shared" ref="AY153:BA153" si="9">AVERAGE(AY5:AY152)</f>
        <v>6.1249999999999999E-2</v>
      </c>
      <c r="AZ153" s="102">
        <f t="shared" si="9"/>
        <v>8.3888888888888888E-2</v>
      </c>
      <c r="BA153" s="102">
        <f t="shared" si="9"/>
        <v>7.5374999999999998E-2</v>
      </c>
      <c r="BG153" s="94">
        <f>AVERAGE(BG3:BG152)</f>
        <v>0.39764705882352952</v>
      </c>
      <c r="BH153" s="94">
        <f t="shared" ref="BH153:BK153" si="10">AVERAGE(BH3:BH152)</f>
        <v>0.27736842105263165</v>
      </c>
      <c r="BI153" s="94">
        <f t="shared" si="10"/>
        <v>0.24000000000000002</v>
      </c>
      <c r="BJ153" s="94">
        <f t="shared" si="10"/>
        <v>0.35666666666666669</v>
      </c>
      <c r="BK153" s="94">
        <f t="shared" si="10"/>
        <v>0.24374999999999997</v>
      </c>
      <c r="BL153" s="103">
        <f>AVERAGE(BL3:BL152)</f>
        <v>5.8625000000000007E-4</v>
      </c>
      <c r="BM153" s="103">
        <f t="shared" ref="BM153:BO153" si="11">AVERAGE(BM3:BM152)</f>
        <v>1.2375E-4</v>
      </c>
      <c r="BN153" s="103">
        <f t="shared" si="11"/>
        <v>3.0499999999999999E-4</v>
      </c>
      <c r="BO153" s="103">
        <f t="shared" si="11"/>
        <v>2.4714285714285718E-4</v>
      </c>
      <c r="BP153" s="94">
        <f>AVERAGE(BP3:BP152)</f>
        <v>1.7317647058823531</v>
      </c>
      <c r="BQ153" s="94">
        <f t="shared" ref="BQ153:BS153" si="12">AVERAGE(BQ3:BQ152)</f>
        <v>1.2250000000000001</v>
      </c>
      <c r="BR153" s="94">
        <f t="shared" si="12"/>
        <v>1.2433333333333334</v>
      </c>
      <c r="BS153" s="94">
        <f t="shared" si="12"/>
        <v>1.2749999999999999</v>
      </c>
    </row>
    <row r="154" spans="1:71" x14ac:dyDescent="0.2">
      <c r="N154" s="94">
        <f>N153*1000</f>
        <v>1.9</v>
      </c>
      <c r="O154" s="94">
        <f t="shared" ref="O154:Q154" si="13">O153*1000</f>
        <v>0.35</v>
      </c>
      <c r="P154" s="94">
        <f t="shared" si="13"/>
        <v>2.8</v>
      </c>
      <c r="Q154" s="94">
        <f t="shared" si="13"/>
        <v>1.5</v>
      </c>
      <c r="R154" s="98">
        <f>R153*1000</f>
        <v>1.8</v>
      </c>
      <c r="S154" s="98">
        <f t="shared" ref="S154:U154" si="14">S153*1000</f>
        <v>0.33</v>
      </c>
      <c r="T154" s="98">
        <f t="shared" si="14"/>
        <v>2.2000000000000002</v>
      </c>
      <c r="U154" s="98">
        <f t="shared" si="14"/>
        <v>1.3</v>
      </c>
      <c r="V154" s="94">
        <f>V153*1000</f>
        <v>1.5</v>
      </c>
      <c r="W154" s="94">
        <f t="shared" ref="W154:Y154" si="15">W153*1000</f>
        <v>0.25999999999999995</v>
      </c>
      <c r="X154" s="94">
        <f t="shared" si="15"/>
        <v>2</v>
      </c>
      <c r="Y154" s="94">
        <f t="shared" si="15"/>
        <v>1.4</v>
      </c>
      <c r="Z154" s="98">
        <f>Z153*1000</f>
        <v>0.94</v>
      </c>
      <c r="AA154" s="98">
        <f t="shared" ref="AA154:AC154" si="16">AA153*1000</f>
        <v>0.18000000000000002</v>
      </c>
      <c r="AB154" s="98">
        <f t="shared" si="16"/>
        <v>1.2</v>
      </c>
      <c r="AC154" s="98">
        <f t="shared" si="16"/>
        <v>0.7</v>
      </c>
      <c r="AD154" s="94"/>
      <c r="AE154" s="94"/>
      <c r="AF154" s="94"/>
      <c r="AG154" s="92">
        <f>MAX(AG5:AG151)</f>
        <v>3.6999999999999998E-2</v>
      </c>
      <c r="AQ154" s="98">
        <f>MAX(AQ5:AQ152)</f>
        <v>1.9</v>
      </c>
      <c r="AR154" s="101">
        <f>MAX(AR5:AR152)</f>
        <v>2.4E-2</v>
      </c>
      <c r="AS154" s="101">
        <f t="shared" ref="AS154:AU154" si="17">MAX(AS5:AS152)</f>
        <v>1.2999999999999999E-3</v>
      </c>
      <c r="AT154" s="101">
        <f t="shared" si="17"/>
        <v>6.7000000000000002E-3</v>
      </c>
      <c r="AU154" s="101">
        <f t="shared" si="17"/>
        <v>5.7000000000000002E-3</v>
      </c>
      <c r="AX154" s="95">
        <f>MAX(AX3:AX152)</f>
        <v>0.34</v>
      </c>
      <c r="AY154" s="95">
        <f t="shared" ref="AY154:BE154" si="18">MAX(AY3:AY152)</f>
        <v>7.4999999999999997E-2</v>
      </c>
      <c r="AZ154" s="95">
        <f t="shared" si="18"/>
        <v>0.23</v>
      </c>
      <c r="BA154" s="95">
        <f t="shared" si="18"/>
        <v>0.11</v>
      </c>
      <c r="BB154" s="86">
        <f>MAX(BB3:BB152)</f>
        <v>5.0000000000000001E-3</v>
      </c>
      <c r="BC154" s="86">
        <f t="shared" si="18"/>
        <v>5.0000000000000001E-3</v>
      </c>
      <c r="BD154" s="86">
        <f t="shared" si="18"/>
        <v>5.0000000000000001E-3</v>
      </c>
      <c r="BE154" s="86">
        <f t="shared" si="18"/>
        <v>5.0000000000000001E-3</v>
      </c>
      <c r="BG154" s="86">
        <f>MAX(BG3:BG152)</f>
        <v>0.82</v>
      </c>
      <c r="BH154" s="86">
        <f t="shared" ref="BH154:BK154" si="19">MAX(BH3:BH152)</f>
        <v>0.44</v>
      </c>
      <c r="BI154" s="86">
        <f t="shared" si="19"/>
        <v>0.34</v>
      </c>
      <c r="BJ154" s="86">
        <f t="shared" si="19"/>
        <v>0.55000000000000004</v>
      </c>
      <c r="BK154" s="86">
        <f t="shared" si="19"/>
        <v>0.44</v>
      </c>
      <c r="BL154" s="103">
        <f>MAX(BL3:BL152)</f>
        <v>1.5E-3</v>
      </c>
      <c r="BM154" s="103">
        <f t="shared" ref="BM154:BO154" si="20">MAX(BM3:BM152)</f>
        <v>1.7000000000000001E-4</v>
      </c>
      <c r="BN154" s="103">
        <f t="shared" si="20"/>
        <v>7.1000000000000002E-4</v>
      </c>
      <c r="BO154" s="103">
        <f t="shared" si="20"/>
        <v>4.4999999999999999E-4</v>
      </c>
      <c r="BS154" s="94">
        <f>MAX(BS5:BS152)</f>
        <v>1.8</v>
      </c>
    </row>
    <row r="155" spans="1:71" x14ac:dyDescent="0.2">
      <c r="U155" s="95">
        <f>AVERAGE(U5:U152)</f>
        <v>3.9625000000000001E-4</v>
      </c>
      <c r="Y155" s="86">
        <f>AVERAGE(Y5:Y152)</f>
        <v>3.8625000000000004E-4</v>
      </c>
      <c r="AC155" s="95">
        <f>AVERAGE(AC5:AC152)</f>
        <v>2.0375000000000002E-4</v>
      </c>
    </row>
    <row r="156" spans="1:71" x14ac:dyDescent="0.2">
      <c r="U156" s="95">
        <f>U155*1000</f>
        <v>0.39624999999999999</v>
      </c>
      <c r="Y156" s="86">
        <f>Y155*1000</f>
        <v>0.38625000000000004</v>
      </c>
      <c r="AC156" s="95">
        <f>AC155*1000</f>
        <v>0.20375000000000001</v>
      </c>
      <c r="BL156" s="98">
        <f>BL153*1000</f>
        <v>0.58625000000000005</v>
      </c>
      <c r="BM156" s="98">
        <f t="shared" ref="BM156:BO157" si="21">BM153*1000</f>
        <v>0.12375</v>
      </c>
      <c r="BN156" s="98">
        <f t="shared" si="21"/>
        <v>0.30499999999999999</v>
      </c>
      <c r="BO156" s="98">
        <f t="shared" si="21"/>
        <v>0.24714285714285719</v>
      </c>
    </row>
    <row r="157" spans="1:71" x14ac:dyDescent="0.2">
      <c r="BL157" s="98">
        <f>BL154*1000</f>
        <v>1.5</v>
      </c>
      <c r="BM157" s="98">
        <f t="shared" si="21"/>
        <v>0.17</v>
      </c>
      <c r="BN157" s="98">
        <f t="shared" si="21"/>
        <v>0.71</v>
      </c>
      <c r="BO157" s="98">
        <f t="shared" si="21"/>
        <v>0.45</v>
      </c>
    </row>
  </sheetData>
  <mergeCells count="15">
    <mergeCell ref="Z3:AC3"/>
    <mergeCell ref="B3:H3"/>
    <mergeCell ref="J3:M3"/>
    <mergeCell ref="N3:Q3"/>
    <mergeCell ref="R3:U3"/>
    <mergeCell ref="V3:Y3"/>
    <mergeCell ref="BG3:BK3"/>
    <mergeCell ref="BL3:BO3"/>
    <mergeCell ref="BP3:BS3"/>
    <mergeCell ref="AD3:AG3"/>
    <mergeCell ref="AH3:AK3"/>
    <mergeCell ref="AN3:AQ3"/>
    <mergeCell ref="AR3:AU3"/>
    <mergeCell ref="AX3:BA3"/>
    <mergeCell ref="BB3:BE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69DA6-1234-46D6-8E26-E3D57ABE206F}">
  <sheetPr>
    <tabColor theme="5" tint="0.39997558519241921"/>
  </sheetPr>
  <dimension ref="A4:G143"/>
  <sheetViews>
    <sheetView workbookViewId="0">
      <pane xSplit="1" ySplit="5" topLeftCell="B120" activePane="bottomRight" state="frozen"/>
      <selection pane="topRight" activeCell="B1" sqref="B1"/>
      <selection pane="bottomLeft" activeCell="A6" sqref="A6"/>
      <selection pane="bottomRight" activeCell="J152" sqref="J152"/>
    </sheetView>
  </sheetViews>
  <sheetFormatPr defaultRowHeight="12" x14ac:dyDescent="0.2"/>
  <cols>
    <col min="1" max="1" width="16.28515625" style="90" bestFit="1" customWidth="1"/>
    <col min="2" max="2" width="18.28515625" style="86" customWidth="1"/>
    <col min="3" max="3" width="11.5703125" style="86" customWidth="1"/>
    <col min="4" max="4" width="11.5703125" style="94" customWidth="1"/>
    <col min="5" max="5" width="18.5703125" style="104" customWidth="1"/>
    <col min="6" max="6" width="10.7109375" style="104" customWidth="1"/>
    <col min="7" max="7" width="11.7109375" style="108" bestFit="1" customWidth="1"/>
    <col min="8" max="8" width="27.28515625" style="86" bestFit="1" customWidth="1"/>
    <col min="9" max="9" width="9.140625" style="86"/>
    <col min="10" max="10" width="12.140625" style="86" bestFit="1" customWidth="1"/>
    <col min="11" max="11" width="12" style="86" bestFit="1" customWidth="1"/>
    <col min="12" max="16384" width="9.140625" style="86"/>
  </cols>
  <sheetData>
    <row r="4" spans="1:7" x14ac:dyDescent="0.2">
      <c r="B4" s="239" t="s">
        <v>94</v>
      </c>
      <c r="C4" s="239"/>
      <c r="D4" s="112"/>
      <c r="E4" s="242" t="s">
        <v>96</v>
      </c>
      <c r="F4" s="242"/>
      <c r="G4" s="114"/>
    </row>
    <row r="5" spans="1:7" s="107" customFormat="1" ht="36" x14ac:dyDescent="0.2">
      <c r="A5" s="105" t="s">
        <v>1426</v>
      </c>
      <c r="B5" s="107" t="s">
        <v>1427</v>
      </c>
      <c r="C5" s="107" t="s">
        <v>396</v>
      </c>
      <c r="D5" s="113" t="s">
        <v>1428</v>
      </c>
      <c r="E5" s="106" t="s">
        <v>1427</v>
      </c>
      <c r="F5" s="106" t="s">
        <v>396</v>
      </c>
      <c r="G5" s="111" t="s">
        <v>1428</v>
      </c>
    </row>
    <row r="6" spans="1:7" x14ac:dyDescent="0.2">
      <c r="A6" s="90">
        <v>44237.531944444447</v>
      </c>
      <c r="B6" s="86">
        <v>0.11</v>
      </c>
      <c r="C6" s="86">
        <v>5</v>
      </c>
      <c r="D6" s="94">
        <f t="shared" ref="D6:D7" si="0">((B6*(17/14))/(1+(10^(0.09018+(2729.92/(273.15+C6))-8))))*1000</f>
        <v>1.6428518017538736</v>
      </c>
    </row>
    <row r="7" spans="1:7" x14ac:dyDescent="0.2">
      <c r="A7" s="90">
        <v>44260.458333333336</v>
      </c>
      <c r="B7" s="86">
        <v>0.17</v>
      </c>
      <c r="C7" s="86">
        <v>6.5</v>
      </c>
      <c r="D7" s="94">
        <f t="shared" si="0"/>
        <v>2.8616110900702294</v>
      </c>
    </row>
    <row r="8" spans="1:7" x14ac:dyDescent="0.2">
      <c r="A8" s="90">
        <v>44286.384722222225</v>
      </c>
    </row>
    <row r="9" spans="1:7" x14ac:dyDescent="0.2">
      <c r="A9" s="90">
        <v>44286.39166666667</v>
      </c>
      <c r="B9" s="86">
        <v>0.17</v>
      </c>
      <c r="C9" s="86">
        <v>8.1</v>
      </c>
      <c r="D9" s="94">
        <f t="shared" ref="D9:D10" si="1">((B9*(17/14))/(1+(10^(0.09018+(2729.92/(273.15+C9))-8))))*1000</f>
        <v>3.2458213455939435</v>
      </c>
    </row>
    <row r="10" spans="1:7" x14ac:dyDescent="0.2">
      <c r="A10" s="90">
        <v>44328.652777777781</v>
      </c>
      <c r="B10" s="86">
        <v>0.01</v>
      </c>
      <c r="C10" s="86">
        <v>10</v>
      </c>
      <c r="D10" s="94">
        <f t="shared" si="1"/>
        <v>0.22126065683793281</v>
      </c>
    </row>
    <row r="11" spans="1:7" x14ac:dyDescent="0.2">
      <c r="A11" s="90">
        <v>44328.780555555553</v>
      </c>
    </row>
    <row r="12" spans="1:7" x14ac:dyDescent="0.2">
      <c r="A12" s="90">
        <v>44351.392361111109</v>
      </c>
      <c r="B12" s="86">
        <v>0.16</v>
      </c>
      <c r="C12" s="86">
        <v>12.9</v>
      </c>
      <c r="D12" s="94">
        <f t="shared" ref="D12:D16" si="2">((B12*(17/14))/(1+(10^(0.09018+(2729.92/(273.15+C12))-8))))*1000</f>
        <v>4.4134195967376311</v>
      </c>
    </row>
    <row r="13" spans="1:7" x14ac:dyDescent="0.2">
      <c r="A13" s="90">
        <v>44387.349305555559</v>
      </c>
      <c r="B13" s="86">
        <v>9.4E-2</v>
      </c>
      <c r="C13" s="86">
        <v>16</v>
      </c>
      <c r="D13" s="94">
        <f t="shared" si="2"/>
        <v>3.2620213337712514</v>
      </c>
    </row>
    <row r="14" spans="1:7" x14ac:dyDescent="0.2">
      <c r="A14" s="90">
        <v>44413.412499999999</v>
      </c>
      <c r="B14" s="86">
        <v>0.25</v>
      </c>
      <c r="C14" s="86">
        <v>16.3</v>
      </c>
      <c r="D14" s="94">
        <f t="shared" si="2"/>
        <v>8.8675067494246189</v>
      </c>
    </row>
    <row r="15" spans="1:7" x14ac:dyDescent="0.2">
      <c r="A15" s="90">
        <v>44440.633333333331</v>
      </c>
      <c r="B15" s="86">
        <v>0.11</v>
      </c>
      <c r="C15" s="86">
        <v>15.8</v>
      </c>
      <c r="D15" s="94">
        <f t="shared" si="2"/>
        <v>3.7618562770112089</v>
      </c>
    </row>
    <row r="16" spans="1:7" x14ac:dyDescent="0.2">
      <c r="A16" s="90">
        <v>44479.457638888889</v>
      </c>
      <c r="B16" s="86">
        <v>0.1</v>
      </c>
      <c r="C16" s="86">
        <v>13.3</v>
      </c>
      <c r="D16" s="94">
        <f t="shared" si="2"/>
        <v>2.8423301175636695</v>
      </c>
    </row>
    <row r="17" spans="1:1" x14ac:dyDescent="0.2">
      <c r="A17" s="90">
        <v>44514.451388888891</v>
      </c>
    </row>
    <row r="18" spans="1:1" x14ac:dyDescent="0.2">
      <c r="A18" s="90">
        <v>44514.45416666667</v>
      </c>
    </row>
    <row r="19" spans="1:1" x14ac:dyDescent="0.2">
      <c r="A19" s="90">
        <v>44514.625694444447</v>
      </c>
    </row>
    <row r="20" spans="1:1" x14ac:dyDescent="0.2">
      <c r="A20" s="90">
        <v>44514.627083333333</v>
      </c>
    </row>
    <row r="21" spans="1:1" x14ac:dyDescent="0.2">
      <c r="A21" s="90">
        <v>44515.518055555556</v>
      </c>
    </row>
    <row r="22" spans="1:1" x14ac:dyDescent="0.2">
      <c r="A22" s="90">
        <v>44515.521527777775</v>
      </c>
    </row>
    <row r="23" spans="1:1" x14ac:dyDescent="0.2">
      <c r="A23" s="90">
        <v>44515.595138888886</v>
      </c>
    </row>
    <row r="24" spans="1:1" x14ac:dyDescent="0.2">
      <c r="A24" s="90">
        <v>44515.597222222219</v>
      </c>
    </row>
    <row r="25" spans="1:1" x14ac:dyDescent="0.2">
      <c r="A25" s="90">
        <v>44515.613888888889</v>
      </c>
    </row>
    <row r="26" spans="1:1" x14ac:dyDescent="0.2">
      <c r="A26" s="90">
        <v>44515.616666666669</v>
      </c>
    </row>
    <row r="27" spans="1:1" x14ac:dyDescent="0.2">
      <c r="A27" s="90">
        <v>44516.520833333336</v>
      </c>
    </row>
    <row r="28" spans="1:1" x14ac:dyDescent="0.2">
      <c r="A28" s="90">
        <v>44516.522222222222</v>
      </c>
    </row>
    <row r="29" spans="1:1" x14ac:dyDescent="0.2">
      <c r="A29" s="90">
        <v>44516.547222222223</v>
      </c>
    </row>
    <row r="30" spans="1:1" x14ac:dyDescent="0.2">
      <c r="A30" s="90">
        <v>44516.549305555556</v>
      </c>
    </row>
    <row r="31" spans="1:1" x14ac:dyDescent="0.2">
      <c r="A31" s="90">
        <v>44518.301388888889</v>
      </c>
    </row>
    <row r="32" spans="1:1" x14ac:dyDescent="0.2">
      <c r="A32" s="90">
        <v>44518.302777777775</v>
      </c>
    </row>
    <row r="33" spans="1:4" x14ac:dyDescent="0.2">
      <c r="A33" s="90">
        <v>44518.354166666664</v>
      </c>
    </row>
    <row r="34" spans="1:4" x14ac:dyDescent="0.2">
      <c r="A34" s="90">
        <v>44518.356249999997</v>
      </c>
    </row>
    <row r="35" spans="1:4" x14ac:dyDescent="0.2">
      <c r="A35" s="90">
        <v>44518.361805555556</v>
      </c>
      <c r="B35" s="86">
        <v>8.6999999999999994E-2</v>
      </c>
      <c r="C35" s="86">
        <v>10.5</v>
      </c>
      <c r="D35" s="94">
        <f>((B35*(17/14))/(1+(10^(0.09018+(2729.92/(273.15+C35))-8))))*1000</f>
        <v>2.0003349772724714</v>
      </c>
    </row>
    <row r="36" spans="1:4" x14ac:dyDescent="0.2">
      <c r="A36" s="90">
        <v>44518.482638888891</v>
      </c>
    </row>
    <row r="37" spans="1:4" x14ac:dyDescent="0.2">
      <c r="A37" s="90">
        <v>44518.484027777777</v>
      </c>
    </row>
    <row r="38" spans="1:4" x14ac:dyDescent="0.2">
      <c r="A38" s="90">
        <v>44518.522222222222</v>
      </c>
    </row>
    <row r="39" spans="1:4" x14ac:dyDescent="0.2">
      <c r="A39" s="90">
        <v>44518.523611111108</v>
      </c>
    </row>
    <row r="40" spans="1:4" x14ac:dyDescent="0.2">
      <c r="A40" s="90">
        <v>44518.531944444447</v>
      </c>
    </row>
    <row r="41" spans="1:4" x14ac:dyDescent="0.2">
      <c r="A41" s="90">
        <v>44518.532638888886</v>
      </c>
    </row>
    <row r="42" spans="1:4" x14ac:dyDescent="0.2">
      <c r="A42" s="90">
        <v>44537.345833333333</v>
      </c>
      <c r="B42" s="86">
        <v>0.12</v>
      </c>
      <c r="C42" s="86">
        <v>7.5</v>
      </c>
      <c r="D42" s="94">
        <f t="shared" ref="D42:D44" si="3">((B42*(17/14))/(1+(10^(0.09018+(2729.92/(273.15+C42))-8))))*1000</f>
        <v>2.1858706009440234</v>
      </c>
    </row>
    <row r="43" spans="1:4" x14ac:dyDescent="0.2">
      <c r="A43" s="90">
        <v>44570.457638888889</v>
      </c>
      <c r="B43" s="86">
        <v>6.2E-2</v>
      </c>
      <c r="C43" s="86">
        <v>6.6</v>
      </c>
      <c r="D43" s="94">
        <f t="shared" si="3"/>
        <v>1.0519481334549459</v>
      </c>
    </row>
    <row r="44" spans="1:4" x14ac:dyDescent="0.2">
      <c r="A44" s="90">
        <v>44600.51666666667</v>
      </c>
      <c r="B44" s="86">
        <v>7.1999999999999995E-2</v>
      </c>
      <c r="C44" s="86">
        <v>7.2</v>
      </c>
      <c r="D44" s="94">
        <f t="shared" si="3"/>
        <v>1.2809173195685282</v>
      </c>
    </row>
    <row r="45" spans="1:4" x14ac:dyDescent="0.2">
      <c r="A45" s="90">
        <v>44625.362500000003</v>
      </c>
      <c r="C45" s="86">
        <v>6.56</v>
      </c>
    </row>
    <row r="46" spans="1:4" x14ac:dyDescent="0.2">
      <c r="A46" s="90">
        <v>44625.363888888889</v>
      </c>
      <c r="B46" s="86">
        <v>0.2</v>
      </c>
      <c r="C46" s="86">
        <v>6.6</v>
      </c>
      <c r="D46" s="94">
        <f>((B46*(17/14))/(1+(10^(0.09018+(2729.92/(273.15+C46))-8))))*1000</f>
        <v>3.3933810756611162</v>
      </c>
    </row>
    <row r="47" spans="1:4" x14ac:dyDescent="0.2">
      <c r="A47" s="90">
        <v>44657.42083333333</v>
      </c>
    </row>
    <row r="48" spans="1:4" x14ac:dyDescent="0.2">
      <c r="A48" s="90">
        <v>44657.447222222225</v>
      </c>
      <c r="B48" s="86">
        <v>6.2E-2</v>
      </c>
      <c r="C48" s="86">
        <v>8.3000000000000007</v>
      </c>
      <c r="D48" s="94">
        <f t="shared" ref="D48:D49" si="4">((B48*(17/14))/(1+(10^(0.09018+(2729.92/(273.15+C48))-8))))*1000</f>
        <v>1.2024180490253962</v>
      </c>
    </row>
    <row r="49" spans="1:4" x14ac:dyDescent="0.2">
      <c r="A49" s="90">
        <v>44691.388194444444</v>
      </c>
      <c r="B49" s="86">
        <v>2.5000000000000001E-2</v>
      </c>
      <c r="C49" s="86">
        <v>9.9</v>
      </c>
      <c r="D49" s="94">
        <f t="shared" si="4"/>
        <v>0.54890834477866191</v>
      </c>
    </row>
    <row r="50" spans="1:4" x14ac:dyDescent="0.2">
      <c r="A50" s="90">
        <v>44691.577777777777</v>
      </c>
    </row>
    <row r="51" spans="1:4" x14ac:dyDescent="0.2">
      <c r="A51" s="90">
        <v>44723.439583333333</v>
      </c>
    </row>
    <row r="52" spans="1:4" x14ac:dyDescent="0.2">
      <c r="A52" s="90">
        <v>44723.442361111112</v>
      </c>
    </row>
    <row r="53" spans="1:4" x14ac:dyDescent="0.2">
      <c r="A53" s="90">
        <v>44723.455555555556</v>
      </c>
    </row>
    <row r="54" spans="1:4" x14ac:dyDescent="0.2">
      <c r="A54" s="90">
        <v>44723.458333333336</v>
      </c>
    </row>
    <row r="55" spans="1:4" x14ac:dyDescent="0.2">
      <c r="A55" s="90">
        <v>44723.477777777778</v>
      </c>
      <c r="B55" s="86">
        <v>3.6999999999999998E-2</v>
      </c>
      <c r="C55" s="86">
        <v>12.1</v>
      </c>
      <c r="D55" s="94">
        <f>((B55*(17/14))/(1+(10^(0.09018+(2729.92/(273.15+C55))-8))))*1000</f>
        <v>0.96090775304030429</v>
      </c>
    </row>
    <row r="56" spans="1:4" x14ac:dyDescent="0.2">
      <c r="A56" s="90">
        <v>44723.679166666669</v>
      </c>
    </row>
    <row r="57" spans="1:4" x14ac:dyDescent="0.2">
      <c r="A57" s="90">
        <v>44723.684027777781</v>
      </c>
    </row>
    <row r="58" spans="1:4" x14ac:dyDescent="0.2">
      <c r="A58" s="90">
        <v>44723.686805555553</v>
      </c>
    </row>
    <row r="59" spans="1:4" x14ac:dyDescent="0.2">
      <c r="A59" s="90">
        <v>44723.692361111112</v>
      </c>
    </row>
    <row r="60" spans="1:4" x14ac:dyDescent="0.2">
      <c r="A60" s="90">
        <v>44723.696527777778</v>
      </c>
    </row>
    <row r="61" spans="1:4" x14ac:dyDescent="0.2">
      <c r="A61" s="90">
        <v>44724.454861111109</v>
      </c>
    </row>
    <row r="62" spans="1:4" x14ac:dyDescent="0.2">
      <c r="A62" s="90">
        <v>44753.512499999997</v>
      </c>
      <c r="B62" s="86">
        <v>0.01</v>
      </c>
      <c r="C62" s="86">
        <v>15.4</v>
      </c>
      <c r="D62" s="94">
        <f>((B62*(17/14))/(1+(10^(0.09018+(2729.92/(273.15+C62))-8))))*1000</f>
        <v>0.33210559007818929</v>
      </c>
    </row>
    <row r="63" spans="1:4" x14ac:dyDescent="0.2">
      <c r="A63" s="90">
        <v>44753.673611111109</v>
      </c>
    </row>
    <row r="64" spans="1:4" x14ac:dyDescent="0.2">
      <c r="A64" s="90">
        <v>44753.682638888888</v>
      </c>
    </row>
    <row r="65" spans="1:7" x14ac:dyDescent="0.2">
      <c r="A65" s="90">
        <v>44779.504861111112</v>
      </c>
      <c r="E65" s="104">
        <v>1.7000000000000001E-2</v>
      </c>
      <c r="F65" s="104">
        <v>14.7</v>
      </c>
      <c r="G65" s="108">
        <f>((E65*(17/14))/(1+(10^(0.09018+(2729.92/(273.15+F65))-8))))*1000</f>
        <v>0.53620562802119898</v>
      </c>
    </row>
    <row r="66" spans="1:7" x14ac:dyDescent="0.2">
      <c r="A66" s="90">
        <v>44779.522916666669</v>
      </c>
    </row>
    <row r="67" spans="1:7" x14ac:dyDescent="0.2">
      <c r="A67" s="90">
        <v>44780.34375</v>
      </c>
    </row>
    <row r="68" spans="1:7" x14ac:dyDescent="0.2">
      <c r="A68" s="90">
        <v>44780.356944444444</v>
      </c>
      <c r="B68" s="86">
        <v>6.5000000000000002E-2</v>
      </c>
      <c r="C68" s="86">
        <v>14.7</v>
      </c>
      <c r="D68" s="94">
        <f>((B68*(17/14))/(1+(10^(0.09018+(2729.92/(273.15+C68))-8))))*1000</f>
        <v>2.0501979894928195</v>
      </c>
    </row>
    <row r="69" spans="1:7" x14ac:dyDescent="0.2">
      <c r="A69" s="90">
        <v>44780.56527777778</v>
      </c>
    </row>
    <row r="70" spans="1:7" x14ac:dyDescent="0.2">
      <c r="A70" s="90">
        <v>44812.442361111112</v>
      </c>
      <c r="E70" s="104">
        <v>1.7000000000000001E-2</v>
      </c>
      <c r="F70" s="104">
        <v>14.26</v>
      </c>
      <c r="G70" s="108">
        <f>((E70*(17/14))/(1+(10^(0.09018+(2729.92/(273.15+F70))-8))))*1000</f>
        <v>0.51901929161572957</v>
      </c>
    </row>
    <row r="71" spans="1:7" x14ac:dyDescent="0.2">
      <c r="A71" s="90">
        <v>44812.459027777775</v>
      </c>
    </row>
    <row r="72" spans="1:7" x14ac:dyDescent="0.2">
      <c r="A72" s="90">
        <v>44812.46597222222</v>
      </c>
    </row>
    <row r="73" spans="1:7" x14ac:dyDescent="0.2">
      <c r="A73" s="90">
        <v>44817.386805555558</v>
      </c>
    </row>
    <row r="74" spans="1:7" x14ac:dyDescent="0.2">
      <c r="A74" s="90">
        <v>44817.570833333331</v>
      </c>
      <c r="B74" s="86">
        <v>9.4E-2</v>
      </c>
      <c r="C74" s="86">
        <v>15.7</v>
      </c>
      <c r="D74" s="94">
        <f>((B74*(17/14))/(1+(10^(0.09018+(2729.92/(273.15+C74))-8))))*1000</f>
        <v>3.1912317383351851</v>
      </c>
    </row>
    <row r="75" spans="1:7" x14ac:dyDescent="0.2">
      <c r="A75" s="90">
        <v>44847.375694444447</v>
      </c>
    </row>
    <row r="76" spans="1:7" x14ac:dyDescent="0.2">
      <c r="A76" s="90">
        <v>44847.382638888892</v>
      </c>
    </row>
    <row r="77" spans="1:7" x14ac:dyDescent="0.2">
      <c r="A77" s="90">
        <v>44847.544444444444</v>
      </c>
      <c r="B77" s="86">
        <v>0.13</v>
      </c>
      <c r="C77" s="86">
        <v>12.7</v>
      </c>
      <c r="D77" s="94">
        <f>((B77*(17/14))/(1+(10^(0.09018+(2729.92/(273.15+C77))-8))))*1000</f>
        <v>3.5324160873611472</v>
      </c>
    </row>
    <row r="78" spans="1:7" x14ac:dyDescent="0.2">
      <c r="A78" s="90">
        <v>44847.552083333336</v>
      </c>
    </row>
    <row r="79" spans="1:7" x14ac:dyDescent="0.2">
      <c r="A79" s="90">
        <v>44847.561111111114</v>
      </c>
      <c r="E79" s="104">
        <v>3.7999999999999999E-2</v>
      </c>
      <c r="F79" s="104">
        <v>12.7</v>
      </c>
      <c r="G79" s="108">
        <f>((E79*(17/14))/(1+(10^(0.09018+(2729.92/(273.15+F79))-8))))*1000</f>
        <v>1.0325523947671045</v>
      </c>
    </row>
    <row r="80" spans="1:7" x14ac:dyDescent="0.2">
      <c r="A80" s="90">
        <v>44847.693055555559</v>
      </c>
    </row>
    <row r="81" spans="1:7" x14ac:dyDescent="0.2">
      <c r="A81" s="90">
        <v>44875.461805555555</v>
      </c>
    </row>
    <row r="82" spans="1:7" x14ac:dyDescent="0.2">
      <c r="A82" s="90">
        <v>44879.382638888892</v>
      </c>
    </row>
    <row r="83" spans="1:7" x14ac:dyDescent="0.2">
      <c r="A83" s="90">
        <v>44879.392361111109</v>
      </c>
    </row>
    <row r="84" spans="1:7" x14ac:dyDescent="0.2">
      <c r="A84" s="90">
        <v>44879.401388888888</v>
      </c>
      <c r="B84" s="86">
        <v>0.19</v>
      </c>
      <c r="C84" s="86">
        <v>11.9</v>
      </c>
      <c r="D84" s="94">
        <f>((B84*(17/14))/(1+(10^(0.09018+(2729.92/(273.15+C84))-8))))*1000</f>
        <v>4.8602801569916174</v>
      </c>
    </row>
    <row r="85" spans="1:7" x14ac:dyDescent="0.2">
      <c r="A85" s="90">
        <v>44879.559027777781</v>
      </c>
    </row>
    <row r="86" spans="1:7" x14ac:dyDescent="0.2">
      <c r="A86" s="90">
        <v>44879.569444444445</v>
      </c>
      <c r="E86" s="104">
        <v>4.9000000000000002E-2</v>
      </c>
      <c r="F86" s="104">
        <v>11.6</v>
      </c>
      <c r="G86" s="108">
        <f>((E86*(17/14))/(1+(10^(0.09018+(2729.92/(273.15+F86))-8))))*1000</f>
        <v>1.2252481351176967</v>
      </c>
    </row>
    <row r="87" spans="1:7" x14ac:dyDescent="0.2">
      <c r="A87" s="90">
        <v>44879.570138888892</v>
      </c>
    </row>
    <row r="88" spans="1:7" x14ac:dyDescent="0.2">
      <c r="A88" s="90">
        <v>44897.350694444445</v>
      </c>
    </row>
    <row r="89" spans="1:7" x14ac:dyDescent="0.2">
      <c r="A89" s="90">
        <v>44897.361805555556</v>
      </c>
    </row>
    <row r="90" spans="1:7" x14ac:dyDescent="0.2">
      <c r="A90" s="90">
        <v>44897.372916666667</v>
      </c>
      <c r="E90" s="104">
        <v>2.7E-2</v>
      </c>
      <c r="F90" s="104">
        <v>9.8000000000000007</v>
      </c>
      <c r="G90" s="108">
        <f>((E90*(17/14))/(1+(10^(0.09018+(2729.92/(273.15+F90))-8))))*1000</f>
        <v>0.58826956098663663</v>
      </c>
    </row>
    <row r="91" spans="1:7" x14ac:dyDescent="0.2">
      <c r="A91" s="90">
        <v>44897.373611111114</v>
      </c>
      <c r="F91" s="104">
        <v>9.8000000000000007</v>
      </c>
    </row>
    <row r="92" spans="1:7" x14ac:dyDescent="0.2">
      <c r="A92" s="90">
        <v>44897.388194444444</v>
      </c>
      <c r="B92" s="86">
        <v>7.3999999999999996E-2</v>
      </c>
      <c r="C92" s="86">
        <v>9.4</v>
      </c>
      <c r="D92" s="94">
        <f>((B92*(17/14))/(1+(10^(0.09018+(2729.92/(273.15+C92))-8))))*1000</f>
        <v>1.5632451865962695</v>
      </c>
    </row>
    <row r="93" spans="1:7" x14ac:dyDescent="0.2">
      <c r="A93" s="90">
        <v>44897.54583333333</v>
      </c>
    </row>
    <row r="94" spans="1:7" x14ac:dyDescent="0.2">
      <c r="A94" s="90">
        <v>44897.555555555555</v>
      </c>
    </row>
    <row r="95" spans="1:7" x14ac:dyDescent="0.2">
      <c r="A95" s="90">
        <v>44935.395833333336</v>
      </c>
      <c r="F95" s="104">
        <v>7.7</v>
      </c>
    </row>
    <row r="96" spans="1:7" x14ac:dyDescent="0.2">
      <c r="A96" s="90">
        <v>44935.396527777775</v>
      </c>
      <c r="E96" s="104">
        <v>2.1999999999999999E-2</v>
      </c>
      <c r="F96" s="104">
        <v>7.7</v>
      </c>
      <c r="G96" s="108">
        <f>((E96*(17/14))/(1+(10^(0.09018+(2729.92/(273.15+F96))-8))))*1000</f>
        <v>0.40708778979155535</v>
      </c>
    </row>
    <row r="97" spans="1:7" x14ac:dyDescent="0.2">
      <c r="A97" s="90">
        <v>44935.40625</v>
      </c>
    </row>
    <row r="98" spans="1:7" x14ac:dyDescent="0.2">
      <c r="A98" s="90">
        <v>44935.417361111111</v>
      </c>
    </row>
    <row r="99" spans="1:7" x14ac:dyDescent="0.2">
      <c r="A99" s="90">
        <v>44935.580555555556</v>
      </c>
      <c r="B99" s="86">
        <v>5.8999999999999997E-2</v>
      </c>
      <c r="C99" s="86">
        <v>7.9</v>
      </c>
      <c r="D99" s="94">
        <f>((B99*(17/14))/(1+(10^(0.09018+(2729.92/(273.15+C99))-8))))*1000</f>
        <v>1.1089915464655202</v>
      </c>
    </row>
    <row r="100" spans="1:7" x14ac:dyDescent="0.2">
      <c r="A100" s="90">
        <v>44935.590277777781</v>
      </c>
    </row>
    <row r="101" spans="1:7" x14ac:dyDescent="0.2">
      <c r="A101" s="90">
        <v>44935.597916666666</v>
      </c>
    </row>
    <row r="102" spans="1:7" x14ac:dyDescent="0.2">
      <c r="A102" s="90">
        <v>44967.40625</v>
      </c>
    </row>
    <row r="103" spans="1:7" x14ac:dyDescent="0.2">
      <c r="A103" s="90">
        <v>44967.418055555558</v>
      </c>
    </row>
    <row r="104" spans="1:7" x14ac:dyDescent="0.2">
      <c r="A104" s="90">
        <v>44967.588888888888</v>
      </c>
      <c r="B104" s="86">
        <v>8.1000000000000003E-2</v>
      </c>
      <c r="C104" s="86">
        <v>6.7</v>
      </c>
      <c r="D104" s="94">
        <f>((B104*(17/14))/(1+(10^(0.09018+(2729.92/(273.15+C104))-8))))*1000</f>
        <v>1.3852423508627543</v>
      </c>
    </row>
    <row r="105" spans="1:7" x14ac:dyDescent="0.2">
      <c r="A105" s="90">
        <v>44967.601388888892</v>
      </c>
      <c r="F105" s="104">
        <v>6.5</v>
      </c>
    </row>
    <row r="106" spans="1:7" x14ac:dyDescent="0.2">
      <c r="A106" s="90">
        <v>44967.602083333331</v>
      </c>
      <c r="E106" s="104">
        <v>2.5000000000000001E-2</v>
      </c>
      <c r="F106" s="104">
        <v>6.5</v>
      </c>
      <c r="G106" s="108">
        <f>((E106*(17/14))/(1+(10^(0.09018+(2729.92/(273.15+F106))-8))))*1000</f>
        <v>0.4208251603044455</v>
      </c>
    </row>
    <row r="107" spans="1:7" x14ac:dyDescent="0.2">
      <c r="A107" s="90">
        <v>44967.611111111109</v>
      </c>
    </row>
    <row r="108" spans="1:7" x14ac:dyDescent="0.2">
      <c r="A108" s="90">
        <v>44968.397916666669</v>
      </c>
    </row>
    <row r="109" spans="1:7" x14ac:dyDescent="0.2">
      <c r="A109" s="90">
        <v>44993.313888888886</v>
      </c>
    </row>
    <row r="110" spans="1:7" x14ac:dyDescent="0.2">
      <c r="A110" s="90">
        <v>44993.32708333333</v>
      </c>
      <c r="B110" s="86">
        <v>0.32</v>
      </c>
      <c r="C110" s="86">
        <v>6.4</v>
      </c>
      <c r="D110" s="94">
        <f>((B110*(17/14))/(1+(10^(0.09018+(2729.92/(273.15+C110))-8))))*1000</f>
        <v>5.3440175129540126</v>
      </c>
    </row>
    <row r="111" spans="1:7" x14ac:dyDescent="0.2">
      <c r="A111" s="90">
        <v>44993.482638888891</v>
      </c>
    </row>
    <row r="112" spans="1:7" x14ac:dyDescent="0.2">
      <c r="A112" s="90">
        <v>44993.493750000001</v>
      </c>
      <c r="F112" s="104">
        <v>6.6</v>
      </c>
    </row>
    <row r="113" spans="1:7" x14ac:dyDescent="0.2">
      <c r="A113" s="90">
        <v>44993.494444444441</v>
      </c>
      <c r="E113" s="104">
        <v>4.2999999999999997E-2</v>
      </c>
      <c r="F113" s="104">
        <v>6.6</v>
      </c>
      <c r="G113" s="108">
        <f>((E113*(17/14))/(1+(10^(0.09018+(2729.92/(273.15+F113))-8))))*1000</f>
        <v>0.72957693126713996</v>
      </c>
    </row>
    <row r="114" spans="1:7" x14ac:dyDescent="0.2">
      <c r="A114" s="90">
        <v>44993.556250000001</v>
      </c>
    </row>
    <row r="115" spans="1:7" x14ac:dyDescent="0.2">
      <c r="A115" s="90">
        <v>45015.525000000001</v>
      </c>
      <c r="E115" s="104">
        <v>5.5E-2</v>
      </c>
      <c r="F115" s="104">
        <v>8.1</v>
      </c>
      <c r="G115" s="108">
        <f>((E115*(17/14))/(1+(10^(0.09018+(2729.92/(273.15+F115))-8))))*1000</f>
        <v>1.0501186706333345</v>
      </c>
    </row>
    <row r="116" spans="1:7" x14ac:dyDescent="0.2">
      <c r="A116" s="90">
        <v>45015.532638888886</v>
      </c>
    </row>
    <row r="117" spans="1:7" x14ac:dyDescent="0.2">
      <c r="A117" s="90">
        <v>45015.543055555558</v>
      </c>
    </row>
    <row r="118" spans="1:7" x14ac:dyDescent="0.2">
      <c r="A118" s="90">
        <v>45015.549305555556</v>
      </c>
    </row>
    <row r="119" spans="1:7" x14ac:dyDescent="0.2">
      <c r="A119" s="90">
        <v>45015.554861111108</v>
      </c>
    </row>
    <row r="120" spans="1:7" x14ac:dyDescent="0.2">
      <c r="A120" s="90">
        <v>45016.388194444444</v>
      </c>
      <c r="B120" s="86">
        <v>0.1</v>
      </c>
      <c r="C120" s="86">
        <v>7.7</v>
      </c>
      <c r="D120" s="94">
        <f>((B120*(17/14))/(1+(10^(0.09018+(2729.92/(273.15+C120))-8))))*1000</f>
        <v>1.8503990445070699</v>
      </c>
    </row>
    <row r="121" spans="1:7" x14ac:dyDescent="0.2">
      <c r="A121" s="90">
        <v>45057.488888888889</v>
      </c>
      <c r="E121" s="104">
        <v>6.7000000000000004E-2</v>
      </c>
      <c r="F121" s="104">
        <v>10.8</v>
      </c>
      <c r="G121" s="108">
        <f>((E121*(17/14))/(1+(10^(0.09018+(2729.92/(273.15+F121))-8))))*1000</f>
        <v>1.5762742222858497</v>
      </c>
    </row>
    <row r="122" spans="1:7" x14ac:dyDescent="0.2">
      <c r="A122" s="90">
        <v>45057.49722222222</v>
      </c>
    </row>
    <row r="123" spans="1:7" x14ac:dyDescent="0.2">
      <c r="A123" s="90">
        <v>45057.507638888892</v>
      </c>
    </row>
    <row r="124" spans="1:7" x14ac:dyDescent="0.2">
      <c r="A124" s="90">
        <v>45057.67083333333</v>
      </c>
      <c r="B124" s="86">
        <v>6.8000000000000005E-2</v>
      </c>
      <c r="C124" s="86">
        <v>10.6</v>
      </c>
      <c r="D124" s="94">
        <f>((B124*(17/14))/(1+(10^(0.09018+(2729.92/(273.15+C124))-8))))*1000</f>
        <v>1.5755047864793619</v>
      </c>
    </row>
    <row r="125" spans="1:7" x14ac:dyDescent="0.2">
      <c r="A125" s="90">
        <v>45057.680555555555</v>
      </c>
    </row>
    <row r="126" spans="1:7" x14ac:dyDescent="0.2">
      <c r="A126" s="90">
        <v>45057.69027777778</v>
      </c>
    </row>
    <row r="127" spans="1:7" x14ac:dyDescent="0.2">
      <c r="A127" s="90">
        <v>45086.4375</v>
      </c>
    </row>
    <row r="128" spans="1:7" x14ac:dyDescent="0.2">
      <c r="A128" s="90">
        <v>45086.444444444445</v>
      </c>
    </row>
    <row r="129" spans="1:7" x14ac:dyDescent="0.2">
      <c r="A129" s="90">
        <v>45086.454861111109</v>
      </c>
    </row>
    <row r="130" spans="1:7" x14ac:dyDescent="0.2">
      <c r="A130" s="90">
        <v>45086.463194444441</v>
      </c>
      <c r="B130" s="86">
        <v>0.17</v>
      </c>
      <c r="C130" s="86">
        <v>13.5</v>
      </c>
      <c r="D130" s="94">
        <f>((B130*(17/14))/(1+(10^(0.09018+(2729.92/(273.15+C130))-8))))*1000</f>
        <v>4.904739815698071</v>
      </c>
    </row>
    <row r="131" spans="1:7" x14ac:dyDescent="0.2">
      <c r="A131" s="90">
        <v>45086.475694444445</v>
      </c>
      <c r="E131" s="104">
        <v>3.5000000000000001E-3</v>
      </c>
      <c r="F131" s="104">
        <v>12.7</v>
      </c>
      <c r="G131" s="108">
        <f>((E131*(17/14))/(1+(10^(0.09018+(2729.92/(273.15+F131))-8))))*1000</f>
        <v>9.5103510044338563E-2</v>
      </c>
    </row>
    <row r="132" spans="1:7" x14ac:dyDescent="0.2">
      <c r="A132" s="90">
        <v>45086.484722222223</v>
      </c>
    </row>
    <row r="133" spans="1:7" x14ac:dyDescent="0.2">
      <c r="A133" s="90">
        <v>45121.51666666667</v>
      </c>
    </row>
    <row r="134" spans="1:7" x14ac:dyDescent="0.2">
      <c r="A134" s="90">
        <v>45121.523611111108</v>
      </c>
    </row>
    <row r="135" spans="1:7" x14ac:dyDescent="0.2">
      <c r="A135" s="90">
        <v>45121.530555555553</v>
      </c>
    </row>
    <row r="136" spans="1:7" x14ac:dyDescent="0.2">
      <c r="A136" s="90">
        <v>45148.568055555559</v>
      </c>
    </row>
    <row r="137" spans="1:7" x14ac:dyDescent="0.2">
      <c r="A137" s="90">
        <v>45148.574999999997</v>
      </c>
    </row>
    <row r="138" spans="1:7" x14ac:dyDescent="0.2">
      <c r="A138" s="90">
        <v>45148.580555555556</v>
      </c>
    </row>
    <row r="139" spans="1:7" x14ac:dyDescent="0.2">
      <c r="A139" s="90">
        <v>45176.618055555555</v>
      </c>
    </row>
    <row r="140" spans="1:7" x14ac:dyDescent="0.2">
      <c r="A140" s="90">
        <v>45177.29791666667</v>
      </c>
    </row>
    <row r="141" spans="1:7" x14ac:dyDescent="0.2">
      <c r="A141" s="90">
        <v>45177.305555555555</v>
      </c>
    </row>
    <row r="143" spans="1:7" x14ac:dyDescent="0.2">
      <c r="D143" s="110">
        <f>AVERAGE(D6:D141)</f>
        <v>2.6014392078735109</v>
      </c>
      <c r="G143" s="110">
        <f>AVERAGE(G6:G141)</f>
        <v>0.74366193589409368</v>
      </c>
    </row>
  </sheetData>
  <mergeCells count="2">
    <mergeCell ref="B4:C4"/>
    <mergeCell ref="E4:F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9E5AD-13E0-4FBF-8A69-79BE1E36D482}">
  <dimension ref="A1:T76"/>
  <sheetViews>
    <sheetView topLeftCell="A8" zoomScale="90" zoomScaleNormal="90" workbookViewId="0">
      <pane xSplit="1" topLeftCell="B1" activePane="topRight" state="frozen"/>
      <selection activeCell="A4" sqref="A4"/>
      <selection pane="topRight" activeCell="J42" sqref="J42"/>
    </sheetView>
  </sheetViews>
  <sheetFormatPr defaultRowHeight="15" x14ac:dyDescent="0.25"/>
  <cols>
    <col min="1" max="1" width="41.42578125" style="116" customWidth="1"/>
    <col min="2" max="2" width="26.85546875" style="116" customWidth="1"/>
    <col min="3" max="3" width="30.28515625" style="116" customWidth="1"/>
    <col min="4" max="4" width="10" style="116" customWidth="1"/>
    <col min="5" max="5" width="29.28515625" style="116" bestFit="1" customWidth="1"/>
    <col min="6" max="6" width="19.5703125" style="116" customWidth="1"/>
    <col min="7" max="7" width="20.140625" style="116" bestFit="1" customWidth="1"/>
    <col min="8" max="8" width="14" style="116" customWidth="1"/>
    <col min="9" max="9" width="21.42578125" style="116" bestFit="1" customWidth="1"/>
    <col min="10" max="10" width="18.42578125" style="116" customWidth="1"/>
    <col min="11" max="11" width="18.5703125" style="116" customWidth="1"/>
    <col min="12" max="12" width="18.42578125" style="116" customWidth="1"/>
    <col min="14" max="14" width="12.28515625" style="116" customWidth="1"/>
    <col min="15" max="15" width="12.85546875" style="116" customWidth="1"/>
    <col min="16" max="16" width="15.85546875" style="116" customWidth="1"/>
    <col min="17" max="17" width="9.140625" style="116"/>
    <col min="18" max="18" width="10.7109375" style="116" customWidth="1"/>
    <col min="19" max="16384" width="9.140625" style="116"/>
  </cols>
  <sheetData>
    <row r="1" spans="1:20" x14ac:dyDescent="0.25">
      <c r="C1" s="116" t="s">
        <v>1525</v>
      </c>
      <c r="D1" s="116">
        <v>298</v>
      </c>
      <c r="E1" s="116" t="s">
        <v>1527</v>
      </c>
      <c r="F1" s="116">
        <v>29</v>
      </c>
      <c r="G1" s="116" t="s">
        <v>1529</v>
      </c>
      <c r="H1" s="116">
        <v>75</v>
      </c>
      <c r="I1" s="116" t="s">
        <v>1531</v>
      </c>
      <c r="J1" s="117">
        <f>H2*1000</f>
        <v>20.833333333333332</v>
      </c>
    </row>
    <row r="2" spans="1:20" x14ac:dyDescent="0.25">
      <c r="C2" s="116" t="s">
        <v>1526</v>
      </c>
      <c r="D2" s="118">
        <f>D1/(60*60)</f>
        <v>8.2777777777777783E-2</v>
      </c>
      <c r="E2" s="116" t="s">
        <v>1528</v>
      </c>
      <c r="F2" s="118">
        <f>F1/(60*60)</f>
        <v>8.0555555555555554E-3</v>
      </c>
      <c r="G2" s="116" t="s">
        <v>1530</v>
      </c>
      <c r="H2" s="118">
        <f>H1/(60*60)</f>
        <v>2.0833333333333332E-2</v>
      </c>
      <c r="I2" s="116" t="s">
        <v>1532</v>
      </c>
      <c r="J2" s="117">
        <f>(D2+F2)*1000</f>
        <v>90.833333333333329</v>
      </c>
    </row>
    <row r="3" spans="1:20" ht="15.75" thickBot="1" x14ac:dyDescent="0.3">
      <c r="A3" s="119" t="s">
        <v>1429</v>
      </c>
      <c r="C3" s="120" t="s">
        <v>1430</v>
      </c>
      <c r="D3" s="118"/>
      <c r="E3" s="118"/>
      <c r="F3" s="120"/>
      <c r="G3" s="118"/>
      <c r="H3" s="117"/>
    </row>
    <row r="4" spans="1:20" s="121" customFormat="1" ht="30" customHeight="1" x14ac:dyDescent="0.2">
      <c r="C4" s="122"/>
      <c r="D4" s="123" t="s">
        <v>1431</v>
      </c>
      <c r="E4" s="123" t="s">
        <v>1432</v>
      </c>
      <c r="F4" s="124" t="s">
        <v>1433</v>
      </c>
      <c r="G4" s="125" t="s">
        <v>1434</v>
      </c>
      <c r="H4" s="123" t="s">
        <v>1435</v>
      </c>
      <c r="I4" s="123" t="s">
        <v>1432</v>
      </c>
      <c r="J4" s="124" t="s">
        <v>1433</v>
      </c>
      <c r="K4" s="125" t="s">
        <v>1434</v>
      </c>
    </row>
    <row r="5" spans="1:20" x14ac:dyDescent="0.25">
      <c r="A5" s="126" t="s">
        <v>1436</v>
      </c>
      <c r="B5" s="126" t="s">
        <v>1437</v>
      </c>
      <c r="C5" s="127"/>
      <c r="D5" s="116">
        <v>10.9</v>
      </c>
      <c r="E5" s="116">
        <v>30</v>
      </c>
      <c r="F5" s="118">
        <f>((D5*$D$2)+(E5*$F$2))/($F$2+$D$2)</f>
        <v>12.593883792048929</v>
      </c>
      <c r="G5" s="128">
        <v>30</v>
      </c>
      <c r="H5" s="116">
        <v>10.9</v>
      </c>
      <c r="I5" s="116">
        <v>30</v>
      </c>
      <c r="J5" s="118">
        <f>((H5*$D$2)+(I5*$F$2))/($F$2+$D$2)</f>
        <v>12.593883792048929</v>
      </c>
      <c r="K5" s="128">
        <v>30</v>
      </c>
    </row>
    <row r="6" spans="1:20" x14ac:dyDescent="0.25">
      <c r="A6" s="126" t="s">
        <v>153</v>
      </c>
      <c r="B6" s="126" t="s">
        <v>322</v>
      </c>
      <c r="C6" s="127"/>
      <c r="D6" s="116">
        <v>8.0399999999999991</v>
      </c>
      <c r="E6" s="116">
        <v>7</v>
      </c>
      <c r="F6" s="118">
        <f>((D6*$D$2)+(E6*$F$2))/($F$2+$D$2)</f>
        <v>7.9477675840978597</v>
      </c>
      <c r="G6" s="129">
        <v>7</v>
      </c>
      <c r="H6" s="116">
        <v>8.85</v>
      </c>
      <c r="I6" s="116">
        <v>7</v>
      </c>
      <c r="J6" s="118">
        <f>((H6*$D$2)+(I6*$F$2))/($F$2+$D$2)</f>
        <v>8.6859327217125397</v>
      </c>
      <c r="K6" s="129">
        <v>7</v>
      </c>
    </row>
    <row r="7" spans="1:20" x14ac:dyDescent="0.25">
      <c r="A7" s="126" t="s">
        <v>1438</v>
      </c>
      <c r="B7" s="126" t="s">
        <v>1439</v>
      </c>
      <c r="C7" s="130" t="s">
        <v>1439</v>
      </c>
      <c r="D7" s="117">
        <v>0.3</v>
      </c>
      <c r="E7" s="116">
        <v>0</v>
      </c>
      <c r="F7" s="118">
        <f>((D7*$D$2)+(E7*$F$2))/($F$2+$D$2)</f>
        <v>0.27339449541284405</v>
      </c>
      <c r="G7" s="131">
        <f>(F7*$J$2)/$J$1</f>
        <v>1.1919999999999999</v>
      </c>
      <c r="H7" s="117">
        <v>0.7</v>
      </c>
      <c r="I7" s="116">
        <v>0</v>
      </c>
      <c r="J7" s="118">
        <f>((H7*$D$2)+(I7*$F$2))/($F$2+$D$2)</f>
        <v>0.63792048929663603</v>
      </c>
      <c r="K7" s="132">
        <f>(J7*$J$2)/$J$1</f>
        <v>2.781333333333333</v>
      </c>
    </row>
    <row r="8" spans="1:20" x14ac:dyDescent="0.25">
      <c r="A8" s="126" t="s">
        <v>1440</v>
      </c>
      <c r="B8" s="126" t="s">
        <v>314</v>
      </c>
      <c r="C8" s="130" t="s">
        <v>1441</v>
      </c>
      <c r="D8" s="116">
        <v>0.192</v>
      </c>
      <c r="E8" s="133">
        <v>0</v>
      </c>
      <c r="F8" s="118">
        <f>((D8*$D$2)+(E8*$F$2))/($F$2+$D$2)</f>
        <v>0.1749724770642202</v>
      </c>
      <c r="G8" s="131">
        <f>(F8*$J$2)/$J$1</f>
        <v>0.76288000000000011</v>
      </c>
      <c r="H8" s="116">
        <v>0.86</v>
      </c>
      <c r="I8" s="133">
        <v>0</v>
      </c>
      <c r="J8" s="118">
        <f>((H8*$D$2)+(I8*$F$2))/($F$2+$D$2)</f>
        <v>0.78373088685015302</v>
      </c>
      <c r="K8" s="132">
        <f>(J8*$J$2)/$J$1</f>
        <v>3.4170666666666674</v>
      </c>
    </row>
    <row r="9" spans="1:20" x14ac:dyDescent="0.25">
      <c r="A9" s="126" t="s">
        <v>777</v>
      </c>
      <c r="B9" s="126" t="s">
        <v>1410</v>
      </c>
      <c r="C9" s="130" t="s">
        <v>1442</v>
      </c>
      <c r="D9" s="116">
        <v>2660</v>
      </c>
      <c r="E9" s="133">
        <v>15000</v>
      </c>
      <c r="F9" s="118">
        <f>((D9*$D$2)+(E9*$F$2))/($F$2+$D$2)</f>
        <v>3754.3730886850153</v>
      </c>
      <c r="G9" s="128">
        <v>15000</v>
      </c>
      <c r="H9" s="116">
        <v>8840</v>
      </c>
      <c r="I9" s="133">
        <v>15000</v>
      </c>
      <c r="J9" s="118">
        <f>((H9*$D$2)+(I9*$F$2))/($F$2+$D$2)</f>
        <v>9386.2996941896035</v>
      </c>
      <c r="K9" s="134">
        <v>15000</v>
      </c>
    </row>
    <row r="10" spans="1:20" x14ac:dyDescent="0.25">
      <c r="A10" s="135" t="s">
        <v>1443</v>
      </c>
      <c r="B10" s="135"/>
      <c r="C10" s="136"/>
      <c r="D10" s="135"/>
      <c r="E10" s="135"/>
      <c r="F10" s="135"/>
      <c r="G10" s="137"/>
      <c r="H10" s="135"/>
      <c r="I10" s="135"/>
      <c r="J10" s="135"/>
      <c r="K10" s="137"/>
      <c r="L10" s="126"/>
      <c r="N10" s="126"/>
      <c r="O10" s="126"/>
      <c r="P10" s="126"/>
      <c r="Q10" s="126"/>
      <c r="R10" s="126"/>
      <c r="S10" s="126"/>
      <c r="T10" s="126"/>
    </row>
    <row r="11" spans="1:20" x14ac:dyDescent="0.25">
      <c r="A11" s="126" t="s">
        <v>129</v>
      </c>
      <c r="B11" s="126" t="s">
        <v>304</v>
      </c>
      <c r="C11" s="130" t="s">
        <v>1444</v>
      </c>
      <c r="D11" s="116">
        <v>7.1000000000000004E-3</v>
      </c>
      <c r="E11" s="133">
        <v>0</v>
      </c>
      <c r="F11" s="138">
        <f t="shared" ref="F11:F20" si="0">((D11*$D$2)+(E11*$F$2))/($F$2+$D$2)</f>
        <v>6.4703363914373098E-3</v>
      </c>
      <c r="G11" s="139">
        <f t="shared" ref="G11:G20" si="1">(F11*$J$2)/$J$1</f>
        <v>2.8210666666666669E-2</v>
      </c>
      <c r="H11" s="116">
        <v>7.1000000000000004E-3</v>
      </c>
      <c r="I11" s="133">
        <v>0</v>
      </c>
      <c r="J11" s="138">
        <f t="shared" ref="J11:J20" si="2">((H11*$D$2)+(I11*$F$2))/($F$2+$D$2)</f>
        <v>6.4703363914373098E-3</v>
      </c>
      <c r="K11" s="140">
        <f t="shared" ref="K11:K20" si="3">(J11*$J$2)/$J$1</f>
        <v>2.8210666666666669E-2</v>
      </c>
    </row>
    <row r="12" spans="1:20" x14ac:dyDescent="0.25">
      <c r="A12" s="126" t="s">
        <v>1445</v>
      </c>
      <c r="B12" s="126" t="s">
        <v>305</v>
      </c>
      <c r="C12" s="130" t="s">
        <v>305</v>
      </c>
      <c r="D12" s="116">
        <v>1.6900000000000001E-3</v>
      </c>
      <c r="E12" s="133">
        <v>0</v>
      </c>
      <c r="F12" s="138">
        <f t="shared" si="0"/>
        <v>1.5401223241590216E-3</v>
      </c>
      <c r="G12" s="140">
        <f t="shared" si="1"/>
        <v>6.7149333333333342E-3</v>
      </c>
      <c r="H12" s="116">
        <v>4.4999999999999997E-3</v>
      </c>
      <c r="I12" s="133">
        <v>0</v>
      </c>
      <c r="J12" s="138">
        <f t="shared" si="2"/>
        <v>4.1009174311926605E-3</v>
      </c>
      <c r="K12" s="139">
        <f t="shared" si="3"/>
        <v>1.788E-2</v>
      </c>
    </row>
    <row r="13" spans="1:20" x14ac:dyDescent="0.25">
      <c r="A13" s="126" t="s">
        <v>1446</v>
      </c>
      <c r="B13" s="126" t="s">
        <v>306</v>
      </c>
      <c r="C13" s="130" t="s">
        <v>306</v>
      </c>
      <c r="D13" s="116">
        <v>4.7699999999999999E-3</v>
      </c>
      <c r="E13" s="133">
        <v>0</v>
      </c>
      <c r="F13" s="138">
        <f t="shared" si="0"/>
        <v>4.3469724770642208E-3</v>
      </c>
      <c r="G13" s="140">
        <f t="shared" si="1"/>
        <v>1.8952800000000002E-2</v>
      </c>
      <c r="H13" s="116">
        <v>7.1000000000000004E-3</v>
      </c>
      <c r="I13" s="133">
        <v>0</v>
      </c>
      <c r="J13" s="138">
        <f t="shared" si="2"/>
        <v>6.4703363914373098E-3</v>
      </c>
      <c r="K13" s="141">
        <f t="shared" si="3"/>
        <v>2.8210666666666669E-2</v>
      </c>
    </row>
    <row r="14" spans="1:20" x14ac:dyDescent="0.25">
      <c r="A14" s="126" t="s">
        <v>133</v>
      </c>
      <c r="B14" s="126" t="s">
        <v>307</v>
      </c>
      <c r="C14" s="130" t="s">
        <v>1447</v>
      </c>
      <c r="D14" s="116">
        <v>2.7100000000000002E-3</v>
      </c>
      <c r="E14" s="133">
        <v>0</v>
      </c>
      <c r="F14" s="138">
        <f t="shared" si="0"/>
        <v>2.4696636085626915E-3</v>
      </c>
      <c r="G14" s="140">
        <f t="shared" si="1"/>
        <v>1.0767733333333335E-2</v>
      </c>
      <c r="H14" s="116">
        <v>4.1999999999999997E-3</v>
      </c>
      <c r="I14" s="133">
        <v>0</v>
      </c>
      <c r="J14" s="138">
        <f t="shared" si="2"/>
        <v>3.8275229357798164E-3</v>
      </c>
      <c r="K14" s="141">
        <f t="shared" si="3"/>
        <v>1.6687999999999998E-2</v>
      </c>
    </row>
    <row r="15" spans="1:20" x14ac:dyDescent="0.25">
      <c r="A15" s="126" t="s">
        <v>1448</v>
      </c>
      <c r="B15" s="126" t="s">
        <v>306</v>
      </c>
      <c r="C15" s="130" t="s">
        <v>306</v>
      </c>
      <c r="D15" s="116">
        <v>2.3500000000000001E-3</v>
      </c>
      <c r="E15" s="133">
        <v>0</v>
      </c>
      <c r="F15" s="138">
        <f t="shared" si="0"/>
        <v>2.1415902140672783E-3</v>
      </c>
      <c r="G15" s="140">
        <f t="shared" si="1"/>
        <v>9.3373333333333329E-3</v>
      </c>
      <c r="H15" s="116">
        <v>4.7000000000000002E-3</v>
      </c>
      <c r="I15" s="133">
        <v>0</v>
      </c>
      <c r="J15" s="138">
        <f t="shared" si="2"/>
        <v>4.2831804281345566E-3</v>
      </c>
      <c r="K15" s="141">
        <f t="shared" si="3"/>
        <v>1.8674666666666666E-2</v>
      </c>
    </row>
    <row r="16" spans="1:20" x14ac:dyDescent="0.25">
      <c r="A16" s="126" t="s">
        <v>1424</v>
      </c>
      <c r="B16" s="126" t="s">
        <v>313</v>
      </c>
      <c r="C16" s="130" t="s">
        <v>1449</v>
      </c>
      <c r="D16" s="116">
        <v>7.4999999999999997E-3</v>
      </c>
      <c r="E16" s="133">
        <v>0</v>
      </c>
      <c r="F16" s="138">
        <f t="shared" si="0"/>
        <v>6.8348623853211011E-3</v>
      </c>
      <c r="G16" s="141">
        <f t="shared" si="1"/>
        <v>2.9800000000000004E-2</v>
      </c>
      <c r="H16" s="116">
        <v>7.4999999999999997E-3</v>
      </c>
      <c r="I16" s="133">
        <v>0</v>
      </c>
      <c r="J16" s="138">
        <f t="shared" si="2"/>
        <v>6.8348623853211011E-3</v>
      </c>
      <c r="K16" s="139">
        <f t="shared" si="3"/>
        <v>2.9800000000000004E-2</v>
      </c>
    </row>
    <row r="17" spans="1:20" x14ac:dyDescent="0.25">
      <c r="A17" s="126" t="s">
        <v>1450</v>
      </c>
      <c r="B17" s="126" t="s">
        <v>316</v>
      </c>
      <c r="C17" s="130" t="s">
        <v>1451</v>
      </c>
      <c r="D17" s="116">
        <v>3.8999999999999999E-4</v>
      </c>
      <c r="E17" s="116">
        <v>0</v>
      </c>
      <c r="F17" s="142">
        <f t="shared" si="0"/>
        <v>3.554128440366973E-4</v>
      </c>
      <c r="G17" s="139">
        <f t="shared" si="1"/>
        <v>1.5496000000000004E-3</v>
      </c>
      <c r="H17" s="116">
        <v>3.8999999999999999E-4</v>
      </c>
      <c r="I17" s="116">
        <v>0</v>
      </c>
      <c r="J17" s="142">
        <f t="shared" si="2"/>
        <v>3.554128440366973E-4</v>
      </c>
      <c r="K17" s="139">
        <f t="shared" si="3"/>
        <v>1.5496000000000004E-3</v>
      </c>
    </row>
    <row r="18" spans="1:20" x14ac:dyDescent="0.25">
      <c r="A18" s="126" t="s">
        <v>1452</v>
      </c>
      <c r="B18" s="126" t="s">
        <v>321</v>
      </c>
      <c r="C18" s="130" t="s">
        <v>1453</v>
      </c>
      <c r="D18" s="143">
        <v>7.5000000000000002E-4</v>
      </c>
      <c r="E18" s="116">
        <v>0</v>
      </c>
      <c r="F18" s="142">
        <f t="shared" si="0"/>
        <v>6.8348623853211016E-4</v>
      </c>
      <c r="G18" s="141">
        <f t="shared" si="1"/>
        <v>2.9800000000000004E-3</v>
      </c>
      <c r="H18" s="143">
        <v>7.5000000000000002E-4</v>
      </c>
      <c r="I18" s="116">
        <v>0</v>
      </c>
      <c r="J18" s="142">
        <f t="shared" si="2"/>
        <v>6.8348623853211016E-4</v>
      </c>
      <c r="K18" s="139">
        <f t="shared" si="3"/>
        <v>2.9800000000000004E-3</v>
      </c>
    </row>
    <row r="19" spans="1:20" x14ac:dyDescent="0.25">
      <c r="A19" s="126" t="s">
        <v>155</v>
      </c>
      <c r="B19" s="126" t="s">
        <v>323</v>
      </c>
      <c r="C19" s="130" t="s">
        <v>323</v>
      </c>
      <c r="D19" s="144">
        <v>0.13</v>
      </c>
      <c r="E19" s="116">
        <v>0</v>
      </c>
      <c r="F19" s="142">
        <f t="shared" si="0"/>
        <v>0.11847094801223242</v>
      </c>
      <c r="G19" s="139">
        <f t="shared" si="1"/>
        <v>0.5165333333333334</v>
      </c>
      <c r="H19" s="144">
        <v>0.13</v>
      </c>
      <c r="I19" s="116">
        <v>0</v>
      </c>
      <c r="J19" s="142">
        <f t="shared" si="2"/>
        <v>0.11847094801223242</v>
      </c>
      <c r="K19" s="139">
        <f t="shared" si="3"/>
        <v>0.5165333333333334</v>
      </c>
    </row>
    <row r="20" spans="1:20" ht="12" customHeight="1" x14ac:dyDescent="0.25">
      <c r="A20" s="116" t="s">
        <v>1454</v>
      </c>
      <c r="B20" s="116" t="s">
        <v>324</v>
      </c>
      <c r="C20" s="127" t="s">
        <v>1455</v>
      </c>
      <c r="D20" s="116">
        <v>4.5999999999999999E-3</v>
      </c>
      <c r="E20" s="116">
        <v>0</v>
      </c>
      <c r="F20" s="142">
        <f t="shared" si="0"/>
        <v>4.1920489296636086E-3</v>
      </c>
      <c r="G20" s="141">
        <f t="shared" si="1"/>
        <v>1.8277333333333333E-2</v>
      </c>
      <c r="H20" s="116">
        <v>1.55E-2</v>
      </c>
      <c r="I20" s="116">
        <v>0</v>
      </c>
      <c r="J20" s="142">
        <f t="shared" si="2"/>
        <v>1.4125382262996944E-2</v>
      </c>
      <c r="K20" s="145">
        <f t="shared" si="3"/>
        <v>6.1586666666666671E-2</v>
      </c>
    </row>
    <row r="21" spans="1:20" x14ac:dyDescent="0.25">
      <c r="A21" s="135" t="s">
        <v>1456</v>
      </c>
      <c r="B21" s="135"/>
      <c r="C21" s="136"/>
      <c r="D21" s="135"/>
      <c r="E21" s="135"/>
      <c r="F21" s="135"/>
      <c r="G21" s="137"/>
      <c r="H21" s="135"/>
      <c r="I21" s="135"/>
      <c r="J21" s="135"/>
      <c r="K21" s="137"/>
      <c r="L21" s="126"/>
      <c r="N21" s="126"/>
      <c r="O21" s="126"/>
      <c r="P21" s="126"/>
      <c r="Q21" s="126"/>
      <c r="R21" s="126"/>
      <c r="S21" s="126"/>
      <c r="T21" s="126"/>
    </row>
    <row r="22" spans="1:20" x14ac:dyDescent="0.25">
      <c r="A22" s="126" t="s">
        <v>135</v>
      </c>
      <c r="B22" s="126" t="s">
        <v>308</v>
      </c>
      <c r="C22" s="130" t="s">
        <v>308</v>
      </c>
      <c r="D22" s="116">
        <v>0.05</v>
      </c>
      <c r="E22" s="133">
        <v>0</v>
      </c>
      <c r="F22" s="118">
        <f t="shared" ref="F22:F29" si="4">((D22*$D$2)+(E22*$F$2))/($F$2+$D$2)</f>
        <v>4.5565749235474004E-2</v>
      </c>
      <c r="G22" s="146">
        <f t="shared" ref="G22:G29" si="5">(F22*$J$2)/$J$1</f>
        <v>0.19866666666666666</v>
      </c>
      <c r="H22" s="116">
        <v>0.24</v>
      </c>
      <c r="I22" s="133">
        <v>0</v>
      </c>
      <c r="J22" s="118">
        <f t="shared" ref="J22:J29" si="6">((H22*$D$2)+(I22*$F$2))/($F$2+$D$2)</f>
        <v>0.21871559633027524</v>
      </c>
      <c r="K22" s="147">
        <f t="shared" ref="K22:K29" si="7">(J22*$J$2)/$J$1</f>
        <v>0.95360000000000011</v>
      </c>
    </row>
    <row r="23" spans="1:20" x14ac:dyDescent="0.25">
      <c r="A23" s="126" t="s">
        <v>1457</v>
      </c>
      <c r="B23" s="126" t="s">
        <v>310</v>
      </c>
      <c r="C23" s="130" t="s">
        <v>310</v>
      </c>
      <c r="D23" s="116">
        <v>1.76</v>
      </c>
      <c r="E23" s="133">
        <v>0</v>
      </c>
      <c r="F23" s="118">
        <f t="shared" si="4"/>
        <v>1.6039143730886851</v>
      </c>
      <c r="G23" s="146">
        <f t="shared" si="5"/>
        <v>6.9930666666666674</v>
      </c>
      <c r="H23" s="116">
        <v>4.9000000000000004</v>
      </c>
      <c r="I23" s="133">
        <v>0</v>
      </c>
      <c r="J23" s="118">
        <f t="shared" si="6"/>
        <v>4.4654434250764528</v>
      </c>
      <c r="K23" s="147">
        <f t="shared" si="7"/>
        <v>19.469333333333335</v>
      </c>
    </row>
    <row r="24" spans="1:20" x14ac:dyDescent="0.25">
      <c r="A24" s="126" t="s">
        <v>588</v>
      </c>
      <c r="B24" s="126" t="s">
        <v>311</v>
      </c>
      <c r="C24" s="130" t="s">
        <v>311</v>
      </c>
      <c r="D24" s="116">
        <v>1.73</v>
      </c>
      <c r="E24" s="133">
        <v>0</v>
      </c>
      <c r="F24" s="118">
        <f t="shared" si="4"/>
        <v>1.5765749235474007</v>
      </c>
      <c r="G24" s="146">
        <f t="shared" si="5"/>
        <v>6.8738666666666663</v>
      </c>
      <c r="H24" s="116">
        <v>4.3</v>
      </c>
      <c r="I24" s="133">
        <v>0</v>
      </c>
      <c r="J24" s="118">
        <f t="shared" si="6"/>
        <v>3.9186544342507643</v>
      </c>
      <c r="K24" s="147">
        <f t="shared" si="7"/>
        <v>17.085333333333331</v>
      </c>
    </row>
    <row r="25" spans="1:20" x14ac:dyDescent="0.25">
      <c r="A25" s="126" t="s">
        <v>1458</v>
      </c>
      <c r="B25" s="126" t="s">
        <v>317</v>
      </c>
      <c r="C25" s="130" t="s">
        <v>1459</v>
      </c>
      <c r="D25" s="116">
        <v>610</v>
      </c>
      <c r="E25" s="133">
        <v>0</v>
      </c>
      <c r="F25" s="118">
        <f t="shared" si="4"/>
        <v>555.90214067278293</v>
      </c>
      <c r="G25" s="148">
        <f t="shared" si="5"/>
        <v>2423.7333333333336</v>
      </c>
      <c r="H25" s="116">
        <v>2.6</v>
      </c>
      <c r="I25" s="133">
        <v>0</v>
      </c>
      <c r="J25" s="118">
        <f t="shared" si="6"/>
        <v>2.3694189602446483</v>
      </c>
      <c r="K25" s="149">
        <f t="shared" si="7"/>
        <v>10.330666666666666</v>
      </c>
    </row>
    <row r="26" spans="1:20" x14ac:dyDescent="0.25">
      <c r="A26" s="126" t="s">
        <v>148</v>
      </c>
      <c r="B26" s="126" t="s">
        <v>318</v>
      </c>
      <c r="C26" s="130" t="s">
        <v>318</v>
      </c>
      <c r="D26" s="116">
        <v>15.43</v>
      </c>
      <c r="E26" s="133">
        <v>0</v>
      </c>
      <c r="F26" s="118">
        <f t="shared" si="4"/>
        <v>14.061590214067278</v>
      </c>
      <c r="G26" s="146">
        <f t="shared" si="5"/>
        <v>61.30853333333333</v>
      </c>
      <c r="H26" s="116">
        <v>180</v>
      </c>
      <c r="I26" s="133">
        <v>0</v>
      </c>
      <c r="J26" s="118">
        <f t="shared" si="6"/>
        <v>164.03669724770643</v>
      </c>
      <c r="K26" s="146">
        <f t="shared" si="7"/>
        <v>715.2</v>
      </c>
    </row>
    <row r="27" spans="1:20" x14ac:dyDescent="0.25">
      <c r="A27" s="126" t="s">
        <v>149</v>
      </c>
      <c r="B27" s="126" t="s">
        <v>319</v>
      </c>
      <c r="C27" s="130" t="s">
        <v>319</v>
      </c>
      <c r="D27" s="116">
        <v>6.1000000000000004E-3</v>
      </c>
      <c r="E27" s="133">
        <v>0</v>
      </c>
      <c r="F27" s="116">
        <f t="shared" si="4"/>
        <v>5.5590214067278293E-3</v>
      </c>
      <c r="G27" s="147">
        <f t="shared" si="5"/>
        <v>2.4237333333333333E-2</v>
      </c>
      <c r="H27" s="116">
        <v>2.1999999999999999E-2</v>
      </c>
      <c r="I27" s="133">
        <v>0</v>
      </c>
      <c r="J27" s="116">
        <f t="shared" si="6"/>
        <v>2.0048929663608564E-2</v>
      </c>
      <c r="K27" s="146">
        <f t="shared" si="7"/>
        <v>8.7413333333333343E-2</v>
      </c>
    </row>
    <row r="28" spans="1:20" x14ac:dyDescent="0.25">
      <c r="A28" s="126" t="s">
        <v>151</v>
      </c>
      <c r="B28" s="126" t="s">
        <v>320</v>
      </c>
      <c r="C28" s="130" t="s">
        <v>320</v>
      </c>
      <c r="D28" s="116">
        <v>1.1499999999999999</v>
      </c>
      <c r="E28" s="133">
        <v>0</v>
      </c>
      <c r="F28" s="118">
        <f t="shared" si="4"/>
        <v>1.048012232415902</v>
      </c>
      <c r="G28" s="131">
        <f t="shared" si="5"/>
        <v>4.5693333333333328</v>
      </c>
      <c r="H28" s="116">
        <v>2.5</v>
      </c>
      <c r="I28" s="133">
        <v>0</v>
      </c>
      <c r="J28" s="118">
        <f t="shared" si="6"/>
        <v>2.2782874617737003</v>
      </c>
      <c r="K28" s="131">
        <f t="shared" si="7"/>
        <v>9.9333333333333336</v>
      </c>
    </row>
    <row r="29" spans="1:20" x14ac:dyDescent="0.25">
      <c r="A29" s="126" t="s">
        <v>159</v>
      </c>
      <c r="B29" s="126" t="s">
        <v>1460</v>
      </c>
      <c r="C29" s="130" t="s">
        <v>1460</v>
      </c>
      <c r="D29" s="116">
        <v>9.2100000000000009</v>
      </c>
      <c r="E29" s="133">
        <v>0</v>
      </c>
      <c r="F29" s="118">
        <f t="shared" si="4"/>
        <v>8.393211009174312</v>
      </c>
      <c r="G29" s="146">
        <f t="shared" si="5"/>
        <v>36.5944</v>
      </c>
      <c r="H29" s="116">
        <v>21</v>
      </c>
      <c r="I29" s="133">
        <v>0</v>
      </c>
      <c r="J29" s="118">
        <f t="shared" si="6"/>
        <v>19.137614678899084</v>
      </c>
      <c r="K29" s="132">
        <f t="shared" si="7"/>
        <v>83.44</v>
      </c>
    </row>
    <row r="30" spans="1:20" x14ac:dyDescent="0.25">
      <c r="A30" s="135" t="s">
        <v>1461</v>
      </c>
      <c r="B30" s="135"/>
      <c r="C30" s="136"/>
      <c r="D30" s="135"/>
      <c r="E30" s="135"/>
      <c r="F30" s="135"/>
      <c r="G30" s="137"/>
      <c r="H30" s="135"/>
      <c r="I30" s="135"/>
      <c r="J30" s="135"/>
      <c r="K30" s="137"/>
      <c r="L30" s="126"/>
      <c r="N30" s="126"/>
      <c r="O30" s="126"/>
      <c r="P30" s="126"/>
      <c r="Q30" s="126"/>
      <c r="R30" s="126"/>
      <c r="S30" s="126"/>
      <c r="T30" s="126"/>
    </row>
    <row r="31" spans="1:20" x14ac:dyDescent="0.25">
      <c r="A31" s="126" t="s">
        <v>127</v>
      </c>
      <c r="B31" s="126" t="s">
        <v>303</v>
      </c>
      <c r="C31" s="130" t="s">
        <v>303</v>
      </c>
      <c r="D31" s="116">
        <v>1.6000000000000001E-4</v>
      </c>
      <c r="E31" s="116">
        <v>0</v>
      </c>
      <c r="F31" s="142">
        <f t="shared" ref="F31:F36" si="8">((D31*$D$2)+(E31*$F$2))/($F$2+$D$2)</f>
        <v>1.4581039755351684E-4</v>
      </c>
      <c r="G31" s="139">
        <f t="shared" ref="G31:G36" si="9">(F31*$J$2)/$J$1</f>
        <v>6.3573333333333346E-4</v>
      </c>
      <c r="H31" s="116">
        <v>1.6000000000000001E-4</v>
      </c>
      <c r="I31" s="116">
        <v>0</v>
      </c>
      <c r="J31" s="142">
        <f t="shared" ref="J31:J36" si="10">((H31*$D$2)+(I31*$F$2))/($F$2+$D$2)</f>
        <v>1.4581039755351684E-4</v>
      </c>
      <c r="K31" s="139">
        <f t="shared" ref="K31:K36" si="11">(J31*$J$2)/$J$1</f>
        <v>6.3573333333333346E-4</v>
      </c>
    </row>
    <row r="32" spans="1:20" x14ac:dyDescent="0.25">
      <c r="A32" s="126" t="s">
        <v>571</v>
      </c>
      <c r="B32" s="126" t="s">
        <v>309</v>
      </c>
      <c r="C32" s="130" t="s">
        <v>309</v>
      </c>
      <c r="D32" s="116">
        <v>1.7799999999999999E-3</v>
      </c>
      <c r="E32" s="116">
        <v>0</v>
      </c>
      <c r="F32" s="142">
        <f t="shared" si="8"/>
        <v>1.6221406727828748E-3</v>
      </c>
      <c r="G32" s="139">
        <f t="shared" si="9"/>
        <v>7.0725333333333338E-3</v>
      </c>
      <c r="H32" s="116">
        <v>1.0999999999999999E-2</v>
      </c>
      <c r="I32" s="116">
        <v>0</v>
      </c>
      <c r="J32" s="142">
        <f t="shared" si="10"/>
        <v>1.0024464831804282E-2</v>
      </c>
      <c r="K32" s="140">
        <f t="shared" si="11"/>
        <v>4.3706666666666671E-2</v>
      </c>
    </row>
    <row r="33" spans="1:15" ht="14.25" customHeight="1" x14ac:dyDescent="0.25">
      <c r="A33" s="126" t="s">
        <v>603</v>
      </c>
      <c r="B33" s="126" t="s">
        <v>1462</v>
      </c>
      <c r="C33" s="130" t="s">
        <v>1462</v>
      </c>
      <c r="D33" s="116">
        <v>4.9100000000000003E-3</v>
      </c>
      <c r="E33" s="116">
        <v>0</v>
      </c>
      <c r="F33" s="142">
        <f t="shared" si="8"/>
        <v>4.4745565749235482E-3</v>
      </c>
      <c r="G33" s="141">
        <f t="shared" si="9"/>
        <v>1.9509066666666672E-2</v>
      </c>
      <c r="H33" s="116">
        <v>5.0999999999999997E-2</v>
      </c>
      <c r="I33" s="116">
        <v>0</v>
      </c>
      <c r="J33" s="142">
        <f t="shared" si="10"/>
        <v>4.6477064220183488E-2</v>
      </c>
      <c r="K33" s="139">
        <f t="shared" si="11"/>
        <v>0.20264000000000001</v>
      </c>
    </row>
    <row r="34" spans="1:15" x14ac:dyDescent="0.25">
      <c r="A34" s="126" t="s">
        <v>238</v>
      </c>
      <c r="B34" s="126" t="s">
        <v>1463</v>
      </c>
      <c r="C34" s="130" t="s">
        <v>1463</v>
      </c>
      <c r="D34" s="116">
        <v>8.5000000000000006E-3</v>
      </c>
      <c r="E34" s="116">
        <v>0</v>
      </c>
      <c r="F34" s="142">
        <f t="shared" si="8"/>
        <v>7.7461773700305825E-3</v>
      </c>
      <c r="G34" s="139">
        <f t="shared" si="9"/>
        <v>3.3773333333333336E-2</v>
      </c>
      <c r="H34" s="116">
        <v>4.1000000000000002E-2</v>
      </c>
      <c r="I34" s="116">
        <v>0</v>
      </c>
      <c r="J34" s="142">
        <f t="shared" si="10"/>
        <v>3.736391437308869E-2</v>
      </c>
      <c r="K34" s="139">
        <f t="shared" si="11"/>
        <v>0.1629066666666667</v>
      </c>
    </row>
    <row r="35" spans="1:15" x14ac:dyDescent="0.25">
      <c r="A35" s="126" t="s">
        <v>271</v>
      </c>
      <c r="B35" s="126" t="s">
        <v>1464</v>
      </c>
      <c r="C35" s="130" t="s">
        <v>1464</v>
      </c>
      <c r="D35" s="116">
        <v>6.0000000000000001E-3</v>
      </c>
      <c r="E35" s="116">
        <v>0</v>
      </c>
      <c r="F35" s="142">
        <f t="shared" si="8"/>
        <v>5.4678899082568812E-3</v>
      </c>
      <c r="G35" s="139">
        <f t="shared" si="9"/>
        <v>2.3840000000000004E-2</v>
      </c>
      <c r="H35" s="116">
        <v>2.3E-2</v>
      </c>
      <c r="I35" s="116">
        <v>0</v>
      </c>
      <c r="J35" s="142">
        <f t="shared" si="10"/>
        <v>2.0960244648318044E-2</v>
      </c>
      <c r="K35" s="139">
        <f t="shared" si="11"/>
        <v>9.1386666666666672E-2</v>
      </c>
    </row>
    <row r="36" spans="1:15" ht="15.75" thickBot="1" x14ac:dyDescent="0.3">
      <c r="A36" s="126" t="s">
        <v>158</v>
      </c>
      <c r="B36" s="126" t="s">
        <v>326</v>
      </c>
      <c r="C36" s="150" t="s">
        <v>1465</v>
      </c>
      <c r="D36" s="151">
        <v>4.0000000000000002E-4</v>
      </c>
      <c r="E36" s="151">
        <v>0</v>
      </c>
      <c r="F36" s="152">
        <f t="shared" si="8"/>
        <v>3.6452599388379209E-4</v>
      </c>
      <c r="G36" s="153">
        <f t="shared" si="9"/>
        <v>1.5893333333333334E-3</v>
      </c>
      <c r="H36" s="151">
        <v>4.0000000000000002E-4</v>
      </c>
      <c r="I36" s="151">
        <v>0</v>
      </c>
      <c r="J36" s="152">
        <f t="shared" si="10"/>
        <v>3.6452599388379209E-4</v>
      </c>
      <c r="K36" s="153">
        <f t="shared" si="11"/>
        <v>1.5893333333333334E-3</v>
      </c>
    </row>
    <row r="37" spans="1:15" x14ac:dyDescent="0.25">
      <c r="A37" s="126"/>
      <c r="B37" s="126"/>
      <c r="D37" s="117"/>
      <c r="E37" s="118"/>
    </row>
    <row r="39" spans="1:15" x14ac:dyDescent="0.25">
      <c r="C39" s="116" t="s">
        <v>1525</v>
      </c>
      <c r="D39" s="116">
        <v>298</v>
      </c>
      <c r="E39" s="116" t="s">
        <v>1527</v>
      </c>
      <c r="F39" s="116">
        <v>29</v>
      </c>
      <c r="G39" s="116" t="s">
        <v>1529</v>
      </c>
      <c r="H39" s="116">
        <v>75</v>
      </c>
      <c r="I39" s="116" t="s">
        <v>1531</v>
      </c>
      <c r="J39" s="117">
        <f>H40*1000</f>
        <v>20.833333333333332</v>
      </c>
    </row>
    <row r="40" spans="1:15" x14ac:dyDescent="0.25">
      <c r="C40" s="116" t="s">
        <v>1526</v>
      </c>
      <c r="D40" s="118">
        <f>D39/(60*60)</f>
        <v>8.2777777777777783E-2</v>
      </c>
      <c r="E40" s="116" t="s">
        <v>1528</v>
      </c>
      <c r="F40" s="118">
        <f>F39/(60*60)</f>
        <v>8.0555555555555554E-3</v>
      </c>
      <c r="G40" s="116" t="s">
        <v>1530</v>
      </c>
      <c r="H40" s="118">
        <f>H39/(60*60)</f>
        <v>2.0833333333333332E-2</v>
      </c>
      <c r="I40" s="116" t="s">
        <v>1533</v>
      </c>
      <c r="J40" s="117">
        <f>(D40+F40)*1000</f>
        <v>90.833333333333329</v>
      </c>
    </row>
    <row r="41" spans="1:15" x14ac:dyDescent="0.25">
      <c r="D41" s="118"/>
      <c r="E41" s="118"/>
      <c r="F41" s="154"/>
      <c r="I41" s="116" t="s">
        <v>1534</v>
      </c>
      <c r="J41" s="117">
        <v>197</v>
      </c>
    </row>
    <row r="42" spans="1:15" x14ac:dyDescent="0.25">
      <c r="D42" s="118"/>
      <c r="E42" s="118"/>
      <c r="F42" s="154"/>
      <c r="I42" s="116" t="s">
        <v>1535</v>
      </c>
      <c r="J42" s="117">
        <f>J41+J39</f>
        <v>217.83333333333334</v>
      </c>
    </row>
    <row r="43" spans="1:15" ht="15.75" thickBot="1" x14ac:dyDescent="0.3">
      <c r="A43" s="119" t="s">
        <v>1466</v>
      </c>
      <c r="C43" s="120" t="s">
        <v>1430</v>
      </c>
      <c r="D43" s="118"/>
      <c r="E43" s="118"/>
      <c r="F43" s="120"/>
      <c r="G43" s="118"/>
      <c r="I43" s="117"/>
    </row>
    <row r="44" spans="1:15" ht="48" x14ac:dyDescent="0.2">
      <c r="A44" s="121"/>
      <c r="B44" s="121"/>
      <c r="C44" s="122"/>
      <c r="D44" s="123" t="s">
        <v>1431</v>
      </c>
      <c r="E44" s="123" t="s">
        <v>1432</v>
      </c>
      <c r="F44" s="123" t="s">
        <v>1433</v>
      </c>
      <c r="G44" s="124" t="s">
        <v>1434</v>
      </c>
      <c r="H44" s="123" t="s">
        <v>1467</v>
      </c>
      <c r="I44" s="155" t="s">
        <v>1468</v>
      </c>
      <c r="J44" s="122" t="s">
        <v>1435</v>
      </c>
      <c r="K44" s="123" t="s">
        <v>1432</v>
      </c>
      <c r="L44" s="123" t="s">
        <v>1433</v>
      </c>
      <c r="M44" s="123" t="s">
        <v>1434</v>
      </c>
      <c r="N44" s="123" t="s">
        <v>1467</v>
      </c>
      <c r="O44" s="155" t="s">
        <v>1468</v>
      </c>
    </row>
    <row r="45" spans="1:15" ht="12" x14ac:dyDescent="0.2">
      <c r="A45" s="126" t="s">
        <v>1436</v>
      </c>
      <c r="B45" s="126" t="s">
        <v>1437</v>
      </c>
      <c r="C45" s="127"/>
      <c r="D45" s="116">
        <v>10.9</v>
      </c>
      <c r="E45" s="116">
        <v>30</v>
      </c>
      <c r="F45" s="118">
        <f>((D45*$D$2)+(E45*$F$2))/($F$2+$D$2)</f>
        <v>12.593883792048929</v>
      </c>
      <c r="G45" s="156">
        <v>30</v>
      </c>
      <c r="I45" s="157">
        <v>15</v>
      </c>
      <c r="J45" s="127">
        <v>10.9</v>
      </c>
      <c r="K45" s="116">
        <v>30</v>
      </c>
      <c r="L45" s="118">
        <f>((J45*$D$2)+(K45*$F$2))/($F$2+$D$2)</f>
        <v>12.593883792048929</v>
      </c>
      <c r="M45" s="156">
        <v>30</v>
      </c>
      <c r="O45" s="158">
        <v>15</v>
      </c>
    </row>
    <row r="46" spans="1:15" ht="12" x14ac:dyDescent="0.2">
      <c r="A46" s="126" t="s">
        <v>153</v>
      </c>
      <c r="B46" s="126" t="s">
        <v>322</v>
      </c>
      <c r="C46" s="127"/>
      <c r="D46" s="116">
        <v>8.0399999999999991</v>
      </c>
      <c r="E46" s="116">
        <v>7</v>
      </c>
      <c r="F46" s="118">
        <f>((D46*$D$2)+(E46*$F$2))/($F$2+$D$2)</f>
        <v>7.9477675840978597</v>
      </c>
      <c r="G46" s="159">
        <v>7</v>
      </c>
      <c r="H46" s="116">
        <v>7</v>
      </c>
      <c r="I46" s="157">
        <v>7</v>
      </c>
      <c r="J46" s="127">
        <v>8.85</v>
      </c>
      <c r="K46" s="116">
        <v>7</v>
      </c>
      <c r="L46" s="118">
        <f>((J46*$D$2)+(K46*$F$2))/($F$2+$D$2)</f>
        <v>8.6859327217125397</v>
      </c>
      <c r="M46" s="159">
        <v>7</v>
      </c>
      <c r="N46" s="116">
        <v>7</v>
      </c>
      <c r="O46" s="157">
        <v>7</v>
      </c>
    </row>
    <row r="47" spans="1:15" ht="12" x14ac:dyDescent="0.2">
      <c r="A47" s="126" t="s">
        <v>1438</v>
      </c>
      <c r="B47" s="126" t="s">
        <v>1439</v>
      </c>
      <c r="C47" s="130" t="s">
        <v>1439</v>
      </c>
      <c r="D47" s="117">
        <v>0.3</v>
      </c>
      <c r="E47" s="116">
        <v>0</v>
      </c>
      <c r="F47" s="118">
        <f>((D47*$D$2)+(E47*$F$2))/($F$2+$D$2)</f>
        <v>0.27339449541284405</v>
      </c>
      <c r="G47" s="117">
        <f>(F47*$J$2)/$J$1</f>
        <v>1.1919999999999999</v>
      </c>
      <c r="H47" s="116">
        <v>0</v>
      </c>
      <c r="I47" s="139">
        <f>((G47*$J$39)+(H47*$J$41))/$J$42</f>
        <v>0.11400153022188217</v>
      </c>
      <c r="J47" s="160">
        <v>0.7</v>
      </c>
      <c r="K47" s="116">
        <v>0</v>
      </c>
      <c r="L47" s="118">
        <f>((J47*$D$2)+(K47*$F$2))/($F$2+$D$2)</f>
        <v>0.63792048929663603</v>
      </c>
      <c r="M47" s="161">
        <f>(L47*$J$2)/$J$1</f>
        <v>2.781333333333333</v>
      </c>
      <c r="N47" s="116">
        <v>0</v>
      </c>
      <c r="O47" s="162">
        <f>((M47*$J$39)+(N47*$J$41))/$J$42</f>
        <v>0.266003570517725</v>
      </c>
    </row>
    <row r="48" spans="1:15" ht="12" x14ac:dyDescent="0.2">
      <c r="A48" s="126" t="s">
        <v>1440</v>
      </c>
      <c r="B48" s="126" t="s">
        <v>314</v>
      </c>
      <c r="C48" s="130" t="s">
        <v>1441</v>
      </c>
      <c r="D48" s="116">
        <v>0.192</v>
      </c>
      <c r="E48" s="133">
        <v>0</v>
      </c>
      <c r="F48" s="118">
        <f>((D48*$D$2)+(E48*$F$2))/($F$2+$D$2)</f>
        <v>0.1749724770642202</v>
      </c>
      <c r="G48" s="117">
        <f>(F48*$J$2)/$J$1</f>
        <v>0.76288000000000011</v>
      </c>
      <c r="H48" s="116">
        <v>0</v>
      </c>
      <c r="I48" s="139">
        <f>((G48*$J$39)+(H48*$J$41))/$J$42</f>
        <v>7.2960979342004587E-2</v>
      </c>
      <c r="J48" s="127">
        <v>0.86</v>
      </c>
      <c r="K48" s="133">
        <v>0</v>
      </c>
      <c r="L48" s="118">
        <f>((J48*$D$2)+(K48*$F$2))/($F$2+$D$2)</f>
        <v>0.78373088685015302</v>
      </c>
      <c r="M48" s="117">
        <f>(L48*$J$2)/$J$1</f>
        <v>3.4170666666666674</v>
      </c>
      <c r="N48" s="116">
        <v>0</v>
      </c>
      <c r="O48" s="131">
        <f>((M48*$J$39)+(N48*$J$41))/$J$42</f>
        <v>0.32680438663606226</v>
      </c>
    </row>
    <row r="49" spans="1:17" ht="12" x14ac:dyDescent="0.2">
      <c r="A49" s="126" t="s">
        <v>777</v>
      </c>
      <c r="B49" s="126" t="s">
        <v>1410</v>
      </c>
      <c r="C49" s="130" t="s">
        <v>1442</v>
      </c>
      <c r="D49" s="116">
        <v>2660</v>
      </c>
      <c r="E49" s="133">
        <v>15000</v>
      </c>
      <c r="F49" s="118">
        <f>((D49*$D$2)+(E49*$F$2))/($F$2+$D$2)</f>
        <v>3754.3730886850153</v>
      </c>
      <c r="G49" s="156">
        <v>15000</v>
      </c>
      <c r="H49" s="116">
        <v>0</v>
      </c>
      <c r="I49" s="163">
        <f>((G49*$J$39)+(H49*$J$41))/$J$42</f>
        <v>1434.5830145371078</v>
      </c>
      <c r="J49" s="127">
        <v>8840</v>
      </c>
      <c r="K49" s="133">
        <v>15000</v>
      </c>
      <c r="L49" s="118">
        <f>((J49*$D$2)+(K49*$F$2))/($F$2+$D$2)</f>
        <v>9386.2996941896035</v>
      </c>
      <c r="M49" s="164">
        <v>15000</v>
      </c>
      <c r="N49" s="116">
        <v>0</v>
      </c>
      <c r="O49" s="165">
        <f>((M49*$J$39)+(N49*$J$41))/$J$42</f>
        <v>1434.5830145371078</v>
      </c>
    </row>
    <row r="50" spans="1:17" ht="12" x14ac:dyDescent="0.2">
      <c r="A50" s="135" t="s">
        <v>1443</v>
      </c>
      <c r="B50" s="135"/>
      <c r="C50" s="136"/>
      <c r="D50" s="135"/>
      <c r="E50" s="135"/>
      <c r="F50" s="135"/>
      <c r="G50" s="135"/>
      <c r="H50" s="166"/>
      <c r="I50" s="167"/>
      <c r="J50" s="168"/>
      <c r="K50" s="135"/>
      <c r="L50" s="135"/>
      <c r="M50" s="135"/>
      <c r="N50" s="166"/>
      <c r="O50" s="167"/>
    </row>
    <row r="51" spans="1:17" ht="12" x14ac:dyDescent="0.2">
      <c r="A51" s="126" t="s">
        <v>129</v>
      </c>
      <c r="B51" s="126" t="s">
        <v>304</v>
      </c>
      <c r="C51" s="130" t="s">
        <v>1444</v>
      </c>
      <c r="D51" s="116">
        <v>7.1000000000000004E-3</v>
      </c>
      <c r="E51" s="133">
        <v>0</v>
      </c>
      <c r="F51" s="138">
        <f t="shared" ref="F51:F60" si="12">((D51*$D$2)+(E51*$F$2))/($F$2+$D$2)</f>
        <v>6.4703363914373098E-3</v>
      </c>
      <c r="G51" s="138">
        <f t="shared" ref="G51:G60" si="13">(F51*$J$2)/$J$1</f>
        <v>2.8210666666666669E-2</v>
      </c>
      <c r="H51" s="116">
        <v>0</v>
      </c>
      <c r="I51" s="139">
        <f t="shared" ref="I51:I60" si="14">((G51*$J$39)+(H51*$J$41))/$J$42</f>
        <v>2.6980362152512114E-3</v>
      </c>
      <c r="J51" s="127">
        <v>7.1000000000000004E-3</v>
      </c>
      <c r="K51" s="133">
        <v>0</v>
      </c>
      <c r="L51" s="138">
        <f t="shared" ref="L51:L60" si="15">((J51*$D$2)+(K51*$F$2))/($F$2+$D$2)</f>
        <v>6.4703363914373098E-3</v>
      </c>
      <c r="M51" s="169">
        <f t="shared" ref="M51:M60" si="16">(L51*$J$2)/$J$1</f>
        <v>2.8210666666666669E-2</v>
      </c>
      <c r="N51" s="116">
        <v>0</v>
      </c>
      <c r="O51" s="170">
        <f t="shared" ref="O51:O60" si="17">((M51*$J$39)+(N51*$J$41))/$J$42</f>
        <v>2.6980362152512114E-3</v>
      </c>
    </row>
    <row r="52" spans="1:17" ht="12" x14ac:dyDescent="0.2">
      <c r="A52" s="126" t="s">
        <v>1445</v>
      </c>
      <c r="B52" s="126" t="s">
        <v>305</v>
      </c>
      <c r="C52" s="130" t="s">
        <v>305</v>
      </c>
      <c r="D52" s="116">
        <v>1.6900000000000001E-3</v>
      </c>
      <c r="E52" s="133">
        <v>0</v>
      </c>
      <c r="F52" s="138">
        <f t="shared" si="12"/>
        <v>1.5401223241590216E-3</v>
      </c>
      <c r="G52" s="169">
        <f t="shared" si="13"/>
        <v>6.7149333333333342E-3</v>
      </c>
      <c r="H52" s="133">
        <v>0</v>
      </c>
      <c r="I52" s="140">
        <f t="shared" si="14"/>
        <v>6.4220862024993628E-4</v>
      </c>
      <c r="J52" s="127">
        <v>4.4999999999999997E-3</v>
      </c>
      <c r="K52" s="133">
        <v>0</v>
      </c>
      <c r="L52" s="138">
        <f t="shared" si="15"/>
        <v>4.1009174311926605E-3</v>
      </c>
      <c r="M52" s="138">
        <f t="shared" si="16"/>
        <v>1.788E-2</v>
      </c>
      <c r="N52" s="116">
        <v>0</v>
      </c>
      <c r="O52" s="139">
        <f t="shared" si="17"/>
        <v>1.7100229533282326E-3</v>
      </c>
      <c r="P52" s="117">
        <f>I52*1000</f>
        <v>0.6422086202499363</v>
      </c>
      <c r="Q52" s="117">
        <f>O52*1000</f>
        <v>1.7100229533282325</v>
      </c>
    </row>
    <row r="53" spans="1:17" ht="12" x14ac:dyDescent="0.2">
      <c r="A53" s="126" t="s">
        <v>1446</v>
      </c>
      <c r="B53" s="126" t="s">
        <v>306</v>
      </c>
      <c r="C53" s="130" t="s">
        <v>306</v>
      </c>
      <c r="D53" s="116">
        <v>4.7699999999999999E-3</v>
      </c>
      <c r="E53" s="133">
        <v>0</v>
      </c>
      <c r="F53" s="138">
        <f t="shared" si="12"/>
        <v>4.3469724770642208E-3</v>
      </c>
      <c r="G53" s="169">
        <f t="shared" si="13"/>
        <v>1.8952800000000002E-2</v>
      </c>
      <c r="H53" s="116">
        <v>0</v>
      </c>
      <c r="I53" s="140">
        <f t="shared" si="14"/>
        <v>1.8126243305279267E-3</v>
      </c>
      <c r="J53" s="127">
        <v>7.1000000000000004E-3</v>
      </c>
      <c r="K53" s="133">
        <v>0</v>
      </c>
      <c r="L53" s="138">
        <f t="shared" si="15"/>
        <v>6.4703363914373098E-3</v>
      </c>
      <c r="M53" s="171">
        <f t="shared" si="16"/>
        <v>2.8210666666666669E-2</v>
      </c>
      <c r="N53" s="133">
        <v>0</v>
      </c>
      <c r="O53" s="139">
        <f t="shared" si="17"/>
        <v>2.6980362152512114E-3</v>
      </c>
      <c r="P53" s="117">
        <f t="shared" ref="P53:P60" si="18">I53*1000</f>
        <v>1.8126243305279268</v>
      </c>
      <c r="Q53" s="117">
        <f t="shared" ref="Q53:Q60" si="19">O53*1000</f>
        <v>2.6980362152512112</v>
      </c>
    </row>
    <row r="54" spans="1:17" ht="12" x14ac:dyDescent="0.2">
      <c r="A54" s="126" t="s">
        <v>133</v>
      </c>
      <c r="B54" s="126" t="s">
        <v>307</v>
      </c>
      <c r="C54" s="130" t="s">
        <v>1447</v>
      </c>
      <c r="D54" s="116">
        <v>2.7100000000000002E-3</v>
      </c>
      <c r="E54" s="133">
        <v>0</v>
      </c>
      <c r="F54" s="138">
        <f t="shared" si="12"/>
        <v>2.4696636085626915E-3</v>
      </c>
      <c r="G54" s="169">
        <f t="shared" si="13"/>
        <v>1.0767733333333335E-2</v>
      </c>
      <c r="H54" s="116">
        <v>0</v>
      </c>
      <c r="I54" s="140">
        <f t="shared" si="14"/>
        <v>1.0298138230043356E-3</v>
      </c>
      <c r="J54" s="127">
        <v>4.1999999999999997E-3</v>
      </c>
      <c r="K54" s="133">
        <v>0</v>
      </c>
      <c r="L54" s="138">
        <f t="shared" si="15"/>
        <v>3.8275229357798164E-3</v>
      </c>
      <c r="M54" s="171">
        <f t="shared" si="16"/>
        <v>1.6687999999999998E-2</v>
      </c>
      <c r="N54" s="116">
        <v>0</v>
      </c>
      <c r="O54" s="141">
        <f t="shared" si="17"/>
        <v>1.5960214231063501E-3</v>
      </c>
      <c r="P54" s="117">
        <f t="shared" si="18"/>
        <v>1.0298138230043357</v>
      </c>
      <c r="Q54" s="117">
        <f t="shared" si="19"/>
        <v>1.5960214231063501</v>
      </c>
    </row>
    <row r="55" spans="1:17" ht="12" x14ac:dyDescent="0.2">
      <c r="A55" s="126" t="s">
        <v>1448</v>
      </c>
      <c r="B55" s="126" t="s">
        <v>306</v>
      </c>
      <c r="C55" s="130" t="s">
        <v>306</v>
      </c>
      <c r="D55" s="116">
        <v>2.3500000000000001E-3</v>
      </c>
      <c r="E55" s="133">
        <v>0</v>
      </c>
      <c r="F55" s="138">
        <f t="shared" si="12"/>
        <v>2.1415902140672783E-3</v>
      </c>
      <c r="G55" s="169">
        <f t="shared" si="13"/>
        <v>9.3373333333333329E-3</v>
      </c>
      <c r="H55" s="116">
        <v>0</v>
      </c>
      <c r="I55" s="140">
        <f t="shared" si="14"/>
        <v>8.9301198673807686E-4</v>
      </c>
      <c r="J55" s="127">
        <v>4.7000000000000002E-3</v>
      </c>
      <c r="K55" s="133">
        <v>0</v>
      </c>
      <c r="L55" s="138">
        <f t="shared" si="15"/>
        <v>4.2831804281345566E-3</v>
      </c>
      <c r="M55" s="171">
        <f t="shared" si="16"/>
        <v>1.8674666666666666E-2</v>
      </c>
      <c r="N55" s="116">
        <v>0</v>
      </c>
      <c r="O55" s="139">
        <f t="shared" si="17"/>
        <v>1.7860239734761537E-3</v>
      </c>
      <c r="P55" s="117">
        <f t="shared" si="18"/>
        <v>0.89301198673807691</v>
      </c>
      <c r="Q55" s="117">
        <f t="shared" si="19"/>
        <v>1.7860239734761538</v>
      </c>
    </row>
    <row r="56" spans="1:17" ht="12" x14ac:dyDescent="0.2">
      <c r="A56" s="126" t="s">
        <v>1424</v>
      </c>
      <c r="B56" s="126" t="s">
        <v>313</v>
      </c>
      <c r="C56" s="130" t="s">
        <v>1449</v>
      </c>
      <c r="D56" s="116">
        <v>7.4999999999999997E-3</v>
      </c>
      <c r="E56" s="133">
        <v>0</v>
      </c>
      <c r="F56" s="138">
        <f t="shared" si="12"/>
        <v>6.8348623853211011E-3</v>
      </c>
      <c r="G56" s="171">
        <f t="shared" si="13"/>
        <v>2.9800000000000004E-2</v>
      </c>
      <c r="H56" s="116">
        <v>0</v>
      </c>
      <c r="I56" s="141">
        <f t="shared" si="14"/>
        <v>2.8500382555470541E-3</v>
      </c>
      <c r="J56" s="127">
        <v>7.4999999999999997E-3</v>
      </c>
      <c r="K56" s="133">
        <v>0</v>
      </c>
      <c r="L56" s="138">
        <f t="shared" si="15"/>
        <v>6.8348623853211011E-3</v>
      </c>
      <c r="M56" s="138">
        <f t="shared" si="16"/>
        <v>2.9800000000000004E-2</v>
      </c>
      <c r="N56" s="116">
        <v>0</v>
      </c>
      <c r="O56" s="139">
        <f t="shared" si="17"/>
        <v>2.8500382555470541E-3</v>
      </c>
      <c r="P56" s="117">
        <f t="shared" si="18"/>
        <v>2.8500382555470543</v>
      </c>
      <c r="Q56" s="117">
        <f t="shared" si="19"/>
        <v>2.8500382555470543</v>
      </c>
    </row>
    <row r="57" spans="1:17" ht="12" x14ac:dyDescent="0.2">
      <c r="A57" s="126" t="s">
        <v>1450</v>
      </c>
      <c r="B57" s="126" t="s">
        <v>316</v>
      </c>
      <c r="C57" s="130" t="s">
        <v>1451</v>
      </c>
      <c r="D57" s="116">
        <v>3.8999999999999999E-4</v>
      </c>
      <c r="E57" s="116">
        <v>0</v>
      </c>
      <c r="F57" s="142">
        <f t="shared" si="12"/>
        <v>3.554128440366973E-4</v>
      </c>
      <c r="G57" s="138">
        <f t="shared" si="13"/>
        <v>1.5496000000000004E-3</v>
      </c>
      <c r="H57" s="116">
        <v>0</v>
      </c>
      <c r="I57" s="139">
        <f t="shared" si="14"/>
        <v>1.4820198928844683E-4</v>
      </c>
      <c r="J57" s="127">
        <v>3.8999999999999999E-4</v>
      </c>
      <c r="K57" s="116">
        <v>0</v>
      </c>
      <c r="L57" s="142">
        <f t="shared" si="15"/>
        <v>3.554128440366973E-4</v>
      </c>
      <c r="M57" s="138">
        <f t="shared" si="16"/>
        <v>1.5496000000000004E-3</v>
      </c>
      <c r="N57" s="116">
        <v>0</v>
      </c>
      <c r="O57" s="139">
        <f t="shared" si="17"/>
        <v>1.4820198928844683E-4</v>
      </c>
      <c r="P57" s="117">
        <f t="shared" si="18"/>
        <v>0.14820198928844683</v>
      </c>
      <c r="Q57" s="117">
        <f t="shared" si="19"/>
        <v>0.14820198928844683</v>
      </c>
    </row>
    <row r="58" spans="1:17" ht="12" x14ac:dyDescent="0.2">
      <c r="A58" s="126" t="s">
        <v>1452</v>
      </c>
      <c r="B58" s="126" t="s">
        <v>321</v>
      </c>
      <c r="C58" s="130" t="s">
        <v>1453</v>
      </c>
      <c r="D58" s="143">
        <v>7.5000000000000002E-4</v>
      </c>
      <c r="E58" s="116">
        <v>0</v>
      </c>
      <c r="F58" s="142">
        <f t="shared" si="12"/>
        <v>6.8348623853211016E-4</v>
      </c>
      <c r="G58" s="172">
        <f t="shared" si="13"/>
        <v>2.9800000000000004E-3</v>
      </c>
      <c r="H58" s="116">
        <v>0</v>
      </c>
      <c r="I58" s="173">
        <f t="shared" si="14"/>
        <v>2.8500382555470542E-4</v>
      </c>
      <c r="J58" s="174">
        <v>7.5000000000000002E-4</v>
      </c>
      <c r="K58" s="116">
        <v>0</v>
      </c>
      <c r="L58" s="142">
        <f t="shared" si="15"/>
        <v>6.8348623853211016E-4</v>
      </c>
      <c r="M58" s="138">
        <f t="shared" si="16"/>
        <v>2.9800000000000004E-3</v>
      </c>
      <c r="N58" s="116">
        <v>0</v>
      </c>
      <c r="O58" s="139">
        <f t="shared" si="17"/>
        <v>2.8500382555470542E-4</v>
      </c>
      <c r="P58" s="117">
        <f t="shared" si="18"/>
        <v>0.28500382555470544</v>
      </c>
      <c r="Q58" s="117">
        <f t="shared" si="19"/>
        <v>0.28500382555470544</v>
      </c>
    </row>
    <row r="59" spans="1:17" ht="12" x14ac:dyDescent="0.2">
      <c r="A59" s="126" t="s">
        <v>155</v>
      </c>
      <c r="B59" s="126" t="s">
        <v>323</v>
      </c>
      <c r="C59" s="130" t="s">
        <v>323</v>
      </c>
      <c r="D59" s="144">
        <v>0.13</v>
      </c>
      <c r="E59" s="116">
        <v>0</v>
      </c>
      <c r="F59" s="142">
        <f t="shared" si="12"/>
        <v>0.11847094801223242</v>
      </c>
      <c r="G59" s="138">
        <f t="shared" si="13"/>
        <v>0.5165333333333334</v>
      </c>
      <c r="H59" s="116">
        <v>0</v>
      </c>
      <c r="I59" s="139">
        <f t="shared" si="14"/>
        <v>4.940066309614894E-2</v>
      </c>
      <c r="J59" s="175">
        <v>0.13</v>
      </c>
      <c r="K59" s="116">
        <v>0</v>
      </c>
      <c r="L59" s="142">
        <f t="shared" si="15"/>
        <v>0.11847094801223242</v>
      </c>
      <c r="M59" s="138">
        <f t="shared" si="16"/>
        <v>0.5165333333333334</v>
      </c>
      <c r="N59" s="116">
        <v>0</v>
      </c>
      <c r="O59" s="139">
        <f t="shared" si="17"/>
        <v>4.940066309614894E-2</v>
      </c>
      <c r="P59" s="117"/>
      <c r="Q59" s="117"/>
    </row>
    <row r="60" spans="1:17" ht="12" x14ac:dyDescent="0.2">
      <c r="A60" s="116" t="s">
        <v>1454</v>
      </c>
      <c r="B60" s="116" t="s">
        <v>324</v>
      </c>
      <c r="C60" s="127" t="s">
        <v>1455</v>
      </c>
      <c r="D60" s="116">
        <v>4.5999999999999999E-3</v>
      </c>
      <c r="E60" s="116">
        <v>0</v>
      </c>
      <c r="F60" s="142">
        <f t="shared" si="12"/>
        <v>4.1920489296636086E-3</v>
      </c>
      <c r="G60" s="171">
        <f t="shared" si="13"/>
        <v>1.8277333333333333E-2</v>
      </c>
      <c r="H60" s="116">
        <v>0</v>
      </c>
      <c r="I60" s="176">
        <f t="shared" si="14"/>
        <v>1.7480234634021932E-3</v>
      </c>
      <c r="J60" s="127">
        <v>1.55E-2</v>
      </c>
      <c r="K60" s="116">
        <v>0</v>
      </c>
      <c r="L60" s="142">
        <f t="shared" si="15"/>
        <v>1.4125382262996944E-2</v>
      </c>
      <c r="M60" s="177">
        <f t="shared" si="16"/>
        <v>6.1586666666666671E-2</v>
      </c>
      <c r="N60" s="116">
        <v>0</v>
      </c>
      <c r="O60" s="170">
        <f t="shared" si="17"/>
        <v>5.8900790614639124E-3</v>
      </c>
      <c r="P60" s="117">
        <f t="shared" si="18"/>
        <v>1.7480234634021932</v>
      </c>
      <c r="Q60" s="117">
        <f t="shared" si="19"/>
        <v>5.8900790614639122</v>
      </c>
    </row>
    <row r="61" spans="1:17" ht="12" x14ac:dyDescent="0.2">
      <c r="A61" s="135" t="s">
        <v>1456</v>
      </c>
      <c r="B61" s="135"/>
      <c r="C61" s="136"/>
      <c r="D61" s="135"/>
      <c r="E61" s="135"/>
      <c r="F61" s="135"/>
      <c r="G61" s="135"/>
      <c r="H61" s="166"/>
      <c r="I61" s="167"/>
      <c r="J61" s="168"/>
      <c r="K61" s="135"/>
      <c r="L61" s="135"/>
      <c r="M61" s="135"/>
      <c r="N61" s="166"/>
      <c r="O61" s="167"/>
    </row>
    <row r="62" spans="1:17" ht="12" x14ac:dyDescent="0.2">
      <c r="A62" s="126" t="s">
        <v>135</v>
      </c>
      <c r="B62" s="126" t="s">
        <v>308</v>
      </c>
      <c r="C62" s="130" t="s">
        <v>308</v>
      </c>
      <c r="D62" s="116">
        <v>0.05</v>
      </c>
      <c r="E62" s="133">
        <v>0</v>
      </c>
      <c r="F62" s="118">
        <f t="shared" ref="F62:F69" si="20">((D62*$D$2)+(E62*$F$2))/($F$2+$D$2)</f>
        <v>4.5565749235474004E-2</v>
      </c>
      <c r="G62" s="178">
        <f t="shared" ref="G62:G69" si="21">(F62*$J$2)/$J$1</f>
        <v>0.19866666666666666</v>
      </c>
      <c r="H62" s="116">
        <v>0</v>
      </c>
      <c r="I62" s="131">
        <f t="shared" ref="I62:I69" si="22">((G62*$J$39)+(H62*$J$41))/$J$42</f>
        <v>1.900025503698036E-2</v>
      </c>
      <c r="J62" s="127">
        <v>0.24</v>
      </c>
      <c r="K62" s="133">
        <v>0</v>
      </c>
      <c r="L62" s="118">
        <f t="shared" ref="L62:L69" si="23">((J62*$D$2)+(K62*$F$2))/($F$2+$D$2)</f>
        <v>0.21871559633027524</v>
      </c>
      <c r="M62" s="179">
        <f t="shared" ref="M62:M69" si="24">(L62*$J$2)/$J$1</f>
        <v>0.95360000000000011</v>
      </c>
      <c r="N62" s="133">
        <v>0</v>
      </c>
      <c r="O62" s="162">
        <f t="shared" ref="O62:O69" si="25">((M62*$J$39)+(N62*$J$41))/$J$42</f>
        <v>9.120122417750573E-2</v>
      </c>
    </row>
    <row r="63" spans="1:17" ht="12" x14ac:dyDescent="0.2">
      <c r="A63" s="126" t="s">
        <v>1457</v>
      </c>
      <c r="B63" s="126" t="s">
        <v>310</v>
      </c>
      <c r="C63" s="130" t="s">
        <v>310</v>
      </c>
      <c r="D63" s="116">
        <v>1.76</v>
      </c>
      <c r="E63" s="133">
        <v>0</v>
      </c>
      <c r="F63" s="118">
        <f t="shared" si="20"/>
        <v>1.6039143730886851</v>
      </c>
      <c r="G63" s="178">
        <f t="shared" si="21"/>
        <v>6.9930666666666674</v>
      </c>
      <c r="H63" s="116">
        <v>0</v>
      </c>
      <c r="I63" s="146">
        <f t="shared" si="22"/>
        <v>0.66880897730170874</v>
      </c>
      <c r="J63" s="127">
        <v>4.9000000000000004</v>
      </c>
      <c r="K63" s="133">
        <v>0</v>
      </c>
      <c r="L63" s="118">
        <f t="shared" si="23"/>
        <v>4.4654434250764528</v>
      </c>
      <c r="M63" s="179">
        <f t="shared" si="24"/>
        <v>19.469333333333335</v>
      </c>
      <c r="N63" s="116">
        <v>0</v>
      </c>
      <c r="O63" s="131">
        <f t="shared" si="25"/>
        <v>1.8620249936240756</v>
      </c>
    </row>
    <row r="64" spans="1:17" ht="12" x14ac:dyDescent="0.2">
      <c r="A64" s="126" t="s">
        <v>588</v>
      </c>
      <c r="B64" s="126" t="s">
        <v>311</v>
      </c>
      <c r="C64" s="130" t="s">
        <v>311</v>
      </c>
      <c r="D64" s="116">
        <v>1.73</v>
      </c>
      <c r="E64" s="133">
        <v>0</v>
      </c>
      <c r="F64" s="118">
        <f t="shared" si="20"/>
        <v>1.5765749235474007</v>
      </c>
      <c r="G64" s="178">
        <f t="shared" si="21"/>
        <v>6.8738666666666663</v>
      </c>
      <c r="H64" s="116">
        <v>0</v>
      </c>
      <c r="I64" s="131">
        <f t="shared" si="22"/>
        <v>0.65740882427952052</v>
      </c>
      <c r="J64" s="127">
        <v>4.3</v>
      </c>
      <c r="K64" s="133">
        <v>0</v>
      </c>
      <c r="L64" s="118">
        <f t="shared" si="23"/>
        <v>3.9186544342507643</v>
      </c>
      <c r="M64" s="179">
        <f t="shared" si="24"/>
        <v>17.085333333333331</v>
      </c>
      <c r="N64" s="116">
        <v>0</v>
      </c>
      <c r="O64" s="162">
        <f t="shared" si="25"/>
        <v>1.634021933180311</v>
      </c>
    </row>
    <row r="65" spans="1:17" ht="12" x14ac:dyDescent="0.2">
      <c r="A65" s="126" t="s">
        <v>1458</v>
      </c>
      <c r="B65" s="126" t="s">
        <v>317</v>
      </c>
      <c r="C65" s="130" t="s">
        <v>1459</v>
      </c>
      <c r="D65" s="116">
        <v>610</v>
      </c>
      <c r="E65" s="133">
        <v>0</v>
      </c>
      <c r="F65" s="118">
        <f t="shared" si="20"/>
        <v>555.90214067278293</v>
      </c>
      <c r="G65" s="180">
        <f t="shared" si="21"/>
        <v>2423.7333333333336</v>
      </c>
      <c r="H65" s="116">
        <v>0</v>
      </c>
      <c r="I65" s="181">
        <f t="shared" si="22"/>
        <v>231.80311145116042</v>
      </c>
      <c r="J65" s="127">
        <v>2600</v>
      </c>
      <c r="K65" s="133">
        <v>0</v>
      </c>
      <c r="L65" s="118">
        <f t="shared" si="23"/>
        <v>2369.4189602446481</v>
      </c>
      <c r="M65" s="182">
        <f t="shared" si="24"/>
        <v>10330.666666666666</v>
      </c>
      <c r="N65" s="116">
        <v>0</v>
      </c>
      <c r="O65" s="162">
        <f t="shared" si="25"/>
        <v>988.01326192297859</v>
      </c>
    </row>
    <row r="66" spans="1:17" ht="12" x14ac:dyDescent="0.2">
      <c r="A66" s="126" t="s">
        <v>148</v>
      </c>
      <c r="B66" s="126" t="s">
        <v>318</v>
      </c>
      <c r="C66" s="130" t="s">
        <v>318</v>
      </c>
      <c r="D66" s="116">
        <v>15.43</v>
      </c>
      <c r="E66" s="133">
        <v>0</v>
      </c>
      <c r="F66" s="118">
        <f t="shared" si="20"/>
        <v>14.061590214067278</v>
      </c>
      <c r="G66" s="178">
        <f t="shared" si="21"/>
        <v>61.30853333333333</v>
      </c>
      <c r="H66" s="116">
        <v>0</v>
      </c>
      <c r="I66" s="146">
        <f t="shared" si="22"/>
        <v>5.863478704412139</v>
      </c>
      <c r="J66" s="127">
        <v>180</v>
      </c>
      <c r="K66" s="133">
        <v>0</v>
      </c>
      <c r="L66" s="118">
        <f t="shared" si="23"/>
        <v>164.03669724770643</v>
      </c>
      <c r="M66" s="178">
        <f t="shared" si="24"/>
        <v>715.2</v>
      </c>
      <c r="N66" s="116">
        <v>0</v>
      </c>
      <c r="O66" s="146">
        <f t="shared" si="25"/>
        <v>68.400918133129295</v>
      </c>
    </row>
    <row r="67" spans="1:17" ht="12" x14ac:dyDescent="0.2">
      <c r="A67" s="126" t="s">
        <v>149</v>
      </c>
      <c r="B67" s="126" t="s">
        <v>319</v>
      </c>
      <c r="C67" s="130" t="s">
        <v>319</v>
      </c>
      <c r="D67" s="116">
        <v>6.1000000000000004E-3</v>
      </c>
      <c r="E67" s="133">
        <v>0</v>
      </c>
      <c r="F67" s="116">
        <f t="shared" si="20"/>
        <v>5.5590214067278293E-3</v>
      </c>
      <c r="G67" s="179">
        <f t="shared" si="21"/>
        <v>2.4237333333333333E-2</v>
      </c>
      <c r="H67" s="116">
        <v>0</v>
      </c>
      <c r="I67" s="139">
        <f t="shared" si="22"/>
        <v>2.3180311145116041E-3</v>
      </c>
      <c r="J67" s="127">
        <v>2.1999999999999999E-2</v>
      </c>
      <c r="K67" s="133">
        <v>0</v>
      </c>
      <c r="L67" s="116">
        <f t="shared" si="23"/>
        <v>2.0048929663608564E-2</v>
      </c>
      <c r="M67" s="178">
        <f t="shared" si="24"/>
        <v>8.7413333333333343E-2</v>
      </c>
      <c r="N67" s="116">
        <v>0</v>
      </c>
      <c r="O67" s="139">
        <f t="shared" si="25"/>
        <v>8.3601122162713596E-3</v>
      </c>
    </row>
    <row r="68" spans="1:17" ht="12" x14ac:dyDescent="0.2">
      <c r="A68" s="126" t="s">
        <v>151</v>
      </c>
      <c r="B68" s="126" t="s">
        <v>320</v>
      </c>
      <c r="C68" s="130" t="s">
        <v>320</v>
      </c>
      <c r="D68" s="116">
        <v>1.1499999999999999</v>
      </c>
      <c r="E68" s="133">
        <v>0</v>
      </c>
      <c r="F68" s="118">
        <f t="shared" si="20"/>
        <v>1.048012232415902</v>
      </c>
      <c r="G68" s="117">
        <f t="shared" si="21"/>
        <v>4.5693333333333328</v>
      </c>
      <c r="H68" s="116">
        <v>0</v>
      </c>
      <c r="I68" s="131">
        <f t="shared" si="22"/>
        <v>0.43700586585054824</v>
      </c>
      <c r="J68" s="127">
        <v>2.5</v>
      </c>
      <c r="K68" s="133">
        <v>0</v>
      </c>
      <c r="L68" s="118">
        <f t="shared" si="23"/>
        <v>2.2782874617737003</v>
      </c>
      <c r="M68" s="117">
        <f t="shared" si="24"/>
        <v>9.9333333333333336</v>
      </c>
      <c r="N68" s="116">
        <v>0</v>
      </c>
      <c r="O68" s="131">
        <f t="shared" si="25"/>
        <v>0.95001275184901801</v>
      </c>
    </row>
    <row r="69" spans="1:17" ht="12" x14ac:dyDescent="0.2">
      <c r="A69" s="126" t="s">
        <v>159</v>
      </c>
      <c r="B69" s="126" t="s">
        <v>1460</v>
      </c>
      <c r="C69" s="130" t="s">
        <v>1460</v>
      </c>
      <c r="D69" s="116">
        <v>9.2100000000000009</v>
      </c>
      <c r="E69" s="133">
        <v>0</v>
      </c>
      <c r="F69" s="118">
        <f t="shared" si="20"/>
        <v>8.393211009174312</v>
      </c>
      <c r="G69" s="178">
        <f t="shared" si="21"/>
        <v>36.5944</v>
      </c>
      <c r="H69" s="116">
        <v>0</v>
      </c>
      <c r="I69" s="131">
        <f t="shared" si="22"/>
        <v>3.4998469778117824</v>
      </c>
      <c r="J69" s="127">
        <v>21</v>
      </c>
      <c r="K69" s="133">
        <v>0</v>
      </c>
      <c r="L69" s="118">
        <f t="shared" si="23"/>
        <v>19.137614678899084</v>
      </c>
      <c r="M69" s="161">
        <f t="shared" si="24"/>
        <v>83.44</v>
      </c>
      <c r="N69" s="116">
        <v>0</v>
      </c>
      <c r="O69" s="162">
        <f t="shared" si="25"/>
        <v>7.9801071155317516</v>
      </c>
    </row>
    <row r="70" spans="1:17" ht="12" x14ac:dyDescent="0.2">
      <c r="A70" s="135" t="s">
        <v>1461</v>
      </c>
      <c r="B70" s="135"/>
      <c r="C70" s="136"/>
      <c r="D70" s="135"/>
      <c r="E70" s="135"/>
      <c r="F70" s="135"/>
      <c r="G70" s="135"/>
      <c r="H70" s="166"/>
      <c r="I70" s="167"/>
      <c r="J70" s="168"/>
      <c r="K70" s="135"/>
      <c r="L70" s="135"/>
      <c r="M70" s="135"/>
      <c r="N70" s="166"/>
      <c r="O70" s="167"/>
    </row>
    <row r="71" spans="1:17" ht="12" x14ac:dyDescent="0.2">
      <c r="A71" s="126" t="s">
        <v>127</v>
      </c>
      <c r="B71" s="126" t="s">
        <v>303</v>
      </c>
      <c r="C71" s="130" t="s">
        <v>303</v>
      </c>
      <c r="D71" s="116">
        <v>1.6000000000000001E-4</v>
      </c>
      <c r="E71" s="116">
        <v>0</v>
      </c>
      <c r="F71" s="142">
        <f t="shared" ref="F71:F76" si="26">((D71*$D$2)+(E71*$F$2))/($F$2+$D$2)</f>
        <v>1.4581039755351684E-4</v>
      </c>
      <c r="G71" s="138">
        <f t="shared" ref="G71:G76" si="27">(F71*$J$2)/$J$1</f>
        <v>6.3573333333333346E-4</v>
      </c>
      <c r="H71" s="116">
        <v>0</v>
      </c>
      <c r="I71" s="139">
        <f t="shared" ref="I71:I76" si="28">((G71*$J$39)+(H71*$J$41))/$J$42</f>
        <v>6.0800816118337163E-5</v>
      </c>
      <c r="J71" s="127">
        <v>1.6000000000000001E-4</v>
      </c>
      <c r="K71" s="116">
        <v>0</v>
      </c>
      <c r="L71" s="142">
        <f t="shared" ref="L71:L76" si="29">((J71*$D$2)+(K71*$F$2))/($F$2+$D$2)</f>
        <v>1.4581039755351684E-4</v>
      </c>
      <c r="M71" s="138">
        <f t="shared" ref="M71:M76" si="30">(L71*$J$2)/$J$1</f>
        <v>6.3573333333333346E-4</v>
      </c>
      <c r="N71" s="116">
        <v>0</v>
      </c>
      <c r="O71" s="139">
        <f t="shared" ref="O71:O76" si="31">((M71*$J$39)+(N71*$J$41))/$J$42</f>
        <v>6.0800816118337163E-5</v>
      </c>
    </row>
    <row r="72" spans="1:17" ht="12" x14ac:dyDescent="0.2">
      <c r="A72" s="126" t="s">
        <v>571</v>
      </c>
      <c r="B72" s="126" t="s">
        <v>309</v>
      </c>
      <c r="C72" s="130" t="s">
        <v>309</v>
      </c>
      <c r="D72" s="116">
        <v>1.7799999999999999E-3</v>
      </c>
      <c r="E72" s="116">
        <v>0</v>
      </c>
      <c r="F72" s="142">
        <f t="shared" si="26"/>
        <v>1.6221406727828748E-3</v>
      </c>
      <c r="G72" s="138">
        <f t="shared" si="27"/>
        <v>7.0725333333333338E-3</v>
      </c>
      <c r="H72" s="116">
        <v>0</v>
      </c>
      <c r="I72" s="139">
        <f t="shared" si="28"/>
        <v>6.7640907931650084E-4</v>
      </c>
      <c r="J72" s="127">
        <v>1.0999999999999999E-2</v>
      </c>
      <c r="K72" s="116">
        <v>0</v>
      </c>
      <c r="L72" s="142">
        <f t="shared" si="29"/>
        <v>1.0024464831804282E-2</v>
      </c>
      <c r="M72" s="169">
        <f t="shared" si="30"/>
        <v>4.3706666666666671E-2</v>
      </c>
      <c r="N72" s="116">
        <v>0</v>
      </c>
      <c r="O72" s="170">
        <f t="shared" si="31"/>
        <v>4.1800561081356798E-3</v>
      </c>
    </row>
    <row r="73" spans="1:17" ht="12" customHeight="1" x14ac:dyDescent="0.2">
      <c r="A73" s="126" t="s">
        <v>603</v>
      </c>
      <c r="B73" s="126" t="s">
        <v>1462</v>
      </c>
      <c r="C73" s="130" t="s">
        <v>1462</v>
      </c>
      <c r="D73" s="116">
        <v>4.9100000000000003E-3</v>
      </c>
      <c r="E73" s="116">
        <v>0</v>
      </c>
      <c r="F73" s="142">
        <f t="shared" si="26"/>
        <v>4.4745565749235482E-3</v>
      </c>
      <c r="G73" s="171">
        <f t="shared" si="27"/>
        <v>1.9509066666666672E-2</v>
      </c>
      <c r="H73" s="116">
        <v>0</v>
      </c>
      <c r="I73" s="139">
        <f t="shared" si="28"/>
        <v>1.8658250446314719E-3</v>
      </c>
      <c r="J73" s="127">
        <v>5.0999999999999997E-2</v>
      </c>
      <c r="K73" s="116">
        <v>0</v>
      </c>
      <c r="L73" s="142">
        <f t="shared" si="29"/>
        <v>4.6477064220183488E-2</v>
      </c>
      <c r="M73" s="138">
        <f t="shared" si="30"/>
        <v>0.20264000000000001</v>
      </c>
      <c r="N73" s="116">
        <v>0</v>
      </c>
      <c r="O73" s="139">
        <f t="shared" si="31"/>
        <v>1.9380260137719967E-2</v>
      </c>
      <c r="P73" s="117">
        <f t="shared" ref="P73" si="32">I73*1000</f>
        <v>1.8658250446314719</v>
      </c>
      <c r="Q73" s="117">
        <f t="shared" ref="Q73" si="33">O73*1000</f>
        <v>19.380260137719969</v>
      </c>
    </row>
    <row r="74" spans="1:17" ht="12" x14ac:dyDescent="0.2">
      <c r="A74" s="126" t="s">
        <v>238</v>
      </c>
      <c r="B74" s="126" t="s">
        <v>1463</v>
      </c>
      <c r="C74" s="130" t="s">
        <v>1463</v>
      </c>
      <c r="D74" s="116">
        <v>8.5000000000000006E-3</v>
      </c>
      <c r="E74" s="116">
        <v>0</v>
      </c>
      <c r="F74" s="142">
        <f t="shared" si="26"/>
        <v>7.7461773700305825E-3</v>
      </c>
      <c r="G74" s="138">
        <f t="shared" si="27"/>
        <v>3.3773333333333336E-2</v>
      </c>
      <c r="H74" s="116">
        <v>0</v>
      </c>
      <c r="I74" s="139">
        <f t="shared" si="28"/>
        <v>3.2300433562866613E-3</v>
      </c>
      <c r="J74" s="127">
        <v>4.1000000000000002E-2</v>
      </c>
      <c r="K74" s="116">
        <v>0</v>
      </c>
      <c r="L74" s="142">
        <f t="shared" si="29"/>
        <v>3.736391437308869E-2</v>
      </c>
      <c r="M74" s="138">
        <f t="shared" si="30"/>
        <v>0.1629066666666667</v>
      </c>
      <c r="N74" s="116">
        <v>0</v>
      </c>
      <c r="O74" s="139">
        <f t="shared" si="31"/>
        <v>1.5580209130323897E-2</v>
      </c>
    </row>
    <row r="75" spans="1:17" ht="12" x14ac:dyDescent="0.2">
      <c r="A75" s="126" t="s">
        <v>271</v>
      </c>
      <c r="B75" s="126" t="s">
        <v>1464</v>
      </c>
      <c r="C75" s="130" t="s">
        <v>1464</v>
      </c>
      <c r="D75" s="116">
        <v>6.0000000000000001E-3</v>
      </c>
      <c r="E75" s="116">
        <v>0</v>
      </c>
      <c r="F75" s="142">
        <f t="shared" si="26"/>
        <v>5.4678899082568812E-3</v>
      </c>
      <c r="G75" s="138">
        <f t="shared" si="27"/>
        <v>2.3840000000000004E-2</v>
      </c>
      <c r="H75" s="116">
        <v>0</v>
      </c>
      <c r="I75" s="139">
        <f t="shared" si="28"/>
        <v>2.2800306044376433E-3</v>
      </c>
      <c r="J75" s="127">
        <v>2.3E-2</v>
      </c>
      <c r="K75" s="116">
        <v>0</v>
      </c>
      <c r="L75" s="142">
        <f t="shared" si="29"/>
        <v>2.0960244648318044E-2</v>
      </c>
      <c r="M75" s="138">
        <f t="shared" si="30"/>
        <v>9.1386666666666672E-2</v>
      </c>
      <c r="N75" s="116">
        <v>0</v>
      </c>
      <c r="O75" s="139">
        <f t="shared" si="31"/>
        <v>8.7401173170109665E-3</v>
      </c>
    </row>
    <row r="76" spans="1:17" ht="12.75" thickBot="1" x14ac:dyDescent="0.25">
      <c r="A76" s="126" t="s">
        <v>158</v>
      </c>
      <c r="B76" s="126" t="s">
        <v>326</v>
      </c>
      <c r="C76" s="150" t="s">
        <v>1465</v>
      </c>
      <c r="D76" s="151">
        <v>4.0000000000000002E-4</v>
      </c>
      <c r="E76" s="151">
        <v>0</v>
      </c>
      <c r="F76" s="152">
        <f t="shared" si="26"/>
        <v>3.6452599388379209E-4</v>
      </c>
      <c r="G76" s="183">
        <f t="shared" si="27"/>
        <v>1.5893333333333334E-3</v>
      </c>
      <c r="H76" s="151">
        <v>0</v>
      </c>
      <c r="I76" s="153">
        <f t="shared" si="28"/>
        <v>1.520020402958429E-4</v>
      </c>
      <c r="J76" s="184">
        <v>4.0000000000000002E-4</v>
      </c>
      <c r="K76" s="151">
        <v>0</v>
      </c>
      <c r="L76" s="152">
        <f t="shared" si="29"/>
        <v>3.6452599388379209E-4</v>
      </c>
      <c r="M76" s="183">
        <f t="shared" si="30"/>
        <v>1.5893333333333334E-3</v>
      </c>
      <c r="N76" s="151">
        <v>0</v>
      </c>
      <c r="O76" s="153">
        <f t="shared" si="31"/>
        <v>1.520020402958429E-4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290E-3F2A-487C-AE90-5F899CB3E9F5}">
  <dimension ref="A1:N73"/>
  <sheetViews>
    <sheetView zoomScale="90" zoomScaleNormal="90" workbookViewId="0">
      <pane xSplit="1" topLeftCell="B1" activePane="topRight" state="frozen"/>
      <selection activeCell="A4" sqref="A4"/>
      <selection pane="topRight" activeCell="J45" sqref="J45"/>
    </sheetView>
  </sheetViews>
  <sheetFormatPr defaultRowHeight="12" x14ac:dyDescent="0.2"/>
  <cols>
    <col min="1" max="1" width="41.42578125" style="116" customWidth="1"/>
    <col min="2" max="2" width="26.85546875" style="116" customWidth="1"/>
    <col min="3" max="3" width="30.28515625" style="116" customWidth="1"/>
    <col min="4" max="4" width="19" style="116" customWidth="1"/>
    <col min="5" max="5" width="18.7109375" style="116" customWidth="1"/>
    <col min="6" max="6" width="16.7109375" style="116" customWidth="1"/>
    <col min="7" max="7" width="18.42578125" style="116" customWidth="1"/>
    <col min="8" max="8" width="18.5703125" style="116" customWidth="1"/>
    <col min="9" max="9" width="18.42578125" style="116" customWidth="1"/>
    <col min="10" max="10" width="26.5703125" style="86" bestFit="1" customWidth="1"/>
    <col min="11" max="11" width="12.28515625" style="116" customWidth="1"/>
    <col min="12" max="12" width="12.85546875" style="116" customWidth="1"/>
    <col min="13" max="13" width="15.85546875" style="116" customWidth="1"/>
    <col min="14" max="14" width="9.140625" style="116"/>
    <col min="15" max="15" width="10.7109375" style="116" customWidth="1"/>
    <col min="16" max="16384" width="9.140625" style="116"/>
  </cols>
  <sheetData>
    <row r="1" spans="1:14" x14ac:dyDescent="0.2">
      <c r="C1" s="116" t="s">
        <v>1536</v>
      </c>
      <c r="D1" s="116">
        <v>75</v>
      </c>
      <c r="E1" s="117">
        <v>75</v>
      </c>
      <c r="G1" s="238" t="s">
        <v>1538</v>
      </c>
      <c r="H1" s="116">
        <v>386</v>
      </c>
      <c r="I1" s="116">
        <v>386</v>
      </c>
    </row>
    <row r="2" spans="1:14" x14ac:dyDescent="0.2">
      <c r="C2" s="116" t="s">
        <v>1537</v>
      </c>
      <c r="D2" s="118">
        <f>D1/(60*60)</f>
        <v>2.0833333333333332E-2</v>
      </c>
      <c r="E2" s="118">
        <f>E1/(60*60)</f>
        <v>2.0833333333333332E-2</v>
      </c>
      <c r="G2" s="238" t="s">
        <v>1539</v>
      </c>
      <c r="H2" s="118">
        <f>H1/(60*60)</f>
        <v>0.10722222222222222</v>
      </c>
      <c r="I2" s="118">
        <f>I1/(60*60)</f>
        <v>0.10722222222222222</v>
      </c>
    </row>
    <row r="3" spans="1:14" ht="12.75" thickBot="1" x14ac:dyDescent="0.25">
      <c r="A3" s="119" t="s">
        <v>1429</v>
      </c>
      <c r="C3" s="120" t="s">
        <v>1430</v>
      </c>
      <c r="D3" s="118"/>
      <c r="E3" s="117"/>
    </row>
    <row r="4" spans="1:14" s="121" customFormat="1" ht="30" customHeight="1" x14ac:dyDescent="0.2">
      <c r="C4" s="122"/>
      <c r="D4" s="122" t="s">
        <v>1469</v>
      </c>
      <c r="E4" s="125" t="s">
        <v>1470</v>
      </c>
      <c r="F4" s="122" t="s">
        <v>1471</v>
      </c>
      <c r="G4" s="125" t="s">
        <v>1472</v>
      </c>
      <c r="H4" s="122" t="s">
        <v>1473</v>
      </c>
      <c r="I4" s="125" t="s">
        <v>1474</v>
      </c>
    </row>
    <row r="5" spans="1:14" x14ac:dyDescent="0.2">
      <c r="A5" s="126" t="s">
        <v>1436</v>
      </c>
      <c r="B5" s="126" t="s">
        <v>1437</v>
      </c>
      <c r="C5" s="127"/>
      <c r="D5" s="185">
        <f>'[1]H2Teeside Only'!G5</f>
        <v>30</v>
      </c>
      <c r="E5" s="128">
        <f>'[1]H2Teeside Only'!K5</f>
        <v>30</v>
      </c>
      <c r="F5" s="185"/>
      <c r="G5" s="128"/>
      <c r="H5" s="186">
        <v>21.626898047722342</v>
      </c>
      <c r="I5" s="187">
        <v>21.626898047722342</v>
      </c>
      <c r="J5" s="116"/>
    </row>
    <row r="6" spans="1:14" x14ac:dyDescent="0.2">
      <c r="A6" s="126" t="s">
        <v>153</v>
      </c>
      <c r="B6" s="126" t="s">
        <v>322</v>
      </c>
      <c r="C6" s="127"/>
      <c r="D6" s="188">
        <f>'[1]H2Teeside Only'!G6</f>
        <v>7</v>
      </c>
      <c r="E6" s="129">
        <f>'[1]H2Teeside Only'!K6</f>
        <v>7</v>
      </c>
      <c r="F6" s="188"/>
      <c r="G6" s="129"/>
      <c r="H6" s="188">
        <v>7</v>
      </c>
      <c r="I6" s="129">
        <v>7</v>
      </c>
      <c r="J6" s="116"/>
    </row>
    <row r="7" spans="1:14" x14ac:dyDescent="0.2">
      <c r="A7" s="126" t="s">
        <v>1438</v>
      </c>
      <c r="B7" s="126" t="s">
        <v>1439</v>
      </c>
      <c r="C7" s="130" t="s">
        <v>1439</v>
      </c>
      <c r="D7" s="160">
        <f>'[1]H2Teeside Only'!G7</f>
        <v>1.1919999999999999</v>
      </c>
      <c r="E7" s="132">
        <f>'[1]H2Teeside Only'!K7</f>
        <v>2.781333333333333</v>
      </c>
      <c r="F7" s="160"/>
      <c r="G7" s="132"/>
      <c r="H7" s="160">
        <v>1.0399132321041213</v>
      </c>
      <c r="I7" s="162">
        <v>2.4264642082429502</v>
      </c>
      <c r="J7" s="116"/>
    </row>
    <row r="8" spans="1:14" x14ac:dyDescent="0.2">
      <c r="A8" s="126" t="s">
        <v>1440</v>
      </c>
      <c r="B8" s="126" t="s">
        <v>314</v>
      </c>
      <c r="C8" s="130" t="s">
        <v>1441</v>
      </c>
      <c r="D8" s="160">
        <f>'[1]H2Teeside Only'!G8</f>
        <v>0.76288000000000011</v>
      </c>
      <c r="E8" s="132">
        <f>'[1]H2Teeside Only'!K8</f>
        <v>3.4170666666666674</v>
      </c>
      <c r="F8" s="160"/>
      <c r="G8" s="132"/>
      <c r="H8" s="160">
        <v>0.66554446854663774</v>
      </c>
      <c r="I8" s="162">
        <v>2.9810845986984815</v>
      </c>
      <c r="J8" s="116"/>
    </row>
    <row r="9" spans="1:14" x14ac:dyDescent="0.2">
      <c r="A9" s="126" t="s">
        <v>777</v>
      </c>
      <c r="B9" s="126" t="s">
        <v>1410</v>
      </c>
      <c r="C9" s="130" t="s">
        <v>1442</v>
      </c>
      <c r="D9" s="185">
        <f>'[1]H2Teeside Only'!G9</f>
        <v>15000</v>
      </c>
      <c r="E9" s="189">
        <f>'[1]H2Teeside Only'!K9</f>
        <v>15000</v>
      </c>
      <c r="F9" s="185"/>
      <c r="G9" s="132"/>
      <c r="H9" s="185">
        <v>9941.431670281996</v>
      </c>
      <c r="I9" s="132">
        <v>27368.76355748373</v>
      </c>
      <c r="J9" s="116"/>
    </row>
    <row r="10" spans="1:14" x14ac:dyDescent="0.2">
      <c r="A10" s="135" t="s">
        <v>1443</v>
      </c>
      <c r="B10" s="135"/>
      <c r="C10" s="136"/>
      <c r="D10" s="168"/>
      <c r="E10" s="137"/>
      <c r="F10" s="168"/>
      <c r="G10" s="137"/>
      <c r="H10" s="168"/>
      <c r="I10" s="137"/>
      <c r="J10" s="126"/>
      <c r="K10" s="126"/>
      <c r="L10" s="126"/>
      <c r="M10" s="126"/>
      <c r="N10" s="126"/>
    </row>
    <row r="11" spans="1:14" x14ac:dyDescent="0.2">
      <c r="A11" s="126" t="s">
        <v>129</v>
      </c>
      <c r="B11" s="126" t="s">
        <v>304</v>
      </c>
      <c r="C11" s="130" t="s">
        <v>1444</v>
      </c>
      <c r="D11" s="190">
        <f>'[1]H2Teeside Only'!G11</f>
        <v>2.8210666666666669E-2</v>
      </c>
      <c r="E11" s="140">
        <f>'[1]H2Teeside Only'!K11</f>
        <v>2.8210666666666669E-2</v>
      </c>
      <c r="F11" s="190"/>
      <c r="G11" s="140"/>
      <c r="H11" s="190">
        <v>2.4611279826464209E-2</v>
      </c>
      <c r="I11" s="140">
        <v>2.4611279826464209E-2</v>
      </c>
      <c r="J11" s="116"/>
    </row>
    <row r="12" spans="1:14" x14ac:dyDescent="0.2">
      <c r="A12" s="126" t="s">
        <v>1445</v>
      </c>
      <c r="B12" s="126" t="s">
        <v>305</v>
      </c>
      <c r="C12" s="130" t="s">
        <v>305</v>
      </c>
      <c r="D12" s="191">
        <f>'[1]H2Teeside Only'!G12</f>
        <v>6.7149333333333342E-3</v>
      </c>
      <c r="E12" s="139">
        <f>'[1]H2Teeside Only'!K12</f>
        <v>1.788E-2</v>
      </c>
      <c r="F12" s="191"/>
      <c r="G12" s="139"/>
      <c r="H12" s="192">
        <v>5.8581778741865521E-3</v>
      </c>
      <c r="I12" s="139">
        <v>1.5598698481561823E-2</v>
      </c>
      <c r="J12" s="116"/>
    </row>
    <row r="13" spans="1:14" x14ac:dyDescent="0.2">
      <c r="A13" s="126" t="s">
        <v>1446</v>
      </c>
      <c r="B13" s="126" t="s">
        <v>306</v>
      </c>
      <c r="C13" s="130" t="s">
        <v>306</v>
      </c>
      <c r="D13" s="191">
        <f>'[1]H2Teeside Only'!G13</f>
        <v>1.8952800000000002E-2</v>
      </c>
      <c r="E13" s="141">
        <f>'[1]H2Teeside Only'!K13</f>
        <v>2.8210666666666669E-2</v>
      </c>
      <c r="F13" s="191"/>
      <c r="G13" s="141"/>
      <c r="H13" s="192">
        <v>1.6534620390455532E-2</v>
      </c>
      <c r="I13" s="141">
        <v>2.4611279826464209E-2</v>
      </c>
      <c r="J13" s="116"/>
    </row>
    <row r="14" spans="1:14" x14ac:dyDescent="0.2">
      <c r="A14" s="126" t="s">
        <v>133</v>
      </c>
      <c r="B14" s="126" t="s">
        <v>307</v>
      </c>
      <c r="C14" s="130" t="s">
        <v>1447</v>
      </c>
      <c r="D14" s="191">
        <f>'[1]H2Teeside Only'!G14</f>
        <v>1.0767733333333335E-2</v>
      </c>
      <c r="E14" s="141">
        <f>'[1]H2Teeside Only'!K14</f>
        <v>1.6687999999999998E-2</v>
      </c>
      <c r="F14" s="191"/>
      <c r="G14" s="141"/>
      <c r="H14" s="192">
        <v>9.3938828633405632E-3</v>
      </c>
      <c r="I14" s="141">
        <v>1.45587852494577E-2</v>
      </c>
      <c r="J14" s="116"/>
    </row>
    <row r="15" spans="1:14" x14ac:dyDescent="0.2">
      <c r="A15" s="126" t="s">
        <v>1448</v>
      </c>
      <c r="B15" s="126" t="s">
        <v>306</v>
      </c>
      <c r="C15" s="130" t="s">
        <v>306</v>
      </c>
      <c r="D15" s="191">
        <f>'[1]H2Teeside Only'!G15</f>
        <v>9.3373333333333329E-3</v>
      </c>
      <c r="E15" s="141">
        <f>'[1]H2Teeside Only'!K15</f>
        <v>1.8674666666666666E-2</v>
      </c>
      <c r="F15" s="191"/>
      <c r="G15" s="139"/>
      <c r="H15" s="192">
        <v>8.1459869848156188E-3</v>
      </c>
      <c r="I15" s="139">
        <v>1.6291973969631238E-2</v>
      </c>
      <c r="J15" s="116"/>
    </row>
    <row r="16" spans="1:14" x14ac:dyDescent="0.2">
      <c r="A16" s="126" t="s">
        <v>1424</v>
      </c>
      <c r="B16" s="126" t="s">
        <v>313</v>
      </c>
      <c r="C16" s="130" t="s">
        <v>1449</v>
      </c>
      <c r="D16" s="193">
        <f>'[1]H2Teeside Only'!G16</f>
        <v>2.9800000000000004E-2</v>
      </c>
      <c r="E16" s="139">
        <f>'[1]H2Teeside Only'!K16</f>
        <v>2.9800000000000004E-2</v>
      </c>
      <c r="F16" s="190"/>
      <c r="G16" s="139"/>
      <c r="H16" s="193">
        <v>2.5997830802603039E-2</v>
      </c>
      <c r="I16" s="141">
        <v>2.5997830802603039E-2</v>
      </c>
      <c r="J16" s="116"/>
    </row>
    <row r="17" spans="1:14" x14ac:dyDescent="0.2">
      <c r="A17" s="126" t="s">
        <v>1450</v>
      </c>
      <c r="B17" s="126" t="s">
        <v>316</v>
      </c>
      <c r="C17" s="130" t="s">
        <v>1451</v>
      </c>
      <c r="D17" s="190">
        <f>'[1]H2Teeside Only'!G17</f>
        <v>1.5496000000000004E-3</v>
      </c>
      <c r="E17" s="139">
        <f>'[1]H2Teeside Only'!K17</f>
        <v>1.5496000000000004E-3</v>
      </c>
      <c r="F17" s="190"/>
      <c r="G17" s="139"/>
      <c r="H17" s="190">
        <v>1.3518872017353582E-3</v>
      </c>
      <c r="I17" s="139">
        <v>1.3518872017353582E-3</v>
      </c>
      <c r="J17" s="116"/>
    </row>
    <row r="18" spans="1:14" x14ac:dyDescent="0.2">
      <c r="A18" s="126" t="s">
        <v>1452</v>
      </c>
      <c r="B18" s="126" t="s">
        <v>321</v>
      </c>
      <c r="C18" s="130" t="s">
        <v>1453</v>
      </c>
      <c r="D18" s="193">
        <f>'[1]H2Teeside Only'!G18</f>
        <v>2.9800000000000004E-3</v>
      </c>
      <c r="E18" s="139">
        <f>'[1]H2Teeside Only'!K18</f>
        <v>2.9800000000000004E-3</v>
      </c>
      <c r="F18" s="193"/>
      <c r="G18" s="139"/>
      <c r="H18" s="193">
        <v>2.5997830802603037E-3</v>
      </c>
      <c r="I18" s="141">
        <v>2.5997830802603037E-3</v>
      </c>
      <c r="J18" s="116"/>
    </row>
    <row r="19" spans="1:14" x14ac:dyDescent="0.2">
      <c r="A19" s="126" t="s">
        <v>155</v>
      </c>
      <c r="B19" s="126" t="s">
        <v>323</v>
      </c>
      <c r="C19" s="130" t="s">
        <v>323</v>
      </c>
      <c r="D19" s="190">
        <f>'[1]H2Teeside Only'!G19</f>
        <v>0.5165333333333334</v>
      </c>
      <c r="E19" s="139">
        <f>'[1]H2Teeside Only'!K19</f>
        <v>0.5165333333333334</v>
      </c>
      <c r="F19" s="190"/>
      <c r="G19" s="139"/>
      <c r="H19" s="190">
        <v>0.45062906724511931</v>
      </c>
      <c r="I19" s="139">
        <v>0.45062906724511931</v>
      </c>
      <c r="J19" s="116"/>
    </row>
    <row r="20" spans="1:14" ht="12" customHeight="1" x14ac:dyDescent="0.2">
      <c r="A20" s="116" t="s">
        <v>1454</v>
      </c>
      <c r="B20" s="116" t="s">
        <v>324</v>
      </c>
      <c r="C20" s="127" t="s">
        <v>1455</v>
      </c>
      <c r="D20" s="193">
        <f>'[1]H2Teeside Only'!G20</f>
        <v>1.8277333333333333E-2</v>
      </c>
      <c r="E20" s="140">
        <f>'[1]H2Teeside Only'!K20</f>
        <v>6.1586666666666671E-2</v>
      </c>
      <c r="F20" s="193"/>
      <c r="G20" s="170"/>
      <c r="H20" s="193">
        <v>1.5945336225596528E-2</v>
      </c>
      <c r="I20" s="140">
        <v>5.3728850325379614E-2</v>
      </c>
      <c r="J20" s="116"/>
    </row>
    <row r="21" spans="1:14" x14ac:dyDescent="0.2">
      <c r="A21" s="135" t="s">
        <v>1456</v>
      </c>
      <c r="B21" s="135"/>
      <c r="C21" s="136"/>
      <c r="D21" s="168"/>
      <c r="E21" s="137"/>
      <c r="F21" s="168"/>
      <c r="G21" s="137"/>
      <c r="H21" s="168"/>
      <c r="I21" s="137"/>
      <c r="J21" s="126"/>
      <c r="K21" s="126"/>
      <c r="L21" s="126"/>
      <c r="M21" s="126"/>
      <c r="N21" s="126"/>
    </row>
    <row r="22" spans="1:14" x14ac:dyDescent="0.2">
      <c r="A22" s="126" t="s">
        <v>135</v>
      </c>
      <c r="B22" s="126" t="s">
        <v>308</v>
      </c>
      <c r="C22" s="130" t="s">
        <v>308</v>
      </c>
      <c r="D22" s="194">
        <f>'[1]H2Teeside Only'!G22</f>
        <v>0.19866666666666666</v>
      </c>
      <c r="E22" s="147">
        <f>'[1]H2Teeside Only'!K22</f>
        <v>0.95360000000000011</v>
      </c>
      <c r="F22" s="160"/>
      <c r="G22" s="147"/>
      <c r="H22" s="160">
        <v>0.1733188720173536</v>
      </c>
      <c r="I22" s="132">
        <v>0.83193058568329725</v>
      </c>
      <c r="J22" s="116"/>
    </row>
    <row r="23" spans="1:14" x14ac:dyDescent="0.2">
      <c r="A23" s="126" t="s">
        <v>1457</v>
      </c>
      <c r="B23" s="126" t="s">
        <v>310</v>
      </c>
      <c r="C23" s="130" t="s">
        <v>310</v>
      </c>
      <c r="D23" s="194">
        <f>'[1]H2Teeside Only'!G23</f>
        <v>6.9930666666666674</v>
      </c>
      <c r="E23" s="147">
        <f>'[1]H2Teeside Only'!K23</f>
        <v>19.469333333333335</v>
      </c>
      <c r="F23" s="194"/>
      <c r="G23" s="147"/>
      <c r="H23" s="194">
        <v>6.1008242950108462</v>
      </c>
      <c r="I23" s="132">
        <v>16.985249457700654</v>
      </c>
      <c r="J23" s="116"/>
    </row>
    <row r="24" spans="1:14" x14ac:dyDescent="0.2">
      <c r="A24" s="126" t="s">
        <v>588</v>
      </c>
      <c r="B24" s="126" t="s">
        <v>311</v>
      </c>
      <c r="C24" s="130" t="s">
        <v>311</v>
      </c>
      <c r="D24" s="194">
        <f>'[1]H2Teeside Only'!G24</f>
        <v>6.8738666666666663</v>
      </c>
      <c r="E24" s="147">
        <f>'[1]H2Teeside Only'!K24</f>
        <v>17.085333333333331</v>
      </c>
      <c r="F24" s="194"/>
      <c r="G24" s="147"/>
      <c r="H24" s="194">
        <v>5.9968329718004334</v>
      </c>
      <c r="I24" s="132">
        <v>14.905422993492406</v>
      </c>
      <c r="J24" s="116"/>
    </row>
    <row r="25" spans="1:14" x14ac:dyDescent="0.2">
      <c r="A25" s="126" t="s">
        <v>1458</v>
      </c>
      <c r="B25" s="126" t="s">
        <v>317</v>
      </c>
      <c r="C25" s="130" t="s">
        <v>1459</v>
      </c>
      <c r="D25" s="194">
        <f>'[1]H2Teeside Only'!G25</f>
        <v>2423.7333333333336</v>
      </c>
      <c r="E25" s="147">
        <f>'[1]H2Teeside Only'!K25</f>
        <v>10.330666666666666</v>
      </c>
      <c r="F25" s="194"/>
      <c r="G25" s="147"/>
      <c r="H25" s="194">
        <v>2114.4902386117142</v>
      </c>
      <c r="I25" s="132">
        <v>9.0125813449023866</v>
      </c>
      <c r="J25" s="116"/>
    </row>
    <row r="26" spans="1:14" x14ac:dyDescent="0.2">
      <c r="A26" s="126" t="s">
        <v>148</v>
      </c>
      <c r="B26" s="126" t="s">
        <v>318</v>
      </c>
      <c r="C26" s="130" t="s">
        <v>318</v>
      </c>
      <c r="D26" s="194">
        <f>'[1]H2Teeside Only'!G26</f>
        <v>61.30853333333333</v>
      </c>
      <c r="E26" s="146">
        <f>'[1]H2Teeside Only'!K26</f>
        <v>715.2</v>
      </c>
      <c r="F26" s="194"/>
      <c r="G26" s="146"/>
      <c r="H26" s="194">
        <v>53.48620390455531</v>
      </c>
      <c r="I26" s="146">
        <v>623.94793926247291</v>
      </c>
      <c r="J26" s="116"/>
    </row>
    <row r="27" spans="1:14" x14ac:dyDescent="0.2">
      <c r="A27" s="126" t="s">
        <v>149</v>
      </c>
      <c r="B27" s="126" t="s">
        <v>319</v>
      </c>
      <c r="C27" s="130" t="s">
        <v>319</v>
      </c>
      <c r="D27" s="195">
        <f>'[1]H2Teeside Only'!G27</f>
        <v>2.4237333333333333E-2</v>
      </c>
      <c r="E27" s="196">
        <f>'[1]H2Teeside Only'!K27</f>
        <v>8.7413333333333343E-2</v>
      </c>
      <c r="F27" s="197"/>
      <c r="G27" s="196"/>
      <c r="H27" s="198">
        <v>2.1144902386117138E-2</v>
      </c>
      <c r="I27" s="196">
        <v>7.6260303687635561E-2</v>
      </c>
      <c r="J27" s="116"/>
    </row>
    <row r="28" spans="1:14" x14ac:dyDescent="0.2">
      <c r="A28" s="126" t="s">
        <v>151</v>
      </c>
      <c r="B28" s="126" t="s">
        <v>320</v>
      </c>
      <c r="C28" s="130" t="s">
        <v>320</v>
      </c>
      <c r="D28" s="160">
        <f>'[1]H2Teeside Only'!G28</f>
        <v>4.5693333333333328</v>
      </c>
      <c r="E28" s="131">
        <f>'[1]H2Teeside Only'!K28</f>
        <v>9.9333333333333336</v>
      </c>
      <c r="F28" s="160"/>
      <c r="G28" s="131"/>
      <c r="H28" s="160">
        <v>3.9863340563991323</v>
      </c>
      <c r="I28" s="131">
        <v>8.6659436008676796</v>
      </c>
      <c r="J28" s="116"/>
    </row>
    <row r="29" spans="1:14" x14ac:dyDescent="0.2">
      <c r="A29" s="126" t="s">
        <v>159</v>
      </c>
      <c r="B29" s="126" t="s">
        <v>1460</v>
      </c>
      <c r="C29" s="130" t="s">
        <v>1460</v>
      </c>
      <c r="D29" s="194">
        <f>'[1]H2Teeside Only'!G29</f>
        <v>36.5944</v>
      </c>
      <c r="E29" s="162">
        <f>'[1]H2Teeside Only'!K29</f>
        <v>83.44</v>
      </c>
      <c r="F29" s="194"/>
      <c r="G29" s="162"/>
      <c r="H29" s="194">
        <v>31.925336225596535</v>
      </c>
      <c r="I29" s="132">
        <v>72.793926247288525</v>
      </c>
      <c r="J29" s="116"/>
    </row>
    <row r="30" spans="1:14" x14ac:dyDescent="0.2">
      <c r="A30" s="135" t="s">
        <v>1461</v>
      </c>
      <c r="B30" s="135"/>
      <c r="C30" s="136"/>
      <c r="D30" s="168"/>
      <c r="E30" s="137"/>
      <c r="F30" s="168"/>
      <c r="G30" s="137"/>
      <c r="H30" s="168"/>
      <c r="I30" s="137"/>
      <c r="J30" s="126"/>
      <c r="K30" s="126"/>
      <c r="L30" s="126"/>
      <c r="M30" s="126"/>
      <c r="N30" s="126"/>
    </row>
    <row r="31" spans="1:14" x14ac:dyDescent="0.2">
      <c r="A31" s="126" t="s">
        <v>127</v>
      </c>
      <c r="B31" s="126" t="s">
        <v>303</v>
      </c>
      <c r="C31" s="130" t="s">
        <v>303</v>
      </c>
      <c r="D31" s="190">
        <f>'[1]H2Teeside Only'!G31</f>
        <v>6.3573333333333346E-4</v>
      </c>
      <c r="E31" s="139">
        <f>'[1]H2Teeside Only'!K31</f>
        <v>6.3573333333333346E-4</v>
      </c>
      <c r="F31" s="190"/>
      <c r="G31" s="139"/>
      <c r="H31" s="190">
        <v>5.5462039045553165E-4</v>
      </c>
      <c r="I31" s="139">
        <v>5.5462039045553165E-4</v>
      </c>
      <c r="J31" s="116"/>
    </row>
    <row r="32" spans="1:14" x14ac:dyDescent="0.2">
      <c r="A32" s="126" t="s">
        <v>571</v>
      </c>
      <c r="B32" s="126" t="s">
        <v>309</v>
      </c>
      <c r="C32" s="130" t="s">
        <v>309</v>
      </c>
      <c r="D32" s="190">
        <f>'[1]H2Teeside Only'!G32</f>
        <v>7.0725333333333338E-3</v>
      </c>
      <c r="E32" s="170">
        <f>'[1]H2Teeside Only'!K32</f>
        <v>4.3706666666666671E-2</v>
      </c>
      <c r="F32" s="190"/>
      <c r="G32" s="170"/>
      <c r="H32" s="190">
        <v>6.1701518438177869E-3</v>
      </c>
      <c r="I32" s="199">
        <v>3.8130151843817781E-2</v>
      </c>
      <c r="J32" s="116"/>
    </row>
    <row r="33" spans="1:12" ht="14.25" customHeight="1" x14ac:dyDescent="0.2">
      <c r="A33" s="126" t="s">
        <v>603</v>
      </c>
      <c r="B33" s="126" t="s">
        <v>1462</v>
      </c>
      <c r="C33" s="130" t="s">
        <v>1462</v>
      </c>
      <c r="D33" s="193">
        <f>'[1]H2Teeside Only'!G33</f>
        <v>1.9509066666666672E-2</v>
      </c>
      <c r="E33" s="139">
        <f>'[1]H2Teeside Only'!K33</f>
        <v>0.20264000000000001</v>
      </c>
      <c r="F33" s="193"/>
      <c r="G33" s="139"/>
      <c r="H33" s="193">
        <v>1.7019913232104122E-2</v>
      </c>
      <c r="I33" s="139">
        <v>0.17678524945770061</v>
      </c>
      <c r="J33" s="116"/>
    </row>
    <row r="34" spans="1:12" x14ac:dyDescent="0.2">
      <c r="A34" s="126" t="s">
        <v>238</v>
      </c>
      <c r="B34" s="126" t="s">
        <v>1463</v>
      </c>
      <c r="C34" s="130" t="s">
        <v>1463</v>
      </c>
      <c r="D34" s="190">
        <f>'[1]H2Teeside Only'!G34</f>
        <v>3.3773333333333336E-2</v>
      </c>
      <c r="E34" s="139">
        <f>'[1]H2Teeside Only'!K34</f>
        <v>0.1629066666666667</v>
      </c>
      <c r="F34" s="190"/>
      <c r="G34" s="139"/>
      <c r="H34" s="190">
        <v>2.9464208242950107E-2</v>
      </c>
      <c r="I34" s="139">
        <v>0.14212147505422998</v>
      </c>
      <c r="J34" s="116"/>
    </row>
    <row r="35" spans="1:12" x14ac:dyDescent="0.2">
      <c r="A35" s="126" t="s">
        <v>271</v>
      </c>
      <c r="B35" s="126" t="s">
        <v>1464</v>
      </c>
      <c r="C35" s="130" t="s">
        <v>1464</v>
      </c>
      <c r="D35" s="190">
        <f>'[1]H2Teeside Only'!G35</f>
        <v>2.3840000000000004E-2</v>
      </c>
      <c r="E35" s="139">
        <f>'[1]H2Teeside Only'!K35</f>
        <v>9.1386666666666672E-2</v>
      </c>
      <c r="F35" s="190"/>
      <c r="G35" s="139"/>
      <c r="H35" s="190">
        <v>2.0798264642082429E-2</v>
      </c>
      <c r="I35" s="139">
        <v>7.9726681127982646E-2</v>
      </c>
      <c r="J35" s="116"/>
    </row>
    <row r="36" spans="1:12" ht="12.75" thickBot="1" x14ac:dyDescent="0.25">
      <c r="A36" s="126" t="s">
        <v>158</v>
      </c>
      <c r="B36" s="126" t="s">
        <v>326</v>
      </c>
      <c r="C36" s="150" t="s">
        <v>1465</v>
      </c>
      <c r="D36" s="200">
        <f>'[1]H2Teeside Only'!G36</f>
        <v>1.5893333333333334E-3</v>
      </c>
      <c r="E36" s="153">
        <f>'[1]H2Teeside Only'!K36</f>
        <v>1.5893333333333334E-3</v>
      </c>
      <c r="F36" s="200"/>
      <c r="G36" s="153"/>
      <c r="H36" s="200">
        <v>1.3865509761388285E-3</v>
      </c>
      <c r="I36" s="153">
        <v>1.3865509761388285E-3</v>
      </c>
      <c r="J36" s="116"/>
    </row>
    <row r="37" spans="1:12" x14ac:dyDescent="0.2">
      <c r="A37" s="126"/>
      <c r="B37" s="126"/>
      <c r="D37" s="117"/>
    </row>
    <row r="38" spans="1:12" x14ac:dyDescent="0.2">
      <c r="A38" s="119" t="s">
        <v>1492</v>
      </c>
      <c r="C38" s="116" t="s">
        <v>1536</v>
      </c>
      <c r="D38" s="117">
        <f>(217.83/1000)*(60*60)</f>
        <v>784.1880000000001</v>
      </c>
      <c r="E38" s="117">
        <f>(217.83/1000)*(60*60)</f>
        <v>784.1880000000001</v>
      </c>
      <c r="G38" s="238" t="s">
        <v>1538</v>
      </c>
      <c r="H38" s="116">
        <f>1600+H1</f>
        <v>1986</v>
      </c>
      <c r="I38" s="116">
        <f>1600+I1</f>
        <v>1986</v>
      </c>
      <c r="J38" s="86" t="s">
        <v>1541</v>
      </c>
      <c r="K38" s="118">
        <f>E38+H38</f>
        <v>2770.1880000000001</v>
      </c>
      <c r="L38" s="118">
        <f>K38</f>
        <v>2770.1880000000001</v>
      </c>
    </row>
    <row r="39" spans="1:12" x14ac:dyDescent="0.2">
      <c r="A39" s="116" t="s">
        <v>1542</v>
      </c>
      <c r="C39" s="116" t="s">
        <v>1537</v>
      </c>
      <c r="D39" s="118">
        <f>D38/(60*60)</f>
        <v>0.21783000000000002</v>
      </c>
      <c r="E39" s="118">
        <f>E38/(60*60)</f>
        <v>0.21783000000000002</v>
      </c>
      <c r="G39" s="238" t="s">
        <v>1539</v>
      </c>
      <c r="H39" s="118">
        <f>H38/(60*60)</f>
        <v>0.55166666666666664</v>
      </c>
      <c r="I39" s="118">
        <f>I38/(60*60)</f>
        <v>0.55166666666666664</v>
      </c>
      <c r="J39" s="86" t="s">
        <v>1540</v>
      </c>
      <c r="K39" s="118">
        <f>E39+H39</f>
        <v>0.76949666666666672</v>
      </c>
      <c r="L39" s="118">
        <f>K39</f>
        <v>0.76949666666666672</v>
      </c>
    </row>
    <row r="40" spans="1:12" ht="12.75" thickBot="1" x14ac:dyDescent="0.25">
      <c r="A40" s="116" t="s">
        <v>1543</v>
      </c>
      <c r="C40" s="120" t="s">
        <v>1430</v>
      </c>
      <c r="D40" s="118"/>
      <c r="E40" s="117"/>
      <c r="J40" s="201" t="s">
        <v>1475</v>
      </c>
    </row>
    <row r="41" spans="1:12" ht="24" x14ac:dyDescent="0.2">
      <c r="A41" s="121"/>
      <c r="B41" s="121"/>
      <c r="C41" s="122"/>
      <c r="D41" s="122" t="s">
        <v>1476</v>
      </c>
      <c r="E41" s="125" t="s">
        <v>1477</v>
      </c>
      <c r="F41" s="122" t="s">
        <v>1478</v>
      </c>
      <c r="G41" s="125" t="s">
        <v>1479</v>
      </c>
      <c r="H41" s="122" t="s">
        <v>1480</v>
      </c>
      <c r="I41" s="125" t="s">
        <v>1481</v>
      </c>
    </row>
    <row r="42" spans="1:12" x14ac:dyDescent="0.2">
      <c r="A42" s="126" t="s">
        <v>1436</v>
      </c>
      <c r="B42" s="126" t="s">
        <v>1437</v>
      </c>
      <c r="C42" s="127"/>
      <c r="D42" s="185">
        <f>'[1]H2Teeside Only'!I88</f>
        <v>15</v>
      </c>
      <c r="E42" s="128">
        <f>'[1]H2Teeside Only'!O88</f>
        <v>15</v>
      </c>
      <c r="F42" s="185"/>
      <c r="G42" s="128"/>
      <c r="H42" s="185">
        <v>15</v>
      </c>
      <c r="I42" s="128">
        <v>15</v>
      </c>
    </row>
    <row r="43" spans="1:12" x14ac:dyDescent="0.2">
      <c r="A43" s="126" t="s">
        <v>153</v>
      </c>
      <c r="B43" s="126" t="s">
        <v>322</v>
      </c>
      <c r="C43" s="127"/>
      <c r="D43" s="188">
        <f>'[1]H2Teeside Only'!I89</f>
        <v>7</v>
      </c>
      <c r="E43" s="129">
        <f>'[1]H2Teeside Only'!O89</f>
        <v>7</v>
      </c>
      <c r="F43" s="188"/>
      <c r="G43" s="129"/>
      <c r="H43" s="188">
        <v>7</v>
      </c>
      <c r="I43" s="129">
        <v>7</v>
      </c>
    </row>
    <row r="44" spans="1:12" x14ac:dyDescent="0.2">
      <c r="A44" s="126" t="s">
        <v>1438</v>
      </c>
      <c r="B44" s="126" t="s">
        <v>1439</v>
      </c>
      <c r="C44" s="130" t="s">
        <v>1439</v>
      </c>
      <c r="D44" s="160">
        <f>'[1]H2Teeside Only'!I90</f>
        <v>0.11400153022188217</v>
      </c>
      <c r="E44" s="162">
        <f>'[1]H2Teeside Only'!O90</f>
        <v>0.266003570517725</v>
      </c>
      <c r="F44" s="160"/>
      <c r="G44" s="162"/>
      <c r="H44" s="160">
        <v>0.17305635284740142</v>
      </c>
      <c r="I44" s="162">
        <v>0.4037981566439367</v>
      </c>
    </row>
    <row r="45" spans="1:12" x14ac:dyDescent="0.2">
      <c r="A45" s="126" t="s">
        <v>1440</v>
      </c>
      <c r="B45" s="126" t="s">
        <v>314</v>
      </c>
      <c r="C45" s="130" t="s">
        <v>1441</v>
      </c>
      <c r="D45" s="160">
        <f>'[1]H2Teeside Only'!I91</f>
        <v>7.2960979342004587E-2</v>
      </c>
      <c r="E45" s="131">
        <f>'[1]H2Teeside Only'!O91</f>
        <v>0.32680438663606226</v>
      </c>
      <c r="F45" s="160"/>
      <c r="G45" s="131"/>
      <c r="H45" s="160">
        <v>0.11075606582233694</v>
      </c>
      <c r="I45" s="131">
        <v>0.49609487816255082</v>
      </c>
    </row>
    <row r="46" spans="1:12" x14ac:dyDescent="0.2">
      <c r="A46" s="126" t="s">
        <v>777</v>
      </c>
      <c r="B46" s="126" t="s">
        <v>1410</v>
      </c>
      <c r="C46" s="130" t="s">
        <v>1442</v>
      </c>
      <c r="D46" s="194">
        <f>'[1]H2Teeside Only'!I92</f>
        <v>1434.5830145371078</v>
      </c>
      <c r="E46" s="146">
        <f>'[1]H2Teeside Only'!O92</f>
        <v>1434.5830145371078</v>
      </c>
      <c r="F46" s="202"/>
      <c r="G46" s="163"/>
      <c r="H46" s="203">
        <v>1654.3941367892094</v>
      </c>
      <c r="I46" s="148">
        <v>4554.5583133721702</v>
      </c>
    </row>
    <row r="47" spans="1:12" x14ac:dyDescent="0.2">
      <c r="A47" s="135" t="s">
        <v>1443</v>
      </c>
      <c r="B47" s="135"/>
      <c r="C47" s="136"/>
      <c r="D47" s="168"/>
      <c r="E47" s="137"/>
      <c r="F47" s="168"/>
      <c r="G47" s="137"/>
      <c r="H47" s="168"/>
      <c r="I47" s="137"/>
    </row>
    <row r="48" spans="1:12" x14ac:dyDescent="0.2">
      <c r="A48" s="126" t="s">
        <v>129</v>
      </c>
      <c r="B48" s="126" t="s">
        <v>304</v>
      </c>
      <c r="C48" s="130" t="s">
        <v>1444</v>
      </c>
      <c r="D48" s="190">
        <f>'[1]H2Teeside Only'!I94</f>
        <v>2.6980362152512114E-3</v>
      </c>
      <c r="E48" s="170">
        <f>'[1]H2Teeside Only'!O94</f>
        <v>2.6980362152512114E-3</v>
      </c>
      <c r="F48" s="190"/>
      <c r="G48" s="170"/>
      <c r="H48" s="190">
        <v>4.0956670173885002E-3</v>
      </c>
      <c r="I48" s="170">
        <v>4.0956670173885002E-3</v>
      </c>
      <c r="K48" s="86"/>
    </row>
    <row r="49" spans="1:11" x14ac:dyDescent="0.2">
      <c r="A49" s="126" t="s">
        <v>1445</v>
      </c>
      <c r="B49" s="126" t="s">
        <v>305</v>
      </c>
      <c r="C49" s="130" t="s">
        <v>305</v>
      </c>
      <c r="D49" s="191">
        <f>'[1]H2Teeside Only'!I95</f>
        <v>6.4220862024993628E-4</v>
      </c>
      <c r="E49" s="139">
        <f>'[1]H2Teeside Only'!O95</f>
        <v>1.7100229533282326E-3</v>
      </c>
      <c r="F49" s="191"/>
      <c r="G49" s="139"/>
      <c r="H49" s="191">
        <v>9.7488412104036173E-4</v>
      </c>
      <c r="I49" s="139">
        <v>2.5958452927110215E-3</v>
      </c>
      <c r="J49" s="204">
        <f t="shared" ref="J49:K57" si="0">H49*1000</f>
        <v>0.97488412104036171</v>
      </c>
      <c r="K49" s="204">
        <f t="shared" si="0"/>
        <v>2.5958452927110214</v>
      </c>
    </row>
    <row r="50" spans="1:11" x14ac:dyDescent="0.2">
      <c r="A50" s="126" t="s">
        <v>1446</v>
      </c>
      <c r="B50" s="126" t="s">
        <v>306</v>
      </c>
      <c r="C50" s="130" t="s">
        <v>306</v>
      </c>
      <c r="D50" s="191">
        <f>'[1]H2Teeside Only'!I96</f>
        <v>1.8126243305279267E-3</v>
      </c>
      <c r="E50" s="139">
        <f>'[1]H2Teeside Only'!O96</f>
        <v>2.6980362152512114E-3</v>
      </c>
      <c r="F50" s="191"/>
      <c r="G50" s="139"/>
      <c r="H50" s="191">
        <v>2.7515960102736832E-3</v>
      </c>
      <c r="I50" s="139">
        <v>4.0956670173885002E-3</v>
      </c>
      <c r="J50" s="204">
        <f t="shared" si="0"/>
        <v>2.7515960102736834</v>
      </c>
      <c r="K50" s="204">
        <f t="shared" si="0"/>
        <v>4.0956670173885001</v>
      </c>
    </row>
    <row r="51" spans="1:11" x14ac:dyDescent="0.2">
      <c r="A51" s="126" t="s">
        <v>133</v>
      </c>
      <c r="B51" s="126" t="s">
        <v>307</v>
      </c>
      <c r="C51" s="130" t="s">
        <v>1447</v>
      </c>
      <c r="D51" s="191">
        <f>'[1]H2Teeside Only'!I97</f>
        <v>1.0298138230043356E-3</v>
      </c>
      <c r="E51" s="141">
        <f>'[1]H2Teeside Only'!O97</f>
        <v>1.5960214231063501E-3</v>
      </c>
      <c r="F51" s="205"/>
      <c r="G51" s="141"/>
      <c r="H51" s="191">
        <v>1.5632757207215263E-3</v>
      </c>
      <c r="I51" s="141">
        <v>2.42278893986362E-3</v>
      </c>
      <c r="J51" s="204">
        <f t="shared" si="0"/>
        <v>1.5632757207215264</v>
      </c>
      <c r="K51" s="204">
        <f t="shared" si="0"/>
        <v>2.42278893986362</v>
      </c>
    </row>
    <row r="52" spans="1:11" x14ac:dyDescent="0.2">
      <c r="A52" s="126" t="s">
        <v>1448</v>
      </c>
      <c r="B52" s="126" t="s">
        <v>306</v>
      </c>
      <c r="C52" s="130" t="s">
        <v>306</v>
      </c>
      <c r="D52" s="191">
        <f>'[1]H2Teeside Only'!I98</f>
        <v>8.9301198673807686E-4</v>
      </c>
      <c r="E52" s="139">
        <f>'[1]H2Teeside Only'!O98</f>
        <v>1.7860239734761537E-3</v>
      </c>
      <c r="F52" s="191"/>
      <c r="G52" s="139"/>
      <c r="H52" s="191">
        <v>1.3556080973046447E-3</v>
      </c>
      <c r="I52" s="139">
        <v>2.7112161946092894E-3</v>
      </c>
      <c r="J52" s="204">
        <f t="shared" si="0"/>
        <v>1.3556080973046447</v>
      </c>
      <c r="K52" s="204">
        <f t="shared" si="0"/>
        <v>2.7112161946092894</v>
      </c>
    </row>
    <row r="53" spans="1:11" x14ac:dyDescent="0.2">
      <c r="A53" s="126" t="s">
        <v>1424</v>
      </c>
      <c r="B53" s="126" t="s">
        <v>313</v>
      </c>
      <c r="C53" s="130" t="s">
        <v>1449</v>
      </c>
      <c r="D53" s="190">
        <f>'[1]H2Teeside Only'!I99</f>
        <v>2.8500382555470541E-3</v>
      </c>
      <c r="E53" s="139">
        <f>'[1]H2Teeside Only'!O99</f>
        <v>2.8500382555470541E-3</v>
      </c>
      <c r="F53" s="190"/>
      <c r="G53" s="139"/>
      <c r="H53" s="190">
        <v>4.3264088211850361E-3</v>
      </c>
      <c r="I53" s="139">
        <v>4.3264088211850361E-3</v>
      </c>
      <c r="J53" s="204">
        <f t="shared" si="0"/>
        <v>4.3264088211850362</v>
      </c>
      <c r="K53" s="204">
        <f t="shared" si="0"/>
        <v>4.3264088211850362</v>
      </c>
    </row>
    <row r="54" spans="1:11" x14ac:dyDescent="0.2">
      <c r="A54" s="126" t="s">
        <v>1450</v>
      </c>
      <c r="B54" s="126" t="s">
        <v>316</v>
      </c>
      <c r="C54" s="130" t="s">
        <v>1451</v>
      </c>
      <c r="D54" s="190">
        <f>'[1]H2Teeside Only'!I100</f>
        <v>1.4820198928844683E-4</v>
      </c>
      <c r="E54" s="139">
        <f>'[1]H2Teeside Only'!O100</f>
        <v>1.4820198928844683E-4</v>
      </c>
      <c r="F54" s="190"/>
      <c r="G54" s="139"/>
      <c r="H54" s="190">
        <v>2.2497325870162192E-4</v>
      </c>
      <c r="I54" s="139">
        <v>2.2497325870162192E-4</v>
      </c>
      <c r="J54" s="204">
        <f t="shared" si="0"/>
        <v>0.22497325870162191</v>
      </c>
      <c r="K54" s="204">
        <f t="shared" si="0"/>
        <v>0.22497325870162191</v>
      </c>
    </row>
    <row r="55" spans="1:11" x14ac:dyDescent="0.2">
      <c r="A55" s="126" t="s">
        <v>1452</v>
      </c>
      <c r="B55" s="126" t="s">
        <v>321</v>
      </c>
      <c r="C55" s="130" t="s">
        <v>1453</v>
      </c>
      <c r="D55" s="206">
        <f>'[1]H2Teeside Only'!I101</f>
        <v>2.8500382555470542E-4</v>
      </c>
      <c r="E55" s="173">
        <f>'[1]H2Teeside Only'!O101</f>
        <v>2.8500382555470542E-4</v>
      </c>
      <c r="F55" s="206"/>
      <c r="G55" s="139"/>
      <c r="H55" s="206">
        <v>4.3264088211850365E-4</v>
      </c>
      <c r="I55" s="139">
        <v>4.3264088211850365E-4</v>
      </c>
      <c r="J55" s="204">
        <f t="shared" si="0"/>
        <v>0.43264088211850366</v>
      </c>
      <c r="K55" s="204">
        <f t="shared" si="0"/>
        <v>0.43264088211850366</v>
      </c>
    </row>
    <row r="56" spans="1:11" x14ac:dyDescent="0.2">
      <c r="A56" s="126" t="s">
        <v>155</v>
      </c>
      <c r="B56" s="126" t="s">
        <v>323</v>
      </c>
      <c r="C56" s="130" t="s">
        <v>323</v>
      </c>
      <c r="D56" s="190">
        <f>'[1]H2Teeside Only'!I102</f>
        <v>4.940066309614894E-2</v>
      </c>
      <c r="E56" s="139">
        <f>'[1]H2Teeside Only'!O102</f>
        <v>4.940066309614894E-2</v>
      </c>
      <c r="F56" s="190"/>
      <c r="G56" s="139"/>
      <c r="H56" s="190">
        <v>7.499108623387396E-2</v>
      </c>
      <c r="I56" s="139">
        <v>7.499108623387396E-2</v>
      </c>
      <c r="J56" s="204"/>
      <c r="K56" s="204"/>
    </row>
    <row r="57" spans="1:11" x14ac:dyDescent="0.2">
      <c r="A57" s="116" t="s">
        <v>1454</v>
      </c>
      <c r="B57" s="116" t="s">
        <v>324</v>
      </c>
      <c r="C57" s="127" t="s">
        <v>1455</v>
      </c>
      <c r="D57" s="206">
        <f>'[1]H2Teeside Only'!I103</f>
        <v>1.7480234634021932E-3</v>
      </c>
      <c r="E57" s="170">
        <f>'[1]H2Teeside Only'!O103</f>
        <v>5.8900790614639124E-3</v>
      </c>
      <c r="F57" s="206"/>
      <c r="G57" s="170"/>
      <c r="H57" s="206">
        <v>2.6535307436601555E-3</v>
      </c>
      <c r="I57" s="170">
        <v>8.9412448971157403E-3</v>
      </c>
      <c r="J57" s="204">
        <f t="shared" si="0"/>
        <v>2.6535307436601556</v>
      </c>
      <c r="K57" s="204">
        <f t="shared" si="0"/>
        <v>8.941244897115741</v>
      </c>
    </row>
    <row r="58" spans="1:11" x14ac:dyDescent="0.2">
      <c r="A58" s="135" t="s">
        <v>1456</v>
      </c>
      <c r="B58" s="135"/>
      <c r="C58" s="136"/>
      <c r="D58" s="168"/>
      <c r="E58" s="137"/>
      <c r="F58" s="168"/>
      <c r="G58" s="137"/>
      <c r="H58" s="168"/>
      <c r="I58" s="137"/>
      <c r="J58" s="204"/>
      <c r="K58" s="207"/>
    </row>
    <row r="59" spans="1:11" x14ac:dyDescent="0.2">
      <c r="A59" s="126" t="s">
        <v>135</v>
      </c>
      <c r="B59" s="126" t="s">
        <v>308</v>
      </c>
      <c r="C59" s="130" t="s">
        <v>308</v>
      </c>
      <c r="D59" s="160">
        <f>'[1]H2Teeside Only'!I105</f>
        <v>1.900025503698036E-2</v>
      </c>
      <c r="E59" s="162">
        <f>'[1]H2Teeside Only'!O105</f>
        <v>9.120122417750573E-2</v>
      </c>
      <c r="F59" s="160"/>
      <c r="G59" s="162"/>
      <c r="H59" s="160">
        <v>2.884272547456691E-2</v>
      </c>
      <c r="I59" s="162">
        <v>0.13844508227792116</v>
      </c>
      <c r="J59" s="204"/>
      <c r="K59" s="207"/>
    </row>
    <row r="60" spans="1:11" x14ac:dyDescent="0.2">
      <c r="A60" s="126" t="s">
        <v>1457</v>
      </c>
      <c r="B60" s="126" t="s">
        <v>310</v>
      </c>
      <c r="C60" s="130" t="s">
        <v>310</v>
      </c>
      <c r="D60" s="194">
        <f>'[1]H2Teeside Only'!I106</f>
        <v>0.66880897730170874</v>
      </c>
      <c r="E60" s="131">
        <f>'[1]H2Teeside Only'!O106</f>
        <v>1.8620249936240756</v>
      </c>
      <c r="F60" s="194"/>
      <c r="G60" s="131"/>
      <c r="H60" s="194">
        <v>1.0152639367047551</v>
      </c>
      <c r="I60" s="131">
        <v>2.8265870965075575</v>
      </c>
      <c r="J60" s="204"/>
      <c r="K60" s="207"/>
    </row>
    <row r="61" spans="1:11" x14ac:dyDescent="0.2">
      <c r="A61" s="126" t="s">
        <v>588</v>
      </c>
      <c r="B61" s="126" t="s">
        <v>311</v>
      </c>
      <c r="C61" s="130" t="s">
        <v>311</v>
      </c>
      <c r="D61" s="160">
        <f>'[1]H2Teeside Only'!I107</f>
        <v>0.65740882427952052</v>
      </c>
      <c r="E61" s="162">
        <f>'[1]H2Teeside Only'!O107</f>
        <v>1.634021933180311</v>
      </c>
      <c r="F61" s="160"/>
      <c r="G61" s="147"/>
      <c r="H61" s="160">
        <v>0.99795830142001496</v>
      </c>
      <c r="I61" s="162">
        <v>2.4804743908127542</v>
      </c>
      <c r="J61" s="204"/>
      <c r="K61" s="207"/>
    </row>
    <row r="62" spans="1:11" x14ac:dyDescent="0.2">
      <c r="A62" s="126" t="s">
        <v>1458</v>
      </c>
      <c r="B62" s="126" t="s">
        <v>317</v>
      </c>
      <c r="C62" s="130" t="s">
        <v>1459</v>
      </c>
      <c r="D62" s="160">
        <f>'[1]H2Teeside Only'!I108</f>
        <v>231.80311145116042</v>
      </c>
      <c r="E62" s="162">
        <f>'[1]H2Teeside Only'!O108</f>
        <v>988.01326192297859</v>
      </c>
      <c r="F62" s="160"/>
      <c r="G62" s="147"/>
      <c r="H62" s="160">
        <v>351.88125078971632</v>
      </c>
      <c r="I62" s="162">
        <v>1499.8217246774793</v>
      </c>
      <c r="J62" s="204"/>
      <c r="K62" s="207"/>
    </row>
    <row r="63" spans="1:11" x14ac:dyDescent="0.2">
      <c r="A63" s="126" t="s">
        <v>148</v>
      </c>
      <c r="B63" s="126" t="s">
        <v>318</v>
      </c>
      <c r="C63" s="130" t="s">
        <v>318</v>
      </c>
      <c r="D63" s="194">
        <f>'[1]H2Teeside Only'!I109</f>
        <v>5.863478704412139</v>
      </c>
      <c r="E63" s="146">
        <f>'[1]H2Teeside Only'!O109</f>
        <v>68.400918133129295</v>
      </c>
      <c r="F63" s="194"/>
      <c r="G63" s="146"/>
      <c r="H63" s="194">
        <v>8.9008650814513484</v>
      </c>
      <c r="I63" s="146">
        <v>103.83381170844088</v>
      </c>
      <c r="J63" s="204"/>
      <c r="K63" s="207"/>
    </row>
    <row r="64" spans="1:11" x14ac:dyDescent="0.2">
      <c r="A64" s="126" t="s">
        <v>149</v>
      </c>
      <c r="B64" s="126" t="s">
        <v>319</v>
      </c>
      <c r="C64" s="130" t="s">
        <v>319</v>
      </c>
      <c r="D64" s="208">
        <f>'[1]H2Teeside Only'!I110</f>
        <v>2.3180311145116041E-3</v>
      </c>
      <c r="E64" s="209">
        <f>'[1]H2Teeside Only'!O110</f>
        <v>8.3601122162713596E-3</v>
      </c>
      <c r="F64" s="208"/>
      <c r="G64" s="131"/>
      <c r="H64" s="191">
        <v>3.5188125078971632E-3</v>
      </c>
      <c r="I64" s="210">
        <v>1.2690799208809438E-2</v>
      </c>
      <c r="J64" s="204"/>
      <c r="K64" s="207"/>
    </row>
    <row r="65" spans="1:11" x14ac:dyDescent="0.2">
      <c r="A65" s="126" t="s">
        <v>151</v>
      </c>
      <c r="B65" s="126" t="s">
        <v>320</v>
      </c>
      <c r="C65" s="130" t="s">
        <v>320</v>
      </c>
      <c r="D65" s="160">
        <f>'[1]H2Teeside Only'!I111</f>
        <v>0.43700586585054824</v>
      </c>
      <c r="E65" s="131">
        <f>'[1]H2Teeside Only'!O111</f>
        <v>0.95001275184901801</v>
      </c>
      <c r="F65" s="160"/>
      <c r="G65" s="131"/>
      <c r="H65" s="160">
        <v>0.66338268591503891</v>
      </c>
      <c r="I65" s="131">
        <v>1.4421362737283454</v>
      </c>
      <c r="J65" s="204"/>
      <c r="K65" s="207"/>
    </row>
    <row r="66" spans="1:11" x14ac:dyDescent="0.2">
      <c r="A66" s="126" t="s">
        <v>159</v>
      </c>
      <c r="B66" s="126" t="s">
        <v>1460</v>
      </c>
      <c r="C66" s="130" t="s">
        <v>1460</v>
      </c>
      <c r="D66" s="160">
        <f>'[1]H2Teeside Only'!I112</f>
        <v>3.4998469778117824</v>
      </c>
      <c r="E66" s="162">
        <f>'[1]H2Teeside Only'!O112</f>
        <v>7.9801071155317516</v>
      </c>
      <c r="F66" s="160"/>
      <c r="G66" s="147"/>
      <c r="H66" s="160">
        <v>5.312830032415226</v>
      </c>
      <c r="I66" s="162">
        <v>12.113944699318102</v>
      </c>
      <c r="J66" s="204"/>
      <c r="K66" s="207"/>
    </row>
    <row r="67" spans="1:11" x14ac:dyDescent="0.2">
      <c r="A67" s="135" t="s">
        <v>1461</v>
      </c>
      <c r="B67" s="135"/>
      <c r="C67" s="136"/>
      <c r="D67" s="168"/>
      <c r="E67" s="137"/>
      <c r="F67" s="168"/>
      <c r="G67" s="137"/>
      <c r="H67" s="168"/>
      <c r="I67" s="137"/>
      <c r="J67" s="204"/>
      <c r="K67" s="207"/>
    </row>
    <row r="68" spans="1:11" x14ac:dyDescent="0.2">
      <c r="A68" s="126" t="s">
        <v>127</v>
      </c>
      <c r="B68" s="126" t="s">
        <v>303</v>
      </c>
      <c r="C68" s="130" t="s">
        <v>303</v>
      </c>
      <c r="D68" s="190">
        <f>'[1]H2Teeside Only'!F114</f>
        <v>1.4581039755351684E-4</v>
      </c>
      <c r="E68" s="139">
        <f>'[1]H2Teeside Only'!O114</f>
        <v>6.0800816118337163E-5</v>
      </c>
      <c r="F68" s="190"/>
      <c r="G68" s="139"/>
      <c r="H68" s="190">
        <v>1.1636133144634852E-4</v>
      </c>
      <c r="I68" s="139">
        <v>9.2296721518614127E-5</v>
      </c>
      <c r="J68" s="204">
        <f t="shared" ref="J68:K73" si="1">H68*1000</f>
        <v>0.11636133144634853</v>
      </c>
      <c r="K68" s="204">
        <f t="shared" si="1"/>
        <v>9.2296721518614122E-2</v>
      </c>
    </row>
    <row r="69" spans="1:11" x14ac:dyDescent="0.2">
      <c r="A69" s="126" t="s">
        <v>571</v>
      </c>
      <c r="B69" s="126" t="s">
        <v>309</v>
      </c>
      <c r="C69" s="130" t="s">
        <v>309</v>
      </c>
      <c r="D69" s="190">
        <f>'[1]H2Teeside Only'!F115</f>
        <v>1.6221406727828748E-3</v>
      </c>
      <c r="E69" s="170">
        <f>'[1]H2Teeside Only'!O115</f>
        <v>4.1800561081356798E-3</v>
      </c>
      <c r="F69" s="190"/>
      <c r="G69" s="170"/>
      <c r="H69" s="190">
        <v>1.2945198123406269E-3</v>
      </c>
      <c r="I69" s="170">
        <v>6.3453996044047188E-3</v>
      </c>
      <c r="J69" s="204">
        <f t="shared" si="1"/>
        <v>1.294519812340627</v>
      </c>
      <c r="K69" s="204">
        <f t="shared" si="1"/>
        <v>6.3453996044047187</v>
      </c>
    </row>
    <row r="70" spans="1:11" ht="24" x14ac:dyDescent="0.2">
      <c r="A70" s="126" t="s">
        <v>603</v>
      </c>
      <c r="B70" s="126" t="s">
        <v>1462</v>
      </c>
      <c r="C70" s="130" t="s">
        <v>1462</v>
      </c>
      <c r="D70" s="190">
        <f>'[1]H2Teeside Only'!F116</f>
        <v>4.4745565749235482E-3</v>
      </c>
      <c r="E70" s="139">
        <f>'[1]H2Teeside Only'!O116</f>
        <v>1.9380260137719967E-2</v>
      </c>
      <c r="F70" s="190"/>
      <c r="G70" s="139"/>
      <c r="H70" s="190">
        <v>3.5708383587598198E-3</v>
      </c>
      <c r="I70" s="139">
        <v>2.9419579984058242E-2</v>
      </c>
      <c r="J70" s="204">
        <f t="shared" si="1"/>
        <v>3.5708383587598198</v>
      </c>
      <c r="K70" s="204">
        <f t="shared" si="1"/>
        <v>29.419579984058242</v>
      </c>
    </row>
    <row r="71" spans="1:11" x14ac:dyDescent="0.2">
      <c r="A71" s="126" t="s">
        <v>238</v>
      </c>
      <c r="B71" s="126" t="s">
        <v>1463</v>
      </c>
      <c r="C71" s="130" t="s">
        <v>1463</v>
      </c>
      <c r="D71" s="190">
        <f>'[1]H2Teeside Only'!F117</f>
        <v>7.7461773700305825E-3</v>
      </c>
      <c r="E71" s="139">
        <f>'[1]H2Teeside Only'!O117</f>
        <v>1.5580209130323897E-2</v>
      </c>
      <c r="F71" s="190"/>
      <c r="G71" s="139"/>
      <c r="H71" s="190">
        <v>6.1816957330872637E-3</v>
      </c>
      <c r="I71" s="139">
        <v>2.365103488914487E-2</v>
      </c>
      <c r="J71" s="204"/>
      <c r="K71" s="204"/>
    </row>
    <row r="72" spans="1:11" x14ac:dyDescent="0.2">
      <c r="A72" s="126" t="s">
        <v>271</v>
      </c>
      <c r="B72" s="126" t="s">
        <v>1464</v>
      </c>
      <c r="C72" s="130" t="s">
        <v>1464</v>
      </c>
      <c r="D72" s="190">
        <f>'[1]H2Teeside Only'!F118</f>
        <v>5.4678899082568812E-3</v>
      </c>
      <c r="E72" s="139">
        <f>'[1]H2Teeside Only'!O118</f>
        <v>8.7401173170109665E-3</v>
      </c>
      <c r="F72" s="190"/>
      <c r="G72" s="139"/>
      <c r="H72" s="190">
        <v>4.3635499292380689E-3</v>
      </c>
      <c r="I72" s="139">
        <v>1.3267653718300777E-2</v>
      </c>
      <c r="J72" s="204"/>
      <c r="K72" s="204"/>
    </row>
    <row r="73" spans="1:11" ht="12.75" thickBot="1" x14ac:dyDescent="0.25">
      <c r="A73" s="126" t="s">
        <v>158</v>
      </c>
      <c r="B73" s="126" t="s">
        <v>326</v>
      </c>
      <c r="C73" s="150" t="s">
        <v>1465</v>
      </c>
      <c r="D73" s="200">
        <f>'[1]H2Teeside Only'!F119</f>
        <v>3.6452599388379209E-4</v>
      </c>
      <c r="E73" s="153">
        <f>'[1]H2Teeside Only'!O119</f>
        <v>1.520020402958429E-4</v>
      </c>
      <c r="F73" s="200"/>
      <c r="G73" s="153"/>
      <c r="H73" s="200">
        <v>2.9090332861587124E-4</v>
      </c>
      <c r="I73" s="153">
        <v>2.3074180379653526E-4</v>
      </c>
      <c r="J73" s="204">
        <f t="shared" si="1"/>
        <v>0.29090332861587126</v>
      </c>
      <c r="K73" s="204">
        <f t="shared" si="1"/>
        <v>0.23074180379653528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5D50-7194-487F-8FB9-FAD069A5A071}">
  <dimension ref="A1:Q35"/>
  <sheetViews>
    <sheetView tabSelected="1" zoomScale="90" zoomScaleNormal="90" workbookViewId="0">
      <pane xSplit="1" topLeftCell="B1" activePane="topRight" state="frozen"/>
      <selection activeCell="A4" sqref="A4"/>
      <selection pane="topRight" activeCell="H33" sqref="H33"/>
    </sheetView>
  </sheetViews>
  <sheetFormatPr defaultRowHeight="12" x14ac:dyDescent="0.2"/>
  <cols>
    <col min="1" max="1" width="31.5703125" style="116" customWidth="1"/>
    <col min="2" max="2" width="26.85546875" style="116" customWidth="1"/>
    <col min="3" max="3" width="28.85546875" style="116" customWidth="1"/>
    <col min="4" max="4" width="17.42578125" style="116" customWidth="1"/>
    <col min="5" max="5" width="17.28515625" style="116" customWidth="1"/>
    <col min="6" max="6" width="16.7109375" style="116" customWidth="1"/>
    <col min="7" max="7" width="18.42578125" style="116" customWidth="1"/>
    <col min="8" max="8" width="17.7109375" style="116" customWidth="1"/>
    <col min="9" max="9" width="17.42578125" style="116" customWidth="1"/>
    <col min="10" max="10" width="8.5703125" style="86" customWidth="1"/>
    <col min="11" max="11" width="9.28515625" style="116" customWidth="1"/>
    <col min="12" max="12" width="8.5703125" style="116" customWidth="1"/>
    <col min="13" max="14" width="9.7109375" style="116" customWidth="1"/>
    <col min="15" max="15" width="8.85546875" style="116" customWidth="1"/>
    <col min="16" max="16" width="8.5703125" style="116" customWidth="1"/>
    <col min="17" max="16384" width="9.140625" style="116"/>
  </cols>
  <sheetData>
    <row r="1" spans="1:17" x14ac:dyDescent="0.2">
      <c r="C1" s="116" t="s">
        <v>1536</v>
      </c>
      <c r="D1" s="116">
        <v>75</v>
      </c>
      <c r="E1" s="117">
        <v>75</v>
      </c>
      <c r="G1" s="238" t="s">
        <v>1538</v>
      </c>
      <c r="H1" s="116">
        <v>386</v>
      </c>
      <c r="I1" s="116">
        <v>386</v>
      </c>
      <c r="J1" s="116"/>
    </row>
    <row r="2" spans="1:17" x14ac:dyDescent="0.2">
      <c r="C2" s="116" t="s">
        <v>1537</v>
      </c>
      <c r="D2" s="118">
        <f>D1/(60*60)</f>
        <v>2.0833333333333332E-2</v>
      </c>
      <c r="E2" s="118">
        <f>E1/(60*60)</f>
        <v>2.0833333333333332E-2</v>
      </c>
      <c r="G2" s="238" t="s">
        <v>1539</v>
      </c>
      <c r="H2" s="118">
        <f>H1/(60*60)</f>
        <v>0.10722222222222222</v>
      </c>
      <c r="I2" s="118">
        <f>I1/(60*60)</f>
        <v>0.10722222222222222</v>
      </c>
      <c r="J2" s="86" t="s">
        <v>1544</v>
      </c>
      <c r="L2" s="118">
        <f>D2+H2</f>
        <v>0.12805555555555556</v>
      </c>
      <c r="M2" s="118">
        <f>E2+I2</f>
        <v>0.12805555555555556</v>
      </c>
    </row>
    <row r="3" spans="1:17" ht="12.75" thickBot="1" x14ac:dyDescent="0.25">
      <c r="A3" s="119"/>
      <c r="C3" s="120" t="s">
        <v>1430</v>
      </c>
      <c r="D3" s="118"/>
      <c r="E3" s="117"/>
      <c r="N3" s="243" t="s">
        <v>1482</v>
      </c>
      <c r="O3" s="243"/>
      <c r="P3" s="243"/>
      <c r="Q3" s="243"/>
    </row>
    <row r="4" spans="1:17" s="121" customFormat="1" ht="23.25" customHeight="1" x14ac:dyDescent="0.2">
      <c r="C4" s="122"/>
      <c r="D4" s="122" t="s">
        <v>1469</v>
      </c>
      <c r="E4" s="125" t="s">
        <v>1470</v>
      </c>
      <c r="F4" s="122" t="s">
        <v>1471</v>
      </c>
      <c r="G4" s="125" t="s">
        <v>1472</v>
      </c>
      <c r="H4" s="122" t="s">
        <v>1473</v>
      </c>
      <c r="I4" s="125" t="s">
        <v>1474</v>
      </c>
      <c r="J4" s="211" t="s">
        <v>1483</v>
      </c>
      <c r="K4" s="212" t="s">
        <v>1484</v>
      </c>
      <c r="L4" s="211" t="s">
        <v>1485</v>
      </c>
      <c r="M4" s="212" t="s">
        <v>1486</v>
      </c>
      <c r="N4" s="213" t="s">
        <v>1469</v>
      </c>
      <c r="O4" s="214" t="s">
        <v>1470</v>
      </c>
      <c r="P4" s="213" t="s">
        <v>1473</v>
      </c>
      <c r="Q4" s="214" t="s">
        <v>1474</v>
      </c>
    </row>
    <row r="5" spans="1:17" x14ac:dyDescent="0.2">
      <c r="A5" s="126" t="s">
        <v>777</v>
      </c>
      <c r="B5" s="126" t="s">
        <v>1410</v>
      </c>
      <c r="C5" s="130" t="s">
        <v>1442</v>
      </c>
      <c r="D5" s="202">
        <f>'[1]H2Teeside Only'!G9</f>
        <v>15000</v>
      </c>
      <c r="E5" s="189">
        <f>'[1]H2Teeside Only'!K9</f>
        <v>15000</v>
      </c>
      <c r="F5" s="185"/>
      <c r="G5" s="132"/>
      <c r="H5" s="202">
        <v>9941.431670281996</v>
      </c>
      <c r="I5" s="132">
        <v>27368.76355748373</v>
      </c>
      <c r="J5" s="127">
        <v>252</v>
      </c>
      <c r="K5" s="215"/>
      <c r="L5" s="127">
        <v>196</v>
      </c>
      <c r="M5" s="215">
        <v>249</v>
      </c>
      <c r="N5" s="216">
        <f>($D$2*D5)/(J5-L5)</f>
        <v>5.5803571428571432</v>
      </c>
      <c r="O5" s="131"/>
      <c r="P5" s="216">
        <f>($L$2*H5)/(J5-L5)</f>
        <v>22.733134920634921</v>
      </c>
      <c r="Q5" s="131"/>
    </row>
    <row r="6" spans="1:17" x14ac:dyDescent="0.2">
      <c r="A6" s="126" t="s">
        <v>1446</v>
      </c>
      <c r="B6" s="126" t="s">
        <v>306</v>
      </c>
      <c r="C6" s="130" t="s">
        <v>306</v>
      </c>
      <c r="D6" s="191">
        <f>'[1]H2Teeside Only'!G13</f>
        <v>1.8952800000000002E-2</v>
      </c>
      <c r="E6" s="141">
        <f>'[1]H2Teeside Only'!K13</f>
        <v>2.8210666666666669E-2</v>
      </c>
      <c r="F6" s="191"/>
      <c r="G6" s="141"/>
      <c r="H6" s="192">
        <v>1.6534620390455532E-2</v>
      </c>
      <c r="I6" s="141">
        <v>2.4611279826464209E-2</v>
      </c>
      <c r="J6" s="127"/>
      <c r="K6" s="215">
        <v>1.7000000000000001E-2</v>
      </c>
      <c r="L6" s="127">
        <v>2.04E-4</v>
      </c>
      <c r="M6" s="215">
        <v>1.2999999999999999E-4</v>
      </c>
      <c r="N6" s="160"/>
      <c r="O6" s="131">
        <f>($E$2*E6)/(K6-M6)</f>
        <v>3.4838306000131727E-2</v>
      </c>
      <c r="P6" s="160"/>
      <c r="Q6" s="131">
        <f>($M$2*I6)/(K6-M6)</f>
        <v>0.18681749324902855</v>
      </c>
    </row>
    <row r="7" spans="1:17" x14ac:dyDescent="0.2">
      <c r="A7" s="126" t="s">
        <v>1448</v>
      </c>
      <c r="B7" s="126" t="s">
        <v>306</v>
      </c>
      <c r="C7" s="130" t="s">
        <v>306</v>
      </c>
      <c r="D7" s="191">
        <f>'[1]H2Teeside Only'!G15</f>
        <v>9.3373333333333329E-3</v>
      </c>
      <c r="E7" s="141">
        <f>'[1]H2Teeside Only'!K15</f>
        <v>1.8674666666666666E-2</v>
      </c>
      <c r="F7" s="191"/>
      <c r="G7" s="139"/>
      <c r="H7" s="192">
        <v>8.1459869848156188E-3</v>
      </c>
      <c r="I7" s="139">
        <v>1.6291973969631238E-2</v>
      </c>
      <c r="J7" s="127"/>
      <c r="K7" s="215">
        <v>1.7000000000000001E-2</v>
      </c>
      <c r="L7" s="127">
        <v>3.9599999999999998E-4</v>
      </c>
      <c r="M7" s="215">
        <v>6.9999999999999999E-4</v>
      </c>
      <c r="N7" s="160"/>
      <c r="O7" s="131">
        <f>($E$2*E7)/(K7-M7)</f>
        <v>2.3868438991138372E-2</v>
      </c>
      <c r="P7" s="160"/>
      <c r="Q7" s="131">
        <f>($M$2*I7)/(K7-M7)</f>
        <v>0.12799250170415816</v>
      </c>
    </row>
    <row r="8" spans="1:17" x14ac:dyDescent="0.2">
      <c r="A8" s="126" t="s">
        <v>1424</v>
      </c>
      <c r="B8" s="126" t="s">
        <v>313</v>
      </c>
      <c r="C8" s="130" t="s">
        <v>1449</v>
      </c>
      <c r="D8" s="193">
        <f>'[1]H2Teeside Only'!G16</f>
        <v>2.9800000000000004E-2</v>
      </c>
      <c r="E8" s="139">
        <f>'[1]H2Teeside Only'!K16</f>
        <v>2.9800000000000004E-2</v>
      </c>
      <c r="F8" s="190"/>
      <c r="G8" s="139"/>
      <c r="H8" s="193">
        <v>2.5997830802603039E-2</v>
      </c>
      <c r="I8" s="141">
        <v>2.5997830802603039E-2</v>
      </c>
      <c r="J8" s="127">
        <v>6.3E-3</v>
      </c>
      <c r="K8" s="215">
        <v>0.12</v>
      </c>
      <c r="L8" s="127">
        <v>2.5000000000000001E-3</v>
      </c>
      <c r="M8" s="215">
        <v>5.7000000000000002E-3</v>
      </c>
      <c r="N8" s="160">
        <f t="shared" ref="N8:N14" si="0">($D$2*D8)/(J8-L8)</f>
        <v>0.16337719298245615</v>
      </c>
      <c r="O8" s="131">
        <f>($E$2*E8)/(K8-M8)</f>
        <v>5.4316127150772827E-3</v>
      </c>
      <c r="P8" s="160">
        <f t="shared" ref="P8:P14" si="1">($L$2*H8)/(J8-L8)</f>
        <v>0.87609649122807021</v>
      </c>
      <c r="Q8" s="131">
        <f>($M$2*I8)/(K8-M8)</f>
        <v>2.9126567512394286E-2</v>
      </c>
    </row>
    <row r="9" spans="1:17" ht="12" customHeight="1" x14ac:dyDescent="0.2">
      <c r="A9" s="116" t="s">
        <v>1454</v>
      </c>
      <c r="B9" s="116" t="s">
        <v>324</v>
      </c>
      <c r="C9" s="127" t="s">
        <v>1455</v>
      </c>
      <c r="D9" s="193">
        <f>'[1]H2Teeside Only'!G20</f>
        <v>1.8277333333333333E-2</v>
      </c>
      <c r="E9" s="170">
        <f>'[1]H2Teeside Only'!K20</f>
        <v>6.1586666666666671E-2</v>
      </c>
      <c r="F9" s="193"/>
      <c r="G9" s="170"/>
      <c r="H9" s="193">
        <v>1.5945336225596528E-2</v>
      </c>
      <c r="I9" s="140">
        <v>5.3728850325379614E-2</v>
      </c>
      <c r="J9" s="127">
        <v>1.7000000000000001E-4</v>
      </c>
      <c r="K9" s="215"/>
      <c r="L9" s="217">
        <f>J9/2</f>
        <v>8.5000000000000006E-5</v>
      </c>
      <c r="M9" s="215"/>
      <c r="N9" s="216">
        <f t="shared" si="0"/>
        <v>4.4797385620915025</v>
      </c>
      <c r="O9" s="131"/>
      <c r="P9" s="216">
        <f t="shared" si="1"/>
        <v>24.022222222222222</v>
      </c>
      <c r="Q9" s="131"/>
    </row>
    <row r="10" spans="1:17" ht="11.25" customHeight="1" x14ac:dyDescent="0.2">
      <c r="A10" s="126" t="s">
        <v>135</v>
      </c>
      <c r="B10" s="126" t="s">
        <v>308</v>
      </c>
      <c r="C10" s="130" t="s">
        <v>308</v>
      </c>
      <c r="D10" s="194">
        <f>'[1]H2Teeside Only'!G22</f>
        <v>0.19866666666666666</v>
      </c>
      <c r="E10" s="162">
        <f>'[1]H2Teeside Only'!K22</f>
        <v>0.95360000000000011</v>
      </c>
      <c r="F10" s="160"/>
      <c r="G10" s="162"/>
      <c r="H10" s="160">
        <v>0.1733188720173536</v>
      </c>
      <c r="I10" s="132">
        <v>0.83193058568329725</v>
      </c>
      <c r="J10" s="127">
        <v>0.2</v>
      </c>
      <c r="K10" s="215"/>
      <c r="L10" s="127">
        <v>1.7999999999999999E-2</v>
      </c>
      <c r="M10" s="215">
        <v>3.6999999999999998E-2</v>
      </c>
      <c r="N10" s="218">
        <f t="shared" si="0"/>
        <v>2.2741147741147733E-2</v>
      </c>
      <c r="O10" s="131"/>
      <c r="P10" s="160">
        <f t="shared" si="1"/>
        <v>0.12194749694749694</v>
      </c>
      <c r="Q10" s="131"/>
    </row>
    <row r="11" spans="1:17" x14ac:dyDescent="0.2">
      <c r="A11" s="126" t="s">
        <v>1457</v>
      </c>
      <c r="B11" s="126" t="s">
        <v>310</v>
      </c>
      <c r="C11" s="130" t="s">
        <v>310</v>
      </c>
      <c r="D11" s="194">
        <f>'[1]H2Teeside Only'!G23</f>
        <v>6.9930666666666674</v>
      </c>
      <c r="E11" s="162">
        <f>'[1]H2Teeside Only'!K23</f>
        <v>19.469333333333335</v>
      </c>
      <c r="F11" s="194"/>
      <c r="G11" s="162"/>
      <c r="H11" s="194">
        <v>6.1008242950108462</v>
      </c>
      <c r="I11" s="132">
        <v>16.985249457700654</v>
      </c>
      <c r="J11" s="127">
        <v>0.6</v>
      </c>
      <c r="K11" s="215">
        <v>32</v>
      </c>
      <c r="L11" s="217">
        <v>0.125</v>
      </c>
      <c r="M11" s="219">
        <v>0.125</v>
      </c>
      <c r="N11" s="160">
        <f t="shared" si="0"/>
        <v>0.30671345029239772</v>
      </c>
      <c r="O11" s="131">
        <f>($E$2*E11)/(K11-M11)</f>
        <v>1.2725054466230937E-2</v>
      </c>
      <c r="P11" s="160">
        <f t="shared" si="1"/>
        <v>1.6447251461988306</v>
      </c>
      <c r="Q11" s="131">
        <f>($M$2*I11)/(K11-M11)</f>
        <v>6.8237037037037054E-2</v>
      </c>
    </row>
    <row r="12" spans="1:17" x14ac:dyDescent="0.2">
      <c r="A12" s="126" t="s">
        <v>588</v>
      </c>
      <c r="B12" s="126" t="s">
        <v>311</v>
      </c>
      <c r="C12" s="130" t="s">
        <v>311</v>
      </c>
      <c r="D12" s="194">
        <f>'[1]H2Teeside Only'!G24</f>
        <v>6.8738666666666663</v>
      </c>
      <c r="E12" s="162">
        <f>'[1]H2Teeside Only'!K24</f>
        <v>17.085333333333331</v>
      </c>
      <c r="F12" s="194"/>
      <c r="G12" s="162"/>
      <c r="H12" s="194">
        <v>5.9968329718004334</v>
      </c>
      <c r="I12" s="132">
        <v>14.905422993492406</v>
      </c>
      <c r="J12" s="127">
        <v>3.76</v>
      </c>
      <c r="K12" s="215"/>
      <c r="L12" s="127">
        <v>0.63</v>
      </c>
      <c r="M12" s="215">
        <v>1.9</v>
      </c>
      <c r="N12" s="160">
        <f t="shared" si="0"/>
        <v>4.57525736599219E-2</v>
      </c>
      <c r="O12" s="131"/>
      <c r="P12" s="160">
        <f t="shared" si="1"/>
        <v>0.24534433794817181</v>
      </c>
      <c r="Q12" s="131"/>
    </row>
    <row r="13" spans="1:17" x14ac:dyDescent="0.2">
      <c r="A13" s="126" t="s">
        <v>1458</v>
      </c>
      <c r="B13" s="126" t="s">
        <v>317</v>
      </c>
      <c r="C13" s="130" t="s">
        <v>1459</v>
      </c>
      <c r="D13" s="194">
        <f>'[1]H2Teeside Only'!G25</f>
        <v>2423.7333333333336</v>
      </c>
      <c r="E13" s="162">
        <f>'[1]H2Teeside Only'!K25</f>
        <v>10.330666666666666</v>
      </c>
      <c r="F13" s="194"/>
      <c r="G13" s="162"/>
      <c r="H13" s="194">
        <v>2114.4902386117142</v>
      </c>
      <c r="I13" s="132">
        <v>9.0125813449023866</v>
      </c>
      <c r="J13" s="127">
        <v>1000</v>
      </c>
      <c r="K13" s="215"/>
      <c r="L13" s="217">
        <v>500</v>
      </c>
      <c r="M13" s="215"/>
      <c r="N13" s="160">
        <f t="shared" si="0"/>
        <v>0.10098888888888889</v>
      </c>
      <c r="O13" s="131"/>
      <c r="P13" s="160">
        <f t="shared" si="1"/>
        <v>0.54154444444444461</v>
      </c>
      <c r="Q13" s="131"/>
    </row>
    <row r="14" spans="1:17" x14ac:dyDescent="0.2">
      <c r="A14" s="126" t="s">
        <v>148</v>
      </c>
      <c r="B14" s="126" t="s">
        <v>318</v>
      </c>
      <c r="C14" s="130" t="s">
        <v>318</v>
      </c>
      <c r="D14" s="194">
        <f>'[1]H2Teeside Only'!G26</f>
        <v>61.30853333333333</v>
      </c>
      <c r="E14" s="146">
        <f>'[1]H2Teeside Only'!K26</f>
        <v>715.2</v>
      </c>
      <c r="F14" s="194"/>
      <c r="G14" s="146"/>
      <c r="H14" s="194">
        <v>53.48620390455531</v>
      </c>
      <c r="I14" s="146">
        <v>623.94793926247291</v>
      </c>
      <c r="J14" s="127">
        <v>1.3</v>
      </c>
      <c r="K14" s="215">
        <v>14</v>
      </c>
      <c r="L14" s="127">
        <v>0.08</v>
      </c>
      <c r="M14" s="215">
        <v>0.11</v>
      </c>
      <c r="N14" s="160">
        <f t="shared" si="0"/>
        <v>1.0469353369763206</v>
      </c>
      <c r="O14" s="131">
        <f>($E$2*E14)/(K14-M14)</f>
        <v>1.0727141828653708</v>
      </c>
      <c r="P14" s="216">
        <f t="shared" si="1"/>
        <v>5.6141029143898002</v>
      </c>
      <c r="Q14" s="220">
        <f>($M$2*I14)/(K14-M14)</f>
        <v>5.7523398128149754</v>
      </c>
    </row>
    <row r="15" spans="1:17" ht="12" customHeight="1" x14ac:dyDescent="0.2">
      <c r="A15" s="126" t="s">
        <v>149</v>
      </c>
      <c r="B15" s="126" t="s">
        <v>319</v>
      </c>
      <c r="C15" s="130" t="s">
        <v>319</v>
      </c>
      <c r="D15" s="195">
        <f>'[1]H2Teeside Only'!G27</f>
        <v>2.4237333333333333E-2</v>
      </c>
      <c r="E15" s="196">
        <f>'[1]H2Teeside Only'!K27</f>
        <v>8.7413333333333343E-2</v>
      </c>
      <c r="F15" s="197"/>
      <c r="G15" s="196"/>
      <c r="H15" s="198">
        <v>2.1144902386117138E-2</v>
      </c>
      <c r="I15" s="196">
        <v>7.6260303687635561E-2</v>
      </c>
      <c r="J15" s="127"/>
      <c r="K15" s="215">
        <v>7.0000000000000007E-2</v>
      </c>
      <c r="L15" s="127"/>
      <c r="M15" s="221">
        <v>5.0000000000000001E-3</v>
      </c>
      <c r="N15" s="160"/>
      <c r="O15" s="131">
        <f>($E$2*E15)/(K15-M15)</f>
        <v>2.8017094017094017E-2</v>
      </c>
      <c r="P15" s="160"/>
      <c r="Q15" s="131">
        <f>($M$2*I15)/(K15-M15)</f>
        <v>0.15023931623931622</v>
      </c>
    </row>
    <row r="16" spans="1:17" x14ac:dyDescent="0.2">
      <c r="A16" s="126" t="s">
        <v>159</v>
      </c>
      <c r="B16" s="126" t="s">
        <v>1460</v>
      </c>
      <c r="C16" s="130" t="s">
        <v>1460</v>
      </c>
      <c r="D16" s="194">
        <f>'[1]H2Teeside Only'!G29</f>
        <v>36.5944</v>
      </c>
      <c r="E16" s="162">
        <f>'[1]H2Teeside Only'!K29</f>
        <v>83.44</v>
      </c>
      <c r="F16" s="194"/>
      <c r="G16" s="162"/>
      <c r="H16" s="194">
        <v>31.925336225596535</v>
      </c>
      <c r="I16" s="132">
        <v>72.793926247288525</v>
      </c>
      <c r="J16" s="127">
        <v>7.9</v>
      </c>
      <c r="K16" s="215"/>
      <c r="L16" s="127">
        <v>1.28</v>
      </c>
      <c r="M16" s="215">
        <v>1.8</v>
      </c>
      <c r="N16" s="160">
        <f>($D$2*D16)/(J16-L16)</f>
        <v>0.11516364551863041</v>
      </c>
      <c r="O16" s="131"/>
      <c r="P16" s="160">
        <f>($L$2*H16)/(J16-L16)</f>
        <v>0.61755538771399809</v>
      </c>
      <c r="Q16" s="131"/>
    </row>
    <row r="17" spans="1:17" ht="14.25" customHeight="1" thickBot="1" x14ac:dyDescent="0.25">
      <c r="A17" s="126" t="s">
        <v>603</v>
      </c>
      <c r="B17" s="126" t="s">
        <v>1462</v>
      </c>
      <c r="C17" s="150" t="s">
        <v>1462</v>
      </c>
      <c r="D17" s="222">
        <f>'[1]H2Teeside Only'!G33</f>
        <v>1.9509066666666672E-2</v>
      </c>
      <c r="E17" s="153">
        <f>'[1]H2Teeside Only'!K33</f>
        <v>0.20264000000000001</v>
      </c>
      <c r="F17" s="222"/>
      <c r="G17" s="153"/>
      <c r="H17" s="222">
        <v>1.7019913232104122E-2</v>
      </c>
      <c r="I17" s="153">
        <v>0.17678524945770061</v>
      </c>
      <c r="J17" s="184">
        <v>0.01</v>
      </c>
      <c r="K17" s="223">
        <v>0.26</v>
      </c>
      <c r="L17" s="184">
        <v>5.0000000000000001E-3</v>
      </c>
      <c r="M17" s="223">
        <v>0.13</v>
      </c>
      <c r="N17" s="224">
        <f>($D$2*D17)/(J17-L17)</f>
        <v>8.1287777777777792E-2</v>
      </c>
      <c r="O17" s="225">
        <f>($E$2*E17)/(K17-M17)</f>
        <v>3.2474358974358977E-2</v>
      </c>
      <c r="P17" s="224">
        <f>($L$2*H17)/(J17-L17)</f>
        <v>0.43589888888888889</v>
      </c>
      <c r="Q17" s="225">
        <f>($M$2*I17)/(K17-M17)</f>
        <v>0.1741410256410256</v>
      </c>
    </row>
    <row r="18" spans="1:17" x14ac:dyDescent="0.2">
      <c r="A18" s="126"/>
      <c r="B18" s="126"/>
      <c r="D18" s="117"/>
    </row>
    <row r="19" spans="1:17" x14ac:dyDescent="0.2">
      <c r="C19" s="116" t="s">
        <v>1536</v>
      </c>
      <c r="D19" s="117">
        <f>(217.83/1000)*(60*60)</f>
        <v>784.1880000000001</v>
      </c>
      <c r="E19" s="117">
        <f>(217.83/1000)*(60*60)</f>
        <v>784.1880000000001</v>
      </c>
      <c r="G19" s="238" t="s">
        <v>1538</v>
      </c>
      <c r="H19" s="116">
        <f>1600+386</f>
        <v>1986</v>
      </c>
      <c r="I19" s="116">
        <f>1600+386</f>
        <v>1986</v>
      </c>
      <c r="K19" s="238" t="s">
        <v>1545</v>
      </c>
      <c r="L19" s="118">
        <f>E19+1986</f>
        <v>2770.1880000000001</v>
      </c>
      <c r="M19" s="118">
        <f>L19</f>
        <v>2770.1880000000001</v>
      </c>
    </row>
    <row r="20" spans="1:17" x14ac:dyDescent="0.2">
      <c r="C20" s="116" t="s">
        <v>1537</v>
      </c>
      <c r="D20" s="118">
        <f>D19/(60*60)</f>
        <v>0.21783000000000002</v>
      </c>
      <c r="E20" s="118">
        <f>E19/(60*60)</f>
        <v>0.21783000000000002</v>
      </c>
      <c r="G20" s="238" t="s">
        <v>1539</v>
      </c>
      <c r="H20" s="118">
        <f>H19/(60*60)</f>
        <v>0.55166666666666664</v>
      </c>
      <c r="I20" s="118">
        <f>I19/(60*60)</f>
        <v>0.55166666666666664</v>
      </c>
      <c r="K20" s="238" t="s">
        <v>1546</v>
      </c>
      <c r="L20" s="118">
        <f>E20+0.552</f>
        <v>0.76983000000000001</v>
      </c>
      <c r="M20" s="118">
        <f>L20</f>
        <v>0.76983000000000001</v>
      </c>
    </row>
    <row r="21" spans="1:17" ht="12.75" thickBot="1" x14ac:dyDescent="0.25">
      <c r="A21" s="119"/>
      <c r="C21" s="120" t="s">
        <v>1430</v>
      </c>
      <c r="D21" s="118"/>
      <c r="E21" s="117"/>
    </row>
    <row r="22" spans="1:17" ht="22.5" customHeight="1" x14ac:dyDescent="0.2">
      <c r="A22" s="121"/>
      <c r="B22" s="121"/>
      <c r="C22" s="122"/>
      <c r="D22" s="122" t="s">
        <v>1476</v>
      </c>
      <c r="E22" s="125" t="s">
        <v>1477</v>
      </c>
      <c r="F22" s="122" t="s">
        <v>1478</v>
      </c>
      <c r="G22" s="125" t="s">
        <v>1479</v>
      </c>
      <c r="H22" s="122" t="s">
        <v>1480</v>
      </c>
      <c r="I22" s="125" t="s">
        <v>1481</v>
      </c>
      <c r="J22" s="211" t="s">
        <v>1483</v>
      </c>
      <c r="K22" s="212" t="s">
        <v>1484</v>
      </c>
      <c r="L22" s="213" t="s">
        <v>1485</v>
      </c>
      <c r="M22" s="214" t="s">
        <v>1486</v>
      </c>
      <c r="N22" s="213" t="s">
        <v>1469</v>
      </c>
      <c r="O22" s="214" t="s">
        <v>1470</v>
      </c>
      <c r="P22" s="213" t="s">
        <v>1473</v>
      </c>
      <c r="Q22" s="214" t="s">
        <v>1474</v>
      </c>
    </row>
    <row r="23" spans="1:17" x14ac:dyDescent="0.2">
      <c r="A23" s="126" t="s">
        <v>777</v>
      </c>
      <c r="B23" s="126" t="s">
        <v>1410</v>
      </c>
      <c r="C23" s="130" t="s">
        <v>1442</v>
      </c>
      <c r="D23" s="194">
        <f>'[1]H2Teeside Only'!I92</f>
        <v>1434.5830145371078</v>
      </c>
      <c r="E23" s="162">
        <f>'[1]H2Teeside Only'!O92</f>
        <v>1434.5830145371078</v>
      </c>
      <c r="F23" s="202"/>
      <c r="G23" s="165"/>
      <c r="H23" s="203">
        <v>1654.3941367892094</v>
      </c>
      <c r="I23" s="226">
        <v>4554.5583133721702</v>
      </c>
      <c r="J23" s="227">
        <v>252</v>
      </c>
      <c r="K23" s="215"/>
      <c r="L23" s="127">
        <v>196</v>
      </c>
      <c r="M23" s="215">
        <v>249</v>
      </c>
      <c r="N23" s="216">
        <f>($D$20*D23)/(J23-L23)</f>
        <v>5.5802717510110398</v>
      </c>
      <c r="O23" s="131"/>
      <c r="P23" s="216">
        <f>($L$20*H23)/(J23-L23)</f>
        <v>22.74289711293638</v>
      </c>
      <c r="Q23" s="131"/>
    </row>
    <row r="24" spans="1:17" s="86" customFormat="1" x14ac:dyDescent="0.2">
      <c r="A24" s="116" t="s">
        <v>1454</v>
      </c>
      <c r="B24" s="116" t="s">
        <v>324</v>
      </c>
      <c r="C24" s="127" t="s">
        <v>1455</v>
      </c>
      <c r="D24" s="206">
        <f>'[1]H2Teeside Only'!I103</f>
        <v>1.7480234634021932E-3</v>
      </c>
      <c r="E24" s="170">
        <f>'[1]H2Teeside Only'!O103</f>
        <v>5.8900790614639124E-3</v>
      </c>
      <c r="F24" s="206"/>
      <c r="G24" s="170"/>
      <c r="H24" s="206">
        <v>2.6535307436601555E-3</v>
      </c>
      <c r="I24" s="170">
        <v>8.9412448971157403E-3</v>
      </c>
      <c r="J24" s="227">
        <v>1.7000000000000001E-4</v>
      </c>
      <c r="K24" s="215"/>
      <c r="L24" s="217">
        <f>J24/2</f>
        <v>8.5000000000000006E-5</v>
      </c>
      <c r="M24" s="215"/>
      <c r="N24" s="216">
        <f>($D$20*D24)/(J24-L24)</f>
        <v>4.4796700121517619</v>
      </c>
      <c r="O24" s="131"/>
      <c r="P24" s="216">
        <f>($L$20*H24)/(J24-L24)</f>
        <v>24.03255967519879</v>
      </c>
      <c r="Q24" s="131"/>
    </row>
    <row r="25" spans="1:17" s="86" customFormat="1" x14ac:dyDescent="0.2">
      <c r="A25" s="126" t="s">
        <v>1457</v>
      </c>
      <c r="B25" s="126" t="s">
        <v>310</v>
      </c>
      <c r="C25" s="130" t="s">
        <v>310</v>
      </c>
      <c r="D25" s="194">
        <f>'[1]H2Teeside Only'!I106</f>
        <v>0.66880897730170874</v>
      </c>
      <c r="E25" s="131">
        <f>'[1]H2Teeside Only'!O106</f>
        <v>1.8620249936240756</v>
      </c>
      <c r="F25" s="194"/>
      <c r="G25" s="131"/>
      <c r="H25" s="194">
        <v>1.0152639367047551</v>
      </c>
      <c r="I25" s="131">
        <v>2.8265870965075575</v>
      </c>
      <c r="J25" s="227">
        <v>0.6</v>
      </c>
      <c r="K25" s="215">
        <v>32</v>
      </c>
      <c r="L25" s="217">
        <v>0.125</v>
      </c>
      <c r="M25" s="219">
        <v>0.125</v>
      </c>
      <c r="N25" s="160">
        <f>($D$20*D25)/(J25-L25)</f>
        <v>0.30670875689606575</v>
      </c>
      <c r="O25" s="131"/>
      <c r="P25" s="160">
        <f>($L$20*H25)/(J25-L25)</f>
        <v>1.645432918722993</v>
      </c>
      <c r="Q25" s="131"/>
    </row>
    <row r="26" spans="1:17" s="86" customFormat="1" ht="12.75" thickBot="1" x14ac:dyDescent="0.25">
      <c r="A26" s="126" t="s">
        <v>148</v>
      </c>
      <c r="B26" s="126" t="s">
        <v>318</v>
      </c>
      <c r="C26" s="150" t="s">
        <v>318</v>
      </c>
      <c r="D26" s="228">
        <f>'[1]H2Teeside Only'!I109</f>
        <v>5.863478704412139</v>
      </c>
      <c r="E26" s="229">
        <f>'[1]H2Teeside Only'!O109</f>
        <v>68.400918133129295</v>
      </c>
      <c r="F26" s="228"/>
      <c r="G26" s="229"/>
      <c r="H26" s="228">
        <v>8.9008650814513484</v>
      </c>
      <c r="I26" s="229">
        <v>103.83381170844088</v>
      </c>
      <c r="J26" s="230">
        <v>1.3</v>
      </c>
      <c r="K26" s="223">
        <v>14</v>
      </c>
      <c r="L26" s="184">
        <v>0.08</v>
      </c>
      <c r="M26" s="223">
        <v>0.11</v>
      </c>
      <c r="N26" s="224">
        <f>($D$20*D26)/(J26-L26)</f>
        <v>1.046919316542702</v>
      </c>
      <c r="O26" s="225">
        <f>($E$20*E26)/(K26-M26)</f>
        <v>1.0726977679582113</v>
      </c>
      <c r="P26" s="231">
        <f>($L$20*H26)/(J26-L26)</f>
        <v>5.6165188243063042</v>
      </c>
      <c r="Q26" s="232">
        <f>($M$20*I26)/(K26-M26)</f>
        <v>5.7548152100438479</v>
      </c>
    </row>
    <row r="29" spans="1:17" x14ac:dyDescent="0.2">
      <c r="D29" s="91" t="s">
        <v>1487</v>
      </c>
      <c r="L29" s="233" t="s">
        <v>1488</v>
      </c>
      <c r="P29" s="236" t="s">
        <v>1491</v>
      </c>
      <c r="Q29" s="236"/>
    </row>
    <row r="30" spans="1:17" x14ac:dyDescent="0.2">
      <c r="D30" s="235" t="s">
        <v>1490</v>
      </c>
      <c r="L30" s="234" t="s">
        <v>1489</v>
      </c>
    </row>
    <row r="31" spans="1:17" x14ac:dyDescent="0.2">
      <c r="E31" s="118"/>
      <c r="G31" s="118"/>
      <c r="H31" s="118"/>
    </row>
    <row r="35" spans="5:8" x14ac:dyDescent="0.2">
      <c r="E35" s="142"/>
      <c r="F35" s="138"/>
      <c r="G35" s="138"/>
      <c r="H35" s="138"/>
    </row>
  </sheetData>
  <mergeCells count="1">
    <mergeCell ref="N3:Q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45DD0-BFA2-4182-B2E3-CE59F3E6A343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674DD-6AFC-4608-96AB-74A4D60D260E}">
  <dimension ref="A1:I1"/>
  <sheetViews>
    <sheetView workbookViewId="0">
      <selection activeCell="A2" sqref="A2"/>
    </sheetView>
  </sheetViews>
  <sheetFormatPr defaultRowHeight="15" x14ac:dyDescent="0.25"/>
  <sheetData>
    <row r="1" spans="1:9" x14ac:dyDescent="0.25">
      <c r="A1" s="2"/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82C23-CDC5-4897-B5B3-48CB4BFB8881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4325D-DECD-413F-B982-72DB783D7632}">
  <sheetPr>
    <tabColor rgb="FFFFFF00"/>
  </sheetPr>
  <dimension ref="A1:G136"/>
  <sheetViews>
    <sheetView workbookViewId="0">
      <pane ySplit="1" topLeftCell="A44" activePane="bottomLeft" state="frozen"/>
      <selection pane="bottomLeft" activeCell="E86" sqref="E86"/>
    </sheetView>
  </sheetViews>
  <sheetFormatPr defaultColWidth="9.140625" defaultRowHeight="12" x14ac:dyDescent="0.2"/>
  <cols>
    <col min="1" max="1" width="61.42578125" style="15" customWidth="1"/>
    <col min="2" max="2" width="29.140625" style="15" bestFit="1" customWidth="1"/>
    <col min="3" max="3" width="19.85546875" style="15" bestFit="1" customWidth="1"/>
    <col min="4" max="4" width="24.5703125" style="18" bestFit="1" customWidth="1"/>
    <col min="5" max="5" width="255.42578125" style="19" bestFit="1" customWidth="1"/>
    <col min="6" max="16384" width="9.140625" style="19"/>
  </cols>
  <sheetData>
    <row r="1" spans="1:7" s="14" customFormat="1" x14ac:dyDescent="0.25">
      <c r="A1" s="8" t="s">
        <v>296</v>
      </c>
      <c r="B1" s="8" t="s">
        <v>297</v>
      </c>
      <c r="C1" s="8" t="s">
        <v>298</v>
      </c>
      <c r="D1" s="11" t="s">
        <v>119</v>
      </c>
      <c r="E1" s="12" t="s">
        <v>120</v>
      </c>
      <c r="F1" s="13"/>
      <c r="G1" s="13"/>
    </row>
    <row r="2" spans="1:7" s="20" customFormat="1" x14ac:dyDescent="0.2">
      <c r="A2" s="15" t="s">
        <v>162</v>
      </c>
      <c r="B2" s="15">
        <v>100</v>
      </c>
      <c r="C2" s="16"/>
      <c r="D2" s="18" t="s">
        <v>130</v>
      </c>
      <c r="E2" s="19"/>
      <c r="F2" s="19"/>
      <c r="G2" s="19"/>
    </row>
    <row r="3" spans="1:7" s="20" customFormat="1" x14ac:dyDescent="0.2">
      <c r="A3" s="15" t="s">
        <v>164</v>
      </c>
      <c r="B3" s="15">
        <v>300</v>
      </c>
      <c r="C3" s="16"/>
      <c r="D3" s="18" t="s">
        <v>130</v>
      </c>
      <c r="E3" s="19"/>
      <c r="F3" s="19"/>
      <c r="G3" s="19"/>
    </row>
    <row r="4" spans="1:7" s="20" customFormat="1" x14ac:dyDescent="0.2">
      <c r="A4" s="21" t="s">
        <v>165</v>
      </c>
      <c r="B4" s="22">
        <v>10</v>
      </c>
      <c r="C4" s="26"/>
      <c r="D4" s="24" t="s">
        <v>128</v>
      </c>
      <c r="E4" s="19"/>
      <c r="F4" s="19"/>
      <c r="G4" s="19"/>
    </row>
    <row r="5" spans="1:7" s="20" customFormat="1" x14ac:dyDescent="0.2">
      <c r="A5" s="15" t="s">
        <v>166</v>
      </c>
      <c r="B5" s="15">
        <v>0.42</v>
      </c>
      <c r="C5" s="15" t="s">
        <v>167</v>
      </c>
      <c r="D5" s="18" t="s">
        <v>122</v>
      </c>
      <c r="E5" s="19"/>
      <c r="F5" s="19"/>
      <c r="G5" s="19"/>
    </row>
    <row r="6" spans="1:7" s="20" customFormat="1" x14ac:dyDescent="0.2">
      <c r="A6" s="15" t="s">
        <v>168</v>
      </c>
      <c r="B6" s="15">
        <v>0.3</v>
      </c>
      <c r="C6" s="15" t="s">
        <v>169</v>
      </c>
      <c r="D6" s="18" t="s">
        <v>122</v>
      </c>
      <c r="E6" s="19"/>
      <c r="F6" s="19"/>
      <c r="G6" s="19"/>
    </row>
    <row r="7" spans="1:7" s="20" customFormat="1" x14ac:dyDescent="0.2">
      <c r="A7" s="15" t="s">
        <v>170</v>
      </c>
      <c r="B7" s="15">
        <v>50</v>
      </c>
      <c r="C7" s="16"/>
      <c r="D7" s="18" t="s">
        <v>130</v>
      </c>
      <c r="E7" s="19"/>
      <c r="F7" s="19"/>
      <c r="G7" s="19"/>
    </row>
    <row r="8" spans="1:7" s="20" customFormat="1" x14ac:dyDescent="0.2">
      <c r="A8" s="15" t="s">
        <v>171</v>
      </c>
      <c r="B8" s="15">
        <v>0.2</v>
      </c>
      <c r="C8" s="15" t="s">
        <v>172</v>
      </c>
      <c r="D8" s="18" t="s">
        <v>122</v>
      </c>
      <c r="E8" s="19"/>
      <c r="F8" s="19"/>
      <c r="G8" s="19"/>
    </row>
    <row r="9" spans="1:7" s="20" customFormat="1" x14ac:dyDescent="0.2">
      <c r="A9" s="15" t="s">
        <v>173</v>
      </c>
      <c r="B9" s="15">
        <v>50</v>
      </c>
      <c r="C9" s="15">
        <v>250</v>
      </c>
      <c r="D9" s="18" t="s">
        <v>130</v>
      </c>
      <c r="E9" s="19"/>
      <c r="F9" s="19"/>
      <c r="G9" s="19"/>
    </row>
    <row r="10" spans="1:7" s="20" customFormat="1" x14ac:dyDescent="0.2">
      <c r="A10" s="15" t="s">
        <v>174</v>
      </c>
      <c r="B10" s="15">
        <v>40</v>
      </c>
      <c r="C10" s="16"/>
      <c r="D10" s="18" t="s">
        <v>130</v>
      </c>
      <c r="E10" s="19"/>
      <c r="F10" s="19"/>
      <c r="G10" s="19"/>
    </row>
    <row r="11" spans="1:7" s="20" customFormat="1" x14ac:dyDescent="0.2">
      <c r="A11" s="15" t="s">
        <v>175</v>
      </c>
      <c r="B11" s="15">
        <v>3.0000000000000001E-3</v>
      </c>
      <c r="C11" s="15">
        <v>0.01</v>
      </c>
      <c r="D11" s="18" t="s">
        <v>130</v>
      </c>
      <c r="E11" s="19"/>
      <c r="F11" s="19"/>
      <c r="G11" s="19"/>
    </row>
    <row r="12" spans="1:7" s="20" customFormat="1" x14ac:dyDescent="0.2">
      <c r="A12" s="21" t="s">
        <v>176</v>
      </c>
      <c r="B12" s="22">
        <v>1.2E-2</v>
      </c>
      <c r="C12" s="22">
        <v>1.2E-2</v>
      </c>
      <c r="D12" s="24" t="s">
        <v>128</v>
      </c>
      <c r="E12" s="19"/>
      <c r="F12" s="19"/>
      <c r="G12" s="19"/>
    </row>
    <row r="13" spans="1:7" s="20" customFormat="1" x14ac:dyDescent="0.2">
      <c r="A13" s="21" t="s">
        <v>177</v>
      </c>
      <c r="B13" s="22">
        <v>0.3</v>
      </c>
      <c r="C13" s="22">
        <v>0.7</v>
      </c>
      <c r="D13" s="24" t="s">
        <v>128</v>
      </c>
      <c r="E13" s="19"/>
      <c r="F13" s="19"/>
      <c r="G13" s="19"/>
    </row>
    <row r="14" spans="1:7" s="20" customFormat="1" x14ac:dyDescent="0.2">
      <c r="A14" s="15" t="s">
        <v>121</v>
      </c>
      <c r="B14" s="15">
        <v>21</v>
      </c>
      <c r="C14" s="16"/>
      <c r="D14" s="18" t="s">
        <v>122</v>
      </c>
      <c r="E14" s="19"/>
      <c r="F14" s="19"/>
      <c r="G14" s="19"/>
    </row>
    <row r="15" spans="1:7" s="20" customFormat="1" x14ac:dyDescent="0.2">
      <c r="A15" s="21" t="s">
        <v>123</v>
      </c>
      <c r="B15" s="22">
        <v>0.1</v>
      </c>
      <c r="C15" s="22">
        <v>0.1</v>
      </c>
      <c r="D15" s="24" t="s">
        <v>125</v>
      </c>
      <c r="E15" s="19"/>
      <c r="F15" s="19"/>
      <c r="G15" s="19"/>
    </row>
    <row r="16" spans="1:7" s="20" customFormat="1" x14ac:dyDescent="0.2">
      <c r="A16" s="15" t="s">
        <v>126</v>
      </c>
      <c r="B16" s="15">
        <v>25</v>
      </c>
      <c r="C16" s="16"/>
      <c r="D16" s="18" t="s">
        <v>122</v>
      </c>
      <c r="E16" s="19"/>
      <c r="F16" s="19"/>
      <c r="G16" s="19"/>
    </row>
    <row r="17" spans="1:7" s="20" customFormat="1" x14ac:dyDescent="0.2">
      <c r="A17" s="21" t="s">
        <v>127</v>
      </c>
      <c r="B17" s="22">
        <v>0.6</v>
      </c>
      <c r="C17" s="22">
        <v>2</v>
      </c>
      <c r="D17" s="24" t="s">
        <v>128</v>
      </c>
      <c r="E17" s="19"/>
      <c r="F17" s="19"/>
      <c r="G17" s="19"/>
    </row>
    <row r="18" spans="1:7" s="20" customFormat="1" x14ac:dyDescent="0.2">
      <c r="A18" s="15" t="s">
        <v>178</v>
      </c>
      <c r="B18" s="15">
        <v>0.01</v>
      </c>
      <c r="C18" s="16"/>
      <c r="D18" s="18" t="s">
        <v>130</v>
      </c>
      <c r="E18" s="19"/>
      <c r="F18" s="19"/>
      <c r="G18" s="19"/>
    </row>
    <row r="19" spans="1:7" s="20" customFormat="1" x14ac:dyDescent="0.2">
      <c r="A19" s="15" t="s">
        <v>129</v>
      </c>
      <c r="B19" s="15">
        <v>500</v>
      </c>
      <c r="C19" s="16"/>
      <c r="D19" s="18" t="s">
        <v>130</v>
      </c>
      <c r="E19" s="19"/>
      <c r="F19" s="19"/>
      <c r="G19" s="19"/>
    </row>
    <row r="20" spans="1:7" s="20" customFormat="1" x14ac:dyDescent="0.2">
      <c r="A20" s="21" t="s">
        <v>179</v>
      </c>
      <c r="B20" s="22">
        <v>8</v>
      </c>
      <c r="C20" s="22">
        <v>50</v>
      </c>
      <c r="D20" s="24" t="s">
        <v>128</v>
      </c>
      <c r="E20" s="19"/>
      <c r="F20" s="19"/>
      <c r="G20" s="19"/>
    </row>
    <row r="21" spans="1:7" s="20" customFormat="1" x14ac:dyDescent="0.2">
      <c r="A21" s="21" t="s">
        <v>131</v>
      </c>
      <c r="B21" s="26"/>
      <c r="C21" s="22">
        <v>2.7E-2</v>
      </c>
      <c r="D21" s="24" t="s">
        <v>125</v>
      </c>
      <c r="E21" s="19"/>
      <c r="F21" s="19"/>
      <c r="G21" s="19"/>
    </row>
    <row r="22" spans="1:7" s="20" customFormat="1" x14ac:dyDescent="0.2">
      <c r="A22" s="21" t="s">
        <v>132</v>
      </c>
      <c r="B22" s="26"/>
      <c r="C22" s="22">
        <v>1.7000000000000001E-2</v>
      </c>
      <c r="D22" s="24" t="s">
        <v>125</v>
      </c>
      <c r="E22" s="19"/>
      <c r="F22" s="19"/>
      <c r="G22" s="19"/>
    </row>
    <row r="23" spans="1:7" s="20" customFormat="1" x14ac:dyDescent="0.2">
      <c r="A23" s="21" t="s">
        <v>133</v>
      </c>
      <c r="B23" s="26"/>
      <c r="C23" s="22">
        <v>8.1999999999999998E-4</v>
      </c>
      <c r="D23" s="24" t="s">
        <v>125</v>
      </c>
      <c r="E23" s="19"/>
      <c r="F23" s="19"/>
      <c r="G23" s="19"/>
    </row>
    <row r="24" spans="1:7" s="20" customFormat="1" x14ac:dyDescent="0.2">
      <c r="A24" s="21" t="s">
        <v>134</v>
      </c>
      <c r="B24" s="26"/>
      <c r="C24" s="22">
        <v>1.7000000000000001E-2</v>
      </c>
      <c r="D24" s="24" t="s">
        <v>125</v>
      </c>
      <c r="E24" s="19"/>
      <c r="F24" s="19"/>
      <c r="G24" s="19"/>
    </row>
    <row r="25" spans="1:7" s="20" customFormat="1" x14ac:dyDescent="0.2">
      <c r="A25" s="15" t="s">
        <v>180</v>
      </c>
      <c r="B25" s="15">
        <v>0.75</v>
      </c>
      <c r="C25" s="15" t="s">
        <v>181</v>
      </c>
      <c r="D25" s="18" t="s">
        <v>122</v>
      </c>
      <c r="E25" s="19"/>
      <c r="F25" s="19"/>
      <c r="G25" s="19"/>
    </row>
    <row r="26" spans="1:7" s="20" customFormat="1" x14ac:dyDescent="0.2">
      <c r="A26" s="21" t="s">
        <v>182</v>
      </c>
      <c r="B26" s="22">
        <v>1.1999999999999999E-3</v>
      </c>
      <c r="C26" s="22">
        <v>4.0000000000000001E-3</v>
      </c>
      <c r="D26" s="24" t="s">
        <v>128</v>
      </c>
      <c r="E26" s="19"/>
      <c r="F26" s="19"/>
      <c r="G26" s="19"/>
    </row>
    <row r="27" spans="1:7" s="20" customFormat="1" x14ac:dyDescent="0.2">
      <c r="A27" s="15" t="s">
        <v>183</v>
      </c>
      <c r="B27" s="15">
        <v>25</v>
      </c>
      <c r="C27" s="16"/>
      <c r="D27" s="18" t="s">
        <v>130</v>
      </c>
      <c r="E27" s="19"/>
      <c r="F27" s="19"/>
      <c r="G27" s="19"/>
    </row>
    <row r="28" spans="1:7" s="20" customFormat="1" x14ac:dyDescent="0.2">
      <c r="A28" s="29" t="s">
        <v>184</v>
      </c>
      <c r="B28" s="29">
        <v>7000</v>
      </c>
      <c r="C28" s="16"/>
      <c r="D28" s="18" t="s">
        <v>130</v>
      </c>
      <c r="E28" s="19"/>
      <c r="F28" s="19"/>
      <c r="G28" s="19"/>
    </row>
    <row r="29" spans="1:7" s="20" customFormat="1" x14ac:dyDescent="0.2">
      <c r="A29" s="21" t="s">
        <v>185</v>
      </c>
      <c r="B29" s="26"/>
      <c r="C29" s="22">
        <v>1.4E-2</v>
      </c>
      <c r="D29" s="24" t="s">
        <v>125</v>
      </c>
      <c r="E29" s="19" t="s">
        <v>186</v>
      </c>
      <c r="F29" s="19"/>
      <c r="G29" s="19"/>
    </row>
    <row r="30" spans="1:7" s="20" customFormat="1" x14ac:dyDescent="0.2">
      <c r="A30" s="15" t="s">
        <v>187</v>
      </c>
      <c r="B30" s="16"/>
      <c r="C30" s="15">
        <v>10</v>
      </c>
      <c r="D30" s="18" t="s">
        <v>130</v>
      </c>
      <c r="E30" s="19"/>
      <c r="F30" s="19"/>
      <c r="G30" s="19"/>
    </row>
    <row r="31" spans="1:7" s="20" customFormat="1" x14ac:dyDescent="0.2">
      <c r="A31" s="15" t="s">
        <v>188</v>
      </c>
      <c r="B31" s="15">
        <v>100</v>
      </c>
      <c r="C31" s="29">
        <v>1000</v>
      </c>
      <c r="D31" s="18" t="s">
        <v>130</v>
      </c>
      <c r="E31" s="19"/>
      <c r="F31" s="19"/>
      <c r="G31" s="19"/>
    </row>
    <row r="32" spans="1:7" s="20" customFormat="1" x14ac:dyDescent="0.2">
      <c r="A32" s="21" t="s">
        <v>189</v>
      </c>
      <c r="B32" s="22">
        <v>0.4</v>
      </c>
      <c r="C32" s="22">
        <v>1.4</v>
      </c>
      <c r="D32" s="24" t="s">
        <v>125</v>
      </c>
      <c r="E32" s="19"/>
      <c r="F32" s="19"/>
      <c r="G32" s="19"/>
    </row>
    <row r="33" spans="1:7" s="20" customFormat="1" x14ac:dyDescent="0.2">
      <c r="A33" s="21" t="s">
        <v>135</v>
      </c>
      <c r="B33" s="22">
        <v>0.2</v>
      </c>
      <c r="C33" s="26"/>
      <c r="D33" s="24" t="s">
        <v>125</v>
      </c>
      <c r="E33" s="19"/>
      <c r="F33" s="19"/>
      <c r="G33" s="19"/>
    </row>
    <row r="34" spans="1:7" s="20" customFormat="1" x14ac:dyDescent="0.2">
      <c r="A34" s="21" t="s">
        <v>190</v>
      </c>
      <c r="B34" s="22">
        <v>12</v>
      </c>
      <c r="C34" s="26"/>
      <c r="D34" s="24" t="s">
        <v>191</v>
      </c>
      <c r="E34" s="19"/>
      <c r="F34" s="19"/>
      <c r="G34" s="19"/>
    </row>
    <row r="35" spans="1:7" s="20" customFormat="1" x14ac:dyDescent="0.2">
      <c r="A35" s="21" t="s">
        <v>192</v>
      </c>
      <c r="B35" s="22">
        <v>0.1</v>
      </c>
      <c r="C35" s="22">
        <v>0.3</v>
      </c>
      <c r="D35" s="24" t="s">
        <v>128</v>
      </c>
      <c r="E35" s="19"/>
      <c r="F35" s="19"/>
      <c r="G35" s="19"/>
    </row>
    <row r="36" spans="1:7" s="20" customFormat="1" x14ac:dyDescent="0.2">
      <c r="A36" s="15" t="s">
        <v>193</v>
      </c>
      <c r="B36" s="16"/>
      <c r="C36" s="15">
        <v>10</v>
      </c>
      <c r="D36" s="18" t="s">
        <v>122</v>
      </c>
      <c r="E36" s="19" t="s">
        <v>194</v>
      </c>
      <c r="F36" s="19"/>
      <c r="G36" s="19"/>
    </row>
    <row r="37" spans="1:7" s="20" customFormat="1" x14ac:dyDescent="0.2">
      <c r="A37" s="15" t="s">
        <v>195</v>
      </c>
      <c r="B37" s="15">
        <v>10</v>
      </c>
      <c r="C37" s="16"/>
      <c r="D37" s="18" t="s">
        <v>130</v>
      </c>
      <c r="E37" s="19"/>
      <c r="F37" s="19"/>
      <c r="G37" s="19"/>
    </row>
    <row r="38" spans="1:7" s="20" customFormat="1" x14ac:dyDescent="0.2">
      <c r="A38" s="15" t="s">
        <v>196</v>
      </c>
      <c r="B38" s="15">
        <v>2</v>
      </c>
      <c r="C38" s="16"/>
      <c r="D38" s="18" t="s">
        <v>130</v>
      </c>
      <c r="E38" s="19"/>
      <c r="F38" s="19"/>
      <c r="G38" s="19"/>
    </row>
    <row r="39" spans="1:7" s="20" customFormat="1" x14ac:dyDescent="0.2">
      <c r="A39" s="15" t="s">
        <v>197</v>
      </c>
      <c r="B39" s="15">
        <v>10</v>
      </c>
      <c r="C39" s="15">
        <v>40</v>
      </c>
      <c r="D39" s="18" t="s">
        <v>130</v>
      </c>
      <c r="E39" s="19"/>
      <c r="F39" s="19"/>
      <c r="G39" s="19"/>
    </row>
    <row r="40" spans="1:7" s="20" customFormat="1" x14ac:dyDescent="0.2">
      <c r="A40" s="21" t="s">
        <v>198</v>
      </c>
      <c r="B40" s="22">
        <v>0.03</v>
      </c>
      <c r="C40" s="22">
        <v>0.1</v>
      </c>
      <c r="D40" s="24" t="s">
        <v>128</v>
      </c>
      <c r="E40" s="19"/>
      <c r="F40" s="19"/>
      <c r="G40" s="19"/>
    </row>
    <row r="41" spans="1:7" s="20" customFormat="1" x14ac:dyDescent="0.2">
      <c r="A41" s="15" t="s">
        <v>136</v>
      </c>
      <c r="B41" s="15">
        <v>0.6</v>
      </c>
      <c r="C41" s="15" t="s">
        <v>137</v>
      </c>
      <c r="D41" s="18" t="s">
        <v>122</v>
      </c>
      <c r="E41" s="19"/>
      <c r="F41" s="19"/>
      <c r="G41" s="19"/>
    </row>
    <row r="42" spans="1:7" s="20" customFormat="1" x14ac:dyDescent="0.2">
      <c r="A42" s="15" t="s">
        <v>199</v>
      </c>
      <c r="B42" s="15">
        <v>3</v>
      </c>
      <c r="C42" s="15">
        <v>100</v>
      </c>
      <c r="D42" s="18" t="s">
        <v>130</v>
      </c>
      <c r="E42" s="19"/>
      <c r="F42" s="19"/>
      <c r="G42" s="19"/>
    </row>
    <row r="43" spans="1:7" s="20" customFormat="1" x14ac:dyDescent="0.2">
      <c r="A43" s="27" t="s">
        <v>138</v>
      </c>
      <c r="B43" s="28" t="s">
        <v>140</v>
      </c>
      <c r="C43" s="16"/>
      <c r="D43" s="18" t="s">
        <v>122</v>
      </c>
      <c r="E43" s="19" t="s">
        <v>141</v>
      </c>
      <c r="F43" s="19"/>
      <c r="G43" s="19"/>
    </row>
    <row r="44" spans="1:7" s="20" customFormat="1" x14ac:dyDescent="0.2">
      <c r="A44" s="15" t="s">
        <v>200</v>
      </c>
      <c r="B44" s="15">
        <v>0.03</v>
      </c>
      <c r="C44" s="15">
        <v>0.1</v>
      </c>
      <c r="D44" s="18" t="s">
        <v>130</v>
      </c>
      <c r="E44" s="19"/>
      <c r="F44" s="19"/>
      <c r="G44" s="19"/>
    </row>
    <row r="45" spans="1:7" s="20" customFormat="1" x14ac:dyDescent="0.2">
      <c r="A45" s="15" t="s">
        <v>201</v>
      </c>
      <c r="B45" s="15">
        <v>1</v>
      </c>
      <c r="C45" s="15" t="s">
        <v>202</v>
      </c>
      <c r="D45" s="18" t="s">
        <v>122</v>
      </c>
      <c r="E45" s="19"/>
      <c r="F45" s="19"/>
      <c r="G45" s="19"/>
    </row>
    <row r="46" spans="1:7" s="20" customFormat="1" x14ac:dyDescent="0.2">
      <c r="A46" s="21" t="s">
        <v>203</v>
      </c>
      <c r="B46" s="22">
        <v>2.5000000000000001E-3</v>
      </c>
      <c r="C46" s="22">
        <v>1.6E-2</v>
      </c>
      <c r="D46" s="24" t="s">
        <v>128</v>
      </c>
      <c r="E46" s="19"/>
      <c r="F46" s="19"/>
      <c r="G46" s="19"/>
    </row>
    <row r="47" spans="1:7" s="20" customFormat="1" x14ac:dyDescent="0.2">
      <c r="A47" s="21" t="s">
        <v>204</v>
      </c>
      <c r="B47" s="22">
        <v>5.0000000000000001E-3</v>
      </c>
      <c r="C47" s="26"/>
      <c r="D47" s="24" t="s">
        <v>191</v>
      </c>
      <c r="E47" s="19"/>
      <c r="F47" s="19"/>
      <c r="G47" s="19"/>
    </row>
    <row r="48" spans="1:7" s="20" customFormat="1" x14ac:dyDescent="0.2">
      <c r="A48" s="15" t="s">
        <v>205</v>
      </c>
      <c r="B48" s="16"/>
      <c r="C48" s="15" t="s">
        <v>206</v>
      </c>
      <c r="D48" s="18" t="s">
        <v>130</v>
      </c>
      <c r="E48" s="19"/>
      <c r="F48" s="19"/>
      <c r="G48" s="19"/>
    </row>
    <row r="49" spans="1:7" s="20" customFormat="1" x14ac:dyDescent="0.2">
      <c r="A49" s="21" t="s">
        <v>207</v>
      </c>
      <c r="B49" s="31" t="s">
        <v>208</v>
      </c>
      <c r="C49" s="22" t="s">
        <v>209</v>
      </c>
      <c r="D49" s="24" t="s">
        <v>128</v>
      </c>
      <c r="E49" s="19"/>
      <c r="F49" s="19"/>
      <c r="G49" s="19"/>
    </row>
    <row r="50" spans="1:7" s="20" customFormat="1" x14ac:dyDescent="0.2">
      <c r="A50" s="21" t="s">
        <v>211</v>
      </c>
      <c r="B50" s="22">
        <v>2.5000000000000001E-2</v>
      </c>
      <c r="C50" s="26"/>
      <c r="D50" s="24" t="s">
        <v>191</v>
      </c>
      <c r="E50" s="19"/>
      <c r="F50" s="19"/>
      <c r="G50" s="19"/>
    </row>
    <row r="51" spans="1:7" s="20" customFormat="1" x14ac:dyDescent="0.2">
      <c r="A51" s="15" t="s">
        <v>212</v>
      </c>
      <c r="B51" s="15">
        <v>0.5</v>
      </c>
      <c r="C51" s="16"/>
      <c r="D51" s="18" t="s">
        <v>130</v>
      </c>
      <c r="E51" s="19"/>
      <c r="F51" s="19"/>
      <c r="G51" s="19"/>
    </row>
    <row r="52" spans="1:7" s="20" customFormat="1" x14ac:dyDescent="0.2">
      <c r="A52" s="21" t="s">
        <v>213</v>
      </c>
      <c r="B52" s="22">
        <v>1.3</v>
      </c>
      <c r="C52" s="26"/>
      <c r="D52" s="24" t="s">
        <v>125</v>
      </c>
      <c r="E52" s="19"/>
      <c r="F52" s="19"/>
      <c r="G52" s="19"/>
    </row>
    <row r="53" spans="1:7" s="20" customFormat="1" x14ac:dyDescent="0.2">
      <c r="A53" s="15" t="s">
        <v>214</v>
      </c>
      <c r="B53" s="15">
        <v>0.01</v>
      </c>
      <c r="C53" s="15" t="s">
        <v>215</v>
      </c>
      <c r="D53" s="18" t="s">
        <v>122</v>
      </c>
      <c r="E53" s="19"/>
      <c r="F53" s="19"/>
      <c r="G53" s="19"/>
    </row>
    <row r="54" spans="1:7" s="20" customFormat="1" x14ac:dyDescent="0.2">
      <c r="A54" s="15" t="s">
        <v>216</v>
      </c>
      <c r="B54" s="15">
        <v>8</v>
      </c>
      <c r="C54" s="15">
        <v>40</v>
      </c>
      <c r="D54" s="18" t="s">
        <v>130</v>
      </c>
      <c r="E54" s="19"/>
      <c r="F54" s="19"/>
      <c r="G54" s="19"/>
    </row>
    <row r="55" spans="1:7" s="20" customFormat="1" x14ac:dyDescent="0.2">
      <c r="A55" s="15" t="s">
        <v>217</v>
      </c>
      <c r="B55" s="15">
        <v>20</v>
      </c>
      <c r="C55" s="15">
        <v>200</v>
      </c>
      <c r="D55" s="18" t="s">
        <v>130</v>
      </c>
      <c r="E55" s="19"/>
      <c r="F55" s="19"/>
      <c r="G55" s="19"/>
    </row>
    <row r="56" spans="1:7" s="20" customFormat="1" x14ac:dyDescent="0.2">
      <c r="A56" s="21" t="s">
        <v>218</v>
      </c>
      <c r="B56" s="22">
        <v>20</v>
      </c>
      <c r="C56" s="26"/>
      <c r="D56" s="24" t="s">
        <v>128</v>
      </c>
      <c r="E56" s="19"/>
      <c r="F56" s="19"/>
      <c r="G56" s="19"/>
    </row>
    <row r="57" spans="1:7" s="20" customFormat="1" x14ac:dyDescent="0.2">
      <c r="A57" s="15" t="s">
        <v>219</v>
      </c>
      <c r="B57" s="15">
        <v>0.04</v>
      </c>
      <c r="C57" s="15">
        <v>0.6</v>
      </c>
      <c r="D57" s="18" t="s">
        <v>130</v>
      </c>
      <c r="E57" s="19"/>
      <c r="F57" s="19"/>
      <c r="G57" s="19"/>
    </row>
    <row r="58" spans="1:7" s="20" customFormat="1" x14ac:dyDescent="0.2">
      <c r="A58" s="21" t="s">
        <v>221</v>
      </c>
      <c r="B58" s="22" t="s">
        <v>222</v>
      </c>
      <c r="C58" s="26"/>
      <c r="D58" s="24" t="s">
        <v>125</v>
      </c>
      <c r="E58" s="19"/>
      <c r="F58" s="19"/>
      <c r="G58" s="19"/>
    </row>
    <row r="59" spans="1:7" s="20" customFormat="1" x14ac:dyDescent="0.2">
      <c r="A59" s="15" t="s">
        <v>223</v>
      </c>
      <c r="B59" s="15">
        <v>200</v>
      </c>
      <c r="C59" s="29">
        <v>1000</v>
      </c>
      <c r="D59" s="18" t="s">
        <v>130</v>
      </c>
      <c r="E59" s="19"/>
      <c r="F59" s="19"/>
      <c r="G59" s="19"/>
    </row>
    <row r="60" spans="1:7" s="20" customFormat="1" x14ac:dyDescent="0.2">
      <c r="A60" s="15" t="s">
        <v>224</v>
      </c>
      <c r="B60" s="15">
        <v>5.0000000000000001E-3</v>
      </c>
      <c r="C60" s="15">
        <v>0.1</v>
      </c>
      <c r="D60" s="18" t="s">
        <v>130</v>
      </c>
      <c r="E60" s="19"/>
      <c r="F60" s="19"/>
      <c r="G60" s="19"/>
    </row>
    <row r="61" spans="1:7" s="20" customFormat="1" x14ac:dyDescent="0.2">
      <c r="A61" s="15" t="s">
        <v>225</v>
      </c>
      <c r="B61" s="15">
        <v>0.48</v>
      </c>
      <c r="C61" s="15" t="s">
        <v>226</v>
      </c>
      <c r="D61" s="18" t="s">
        <v>122</v>
      </c>
      <c r="E61" s="19"/>
      <c r="F61" s="19"/>
      <c r="G61" s="19"/>
    </row>
    <row r="62" spans="1:7" s="20" customFormat="1" x14ac:dyDescent="0.2">
      <c r="A62" s="15" t="s">
        <v>227</v>
      </c>
      <c r="B62" s="15">
        <v>800</v>
      </c>
      <c r="C62" s="29">
        <v>4000</v>
      </c>
      <c r="D62" s="18" t="s">
        <v>130</v>
      </c>
      <c r="E62" s="19"/>
      <c r="F62" s="19"/>
      <c r="G62" s="19"/>
    </row>
    <row r="63" spans="1:7" s="20" customFormat="1" x14ac:dyDescent="0.2">
      <c r="A63" s="15" t="s">
        <v>228</v>
      </c>
      <c r="B63" s="15">
        <v>20</v>
      </c>
      <c r="C63" s="15">
        <v>40</v>
      </c>
      <c r="D63" s="18" t="s">
        <v>130</v>
      </c>
      <c r="E63" s="19"/>
      <c r="F63" s="19"/>
      <c r="G63" s="19"/>
    </row>
    <row r="64" spans="1:7" s="20" customFormat="1" x14ac:dyDescent="0.2">
      <c r="A64" s="15" t="s">
        <v>142</v>
      </c>
      <c r="B64" s="15">
        <v>168</v>
      </c>
      <c r="C64" s="16"/>
      <c r="D64" s="18" t="s">
        <v>143</v>
      </c>
      <c r="E64" s="19"/>
      <c r="F64" s="19"/>
      <c r="G64" s="19"/>
    </row>
    <row r="65" spans="1:7" s="20" customFormat="1" x14ac:dyDescent="0.2">
      <c r="A65" s="21" t="s">
        <v>229</v>
      </c>
      <c r="B65" s="22">
        <v>0.2</v>
      </c>
      <c r="C65" s="22">
        <v>1.8</v>
      </c>
      <c r="D65" s="24" t="s">
        <v>128</v>
      </c>
      <c r="E65" s="19"/>
      <c r="F65" s="19"/>
      <c r="G65" s="19"/>
    </row>
    <row r="66" spans="1:7" s="20" customFormat="1" x14ac:dyDescent="0.2">
      <c r="A66" s="15" t="s">
        <v>230</v>
      </c>
      <c r="B66" s="15">
        <v>1E-3</v>
      </c>
      <c r="C66" s="15">
        <v>0.1</v>
      </c>
      <c r="D66" s="18" t="s">
        <v>130</v>
      </c>
      <c r="E66" s="19"/>
      <c r="F66" s="19"/>
      <c r="G66" s="19"/>
    </row>
    <row r="67" spans="1:7" s="20" customFormat="1" x14ac:dyDescent="0.2">
      <c r="A67" s="15" t="s">
        <v>231</v>
      </c>
      <c r="B67" s="15">
        <v>400</v>
      </c>
      <c r="C67" s="29">
        <v>4000</v>
      </c>
      <c r="D67" s="18" t="s">
        <v>130</v>
      </c>
      <c r="E67" s="19"/>
      <c r="F67" s="19"/>
      <c r="G67" s="19"/>
    </row>
    <row r="68" spans="1:7" s="20" customFormat="1" x14ac:dyDescent="0.2">
      <c r="A68" s="21" t="s">
        <v>232</v>
      </c>
      <c r="B68" s="22">
        <v>5.0000000000000001E-4</v>
      </c>
      <c r="C68" s="22">
        <v>4.0000000000000001E-3</v>
      </c>
      <c r="D68" s="24" t="s">
        <v>125</v>
      </c>
      <c r="E68" s="19"/>
      <c r="F68" s="19"/>
      <c r="G68" s="19"/>
    </row>
    <row r="69" spans="1:7" s="20" customFormat="1" x14ac:dyDescent="0.2">
      <c r="A69" s="15" t="s">
        <v>233</v>
      </c>
      <c r="B69" s="15">
        <v>0.03</v>
      </c>
      <c r="C69" s="15">
        <v>0.1</v>
      </c>
      <c r="D69" s="18" t="s">
        <v>130</v>
      </c>
      <c r="E69" s="19"/>
      <c r="F69" s="19"/>
      <c r="G69" s="19"/>
    </row>
    <row r="70" spans="1:7" s="20" customFormat="1" x14ac:dyDescent="0.2">
      <c r="A70" s="15" t="s">
        <v>234</v>
      </c>
      <c r="B70" s="15">
        <v>0.01</v>
      </c>
      <c r="C70" s="16"/>
      <c r="D70" s="18" t="s">
        <v>130</v>
      </c>
      <c r="E70" s="19"/>
      <c r="F70" s="19"/>
      <c r="G70" s="19"/>
    </row>
    <row r="71" spans="1:7" s="20" customFormat="1" x14ac:dyDescent="0.2">
      <c r="A71" s="15" t="s">
        <v>235</v>
      </c>
      <c r="B71" s="16"/>
      <c r="C71" s="15" t="s">
        <v>236</v>
      </c>
      <c r="D71" s="18" t="s">
        <v>130</v>
      </c>
      <c r="E71" s="19"/>
      <c r="F71" s="19"/>
      <c r="G71" s="19"/>
    </row>
    <row r="72" spans="1:7" s="20" customFormat="1" x14ac:dyDescent="0.2">
      <c r="A72" s="21" t="s">
        <v>144</v>
      </c>
      <c r="B72" s="22">
        <v>6.3E-3</v>
      </c>
      <c r="C72" s="22">
        <v>0.12</v>
      </c>
      <c r="D72" s="24" t="s">
        <v>128</v>
      </c>
      <c r="E72" s="19"/>
      <c r="F72" s="19"/>
      <c r="G72" s="19"/>
    </row>
    <row r="73" spans="1:7" s="20" customFormat="1" x14ac:dyDescent="0.2">
      <c r="A73" s="29" t="s">
        <v>237</v>
      </c>
      <c r="B73" s="29">
        <v>5000</v>
      </c>
      <c r="C73" s="29">
        <v>15000</v>
      </c>
      <c r="D73" s="18" t="s">
        <v>130</v>
      </c>
      <c r="E73" s="19"/>
      <c r="F73" s="19"/>
      <c r="G73" s="19"/>
    </row>
    <row r="74" spans="1:7" s="20" customFormat="1" x14ac:dyDescent="0.2">
      <c r="A74" s="15" t="s">
        <v>238</v>
      </c>
      <c r="B74" s="15">
        <v>196</v>
      </c>
      <c r="C74" s="15" t="s">
        <v>239</v>
      </c>
      <c r="D74" s="18" t="s">
        <v>122</v>
      </c>
      <c r="E74" s="19"/>
      <c r="F74" s="19"/>
      <c r="G74" s="19"/>
    </row>
    <row r="75" spans="1:7" s="20" customFormat="1" x14ac:dyDescent="0.2">
      <c r="A75" s="21" t="s">
        <v>240</v>
      </c>
      <c r="B75" s="22">
        <v>1E-8</v>
      </c>
      <c r="C75" s="22">
        <v>3.0000000000000001E-5</v>
      </c>
      <c r="D75" s="24" t="s">
        <v>125</v>
      </c>
      <c r="E75" s="19"/>
      <c r="F75" s="19"/>
      <c r="G75" s="19"/>
    </row>
    <row r="76" spans="1:7" s="20" customFormat="1" x14ac:dyDescent="0.2">
      <c r="A76" s="21" t="s">
        <v>145</v>
      </c>
      <c r="B76" s="22">
        <v>8.0000000000000004E-4</v>
      </c>
      <c r="C76" s="22">
        <v>0.05</v>
      </c>
      <c r="D76" s="24" t="s">
        <v>125</v>
      </c>
      <c r="E76" s="19"/>
      <c r="F76" s="19"/>
      <c r="G76" s="19"/>
    </row>
    <row r="77" spans="1:7" s="20" customFormat="1" x14ac:dyDescent="0.2">
      <c r="A77" s="21" t="s">
        <v>146</v>
      </c>
      <c r="B77" s="26"/>
      <c r="C77" s="22">
        <v>0.05</v>
      </c>
      <c r="D77" s="24" t="s">
        <v>125</v>
      </c>
      <c r="E77" s="19"/>
      <c r="F77" s="19"/>
      <c r="G77" s="19"/>
    </row>
    <row r="78" spans="1:7" s="20" customFormat="1" x14ac:dyDescent="0.2">
      <c r="A78" s="21" t="s">
        <v>241</v>
      </c>
      <c r="B78" s="26"/>
      <c r="C78" s="22">
        <v>0.6</v>
      </c>
      <c r="D78" s="24" t="s">
        <v>125</v>
      </c>
      <c r="E78" s="19"/>
      <c r="F78" s="19"/>
      <c r="G78" s="19"/>
    </row>
    <row r="79" spans="1:7" s="20" customFormat="1" x14ac:dyDescent="0.2">
      <c r="A79" s="21" t="s">
        <v>242</v>
      </c>
      <c r="B79" s="22">
        <v>2E-3</v>
      </c>
      <c r="C79" s="22">
        <v>0.02</v>
      </c>
      <c r="D79" s="24" t="s">
        <v>125</v>
      </c>
      <c r="E79" s="19"/>
      <c r="F79" s="19"/>
      <c r="G79" s="19"/>
    </row>
    <row r="80" spans="1:7" s="20" customFormat="1" x14ac:dyDescent="0.2">
      <c r="A80" s="15" t="s">
        <v>243</v>
      </c>
      <c r="B80" s="16"/>
      <c r="C80" s="15">
        <v>10</v>
      </c>
      <c r="D80" s="18" t="s">
        <v>130</v>
      </c>
      <c r="E80" s="19"/>
      <c r="F80" s="19"/>
      <c r="G80" s="19"/>
    </row>
    <row r="81" spans="1:7" s="20" customFormat="1" x14ac:dyDescent="0.2">
      <c r="A81" s="15" t="s">
        <v>244</v>
      </c>
      <c r="B81" s="15">
        <v>10</v>
      </c>
      <c r="C81" s="15">
        <v>100</v>
      </c>
      <c r="D81" s="18" t="s">
        <v>130</v>
      </c>
      <c r="E81" s="19"/>
      <c r="F81" s="19"/>
      <c r="G81" s="19"/>
    </row>
    <row r="82" spans="1:7" s="20" customFormat="1" x14ac:dyDescent="0.2">
      <c r="A82" s="29" t="s">
        <v>147</v>
      </c>
      <c r="B82" s="29">
        <v>1000</v>
      </c>
      <c r="C82" s="16"/>
      <c r="D82" s="18" t="s">
        <v>122</v>
      </c>
      <c r="E82" s="19"/>
      <c r="F82" s="19"/>
      <c r="G82" s="19"/>
    </row>
    <row r="83" spans="1:7" s="20" customFormat="1" x14ac:dyDescent="0.2">
      <c r="A83" s="21" t="s">
        <v>245</v>
      </c>
      <c r="B83" s="22">
        <v>0.3</v>
      </c>
      <c r="C83" s="22">
        <v>1</v>
      </c>
      <c r="D83" s="24" t="s">
        <v>128</v>
      </c>
      <c r="E83" s="19"/>
      <c r="F83" s="19"/>
      <c r="G83" s="19"/>
    </row>
    <row r="84" spans="1:7" s="20" customFormat="1" x14ac:dyDescent="0.2">
      <c r="A84" s="15" t="s">
        <v>246</v>
      </c>
      <c r="B84" s="15">
        <v>1E-3</v>
      </c>
      <c r="C84" s="15">
        <v>0.01</v>
      </c>
      <c r="D84" s="18" t="s">
        <v>130</v>
      </c>
      <c r="E84" s="19"/>
      <c r="F84" s="19"/>
      <c r="G84" s="19"/>
    </row>
    <row r="85" spans="1:7" x14ac:dyDescent="0.2">
      <c r="A85" s="21" t="s">
        <v>148</v>
      </c>
      <c r="B85" s="22">
        <v>1.3</v>
      </c>
      <c r="C85" s="22">
        <v>14</v>
      </c>
      <c r="D85" s="24" t="s">
        <v>128</v>
      </c>
    </row>
    <row r="86" spans="1:7" x14ac:dyDescent="0.2">
      <c r="A86" s="15" t="s">
        <v>247</v>
      </c>
      <c r="B86" s="15">
        <v>0.5</v>
      </c>
      <c r="C86" s="15" t="s">
        <v>248</v>
      </c>
      <c r="D86" s="18" t="s">
        <v>122</v>
      </c>
    </row>
    <row r="87" spans="1:7" x14ac:dyDescent="0.2">
      <c r="A87" s="15" t="s">
        <v>249</v>
      </c>
      <c r="B87" s="15">
        <v>0.5</v>
      </c>
      <c r="C87" s="15">
        <v>100</v>
      </c>
      <c r="D87" s="18" t="s">
        <v>130</v>
      </c>
    </row>
    <row r="88" spans="1:7" x14ac:dyDescent="0.2">
      <c r="A88" s="15" t="s">
        <v>250</v>
      </c>
      <c r="B88" s="15">
        <v>0.02</v>
      </c>
      <c r="C88" s="16"/>
      <c r="D88" s="18" t="s">
        <v>130</v>
      </c>
    </row>
    <row r="89" spans="1:7" x14ac:dyDescent="0.2">
      <c r="A89" s="15" t="s">
        <v>251</v>
      </c>
      <c r="B89" s="15">
        <v>2</v>
      </c>
      <c r="C89" s="15">
        <v>20</v>
      </c>
      <c r="D89" s="18" t="s">
        <v>130</v>
      </c>
    </row>
    <row r="90" spans="1:7" x14ac:dyDescent="0.2">
      <c r="A90" s="15" t="s">
        <v>252</v>
      </c>
      <c r="B90" s="15">
        <v>3</v>
      </c>
      <c r="C90" s="15">
        <v>30</v>
      </c>
      <c r="D90" s="18" t="s">
        <v>130</v>
      </c>
    </row>
    <row r="91" spans="1:7" x14ac:dyDescent="0.2">
      <c r="A91" s="15" t="s">
        <v>253</v>
      </c>
      <c r="B91" s="15">
        <v>80</v>
      </c>
      <c r="C91" s="15">
        <v>800</v>
      </c>
      <c r="D91" s="18" t="s">
        <v>130</v>
      </c>
    </row>
    <row r="92" spans="1:7" x14ac:dyDescent="0.2">
      <c r="A92" s="15" t="s">
        <v>254</v>
      </c>
      <c r="B92" s="15">
        <v>18</v>
      </c>
      <c r="C92" s="15" t="s">
        <v>255</v>
      </c>
      <c r="D92" s="18" t="s">
        <v>122</v>
      </c>
    </row>
    <row r="93" spans="1:7" x14ac:dyDescent="0.2">
      <c r="A93" s="21" t="s">
        <v>149</v>
      </c>
      <c r="B93" s="26"/>
      <c r="C93" s="22">
        <v>7.0000000000000007E-2</v>
      </c>
      <c r="D93" s="24" t="s">
        <v>125</v>
      </c>
    </row>
    <row r="94" spans="1:7" x14ac:dyDescent="0.2">
      <c r="A94" s="21" t="s">
        <v>150</v>
      </c>
      <c r="B94" s="22">
        <v>2</v>
      </c>
      <c r="C94" s="22">
        <v>130</v>
      </c>
      <c r="D94" s="24" t="s">
        <v>128</v>
      </c>
    </row>
    <row r="95" spans="1:7" x14ac:dyDescent="0.2">
      <c r="A95" s="21" t="s">
        <v>151</v>
      </c>
      <c r="B95" s="22">
        <v>8.6</v>
      </c>
      <c r="C95" s="22">
        <v>34</v>
      </c>
      <c r="D95" s="24" t="s">
        <v>128</v>
      </c>
    </row>
    <row r="96" spans="1:7" x14ac:dyDescent="0.2">
      <c r="A96" s="29" t="s">
        <v>256</v>
      </c>
      <c r="B96" s="29">
        <v>3000</v>
      </c>
      <c r="C96" s="29">
        <v>30000</v>
      </c>
      <c r="D96" s="18" t="s">
        <v>130</v>
      </c>
    </row>
    <row r="97" spans="1:5" x14ac:dyDescent="0.2">
      <c r="A97" s="21" t="s">
        <v>257</v>
      </c>
      <c r="B97" s="22">
        <v>0.3</v>
      </c>
      <c r="C97" s="22">
        <v>2</v>
      </c>
      <c r="D97" s="24" t="s">
        <v>125</v>
      </c>
    </row>
    <row r="98" spans="1:5" x14ac:dyDescent="0.2">
      <c r="A98" s="21" t="s">
        <v>258</v>
      </c>
      <c r="B98" s="22">
        <v>0.01</v>
      </c>
      <c r="C98" s="26"/>
      <c r="D98" s="24" t="s">
        <v>128</v>
      </c>
    </row>
    <row r="99" spans="1:5" x14ac:dyDescent="0.2">
      <c r="A99" s="21" t="s">
        <v>259</v>
      </c>
      <c r="B99" s="22">
        <v>0.01</v>
      </c>
      <c r="C99" s="26"/>
      <c r="D99" s="24" t="s">
        <v>191</v>
      </c>
    </row>
    <row r="100" spans="1:5" x14ac:dyDescent="0.2">
      <c r="A100" s="15" t="s">
        <v>260</v>
      </c>
      <c r="B100" s="16"/>
      <c r="C100" s="15" t="s">
        <v>261</v>
      </c>
      <c r="D100" s="18" t="s">
        <v>130</v>
      </c>
    </row>
    <row r="101" spans="1:5" x14ac:dyDescent="0.2">
      <c r="A101" s="21" t="s">
        <v>262</v>
      </c>
      <c r="B101" s="22">
        <v>6.9999999999999999E-4</v>
      </c>
      <c r="C101" s="26"/>
      <c r="D101" s="24" t="s">
        <v>125</v>
      </c>
    </row>
    <row r="102" spans="1:5" x14ac:dyDescent="0.2">
      <c r="A102" s="21" t="s">
        <v>263</v>
      </c>
      <c r="B102" s="22">
        <v>0.4</v>
      </c>
      <c r="C102" s="22">
        <v>1</v>
      </c>
      <c r="D102" s="24" t="s">
        <v>128</v>
      </c>
    </row>
    <row r="103" spans="1:5" x14ac:dyDescent="0.2">
      <c r="A103" s="21" t="s">
        <v>152</v>
      </c>
      <c r="B103" s="22">
        <v>1.2999999999999999E-4</v>
      </c>
      <c r="C103" s="22">
        <v>7.2</v>
      </c>
      <c r="D103" s="24" t="s">
        <v>125</v>
      </c>
    </row>
    <row r="104" spans="1:5" x14ac:dyDescent="0.2">
      <c r="A104" s="15" t="s">
        <v>264</v>
      </c>
      <c r="B104" s="15">
        <v>2.0000000000000001E-4</v>
      </c>
      <c r="C104" s="15" t="s">
        <v>206</v>
      </c>
      <c r="D104" s="18" t="s">
        <v>122</v>
      </c>
    </row>
    <row r="105" spans="1:5" x14ac:dyDescent="0.2">
      <c r="A105" s="15" t="s">
        <v>153</v>
      </c>
      <c r="B105" s="16"/>
      <c r="C105" s="15" t="s">
        <v>154</v>
      </c>
      <c r="D105" s="18" t="s">
        <v>130</v>
      </c>
    </row>
    <row r="106" spans="1:5" x14ac:dyDescent="0.2">
      <c r="A106" s="15" t="s">
        <v>155</v>
      </c>
      <c r="B106" s="15">
        <v>7.7</v>
      </c>
      <c r="C106" s="15" t="s">
        <v>156</v>
      </c>
      <c r="D106" s="18" t="s">
        <v>122</v>
      </c>
    </row>
    <row r="107" spans="1:5" x14ac:dyDescent="0.2">
      <c r="A107" s="15" t="s">
        <v>265</v>
      </c>
      <c r="B107" s="15">
        <v>1</v>
      </c>
      <c r="C107" s="15">
        <v>5</v>
      </c>
      <c r="D107" s="18" t="s">
        <v>130</v>
      </c>
    </row>
    <row r="108" spans="1:5" x14ac:dyDescent="0.2">
      <c r="A108" s="15" t="s">
        <v>266</v>
      </c>
      <c r="B108" s="15">
        <v>1.4999999999999999E-2</v>
      </c>
      <c r="C108" s="15">
        <v>0.05</v>
      </c>
      <c r="D108" s="18" t="s">
        <v>130</v>
      </c>
    </row>
    <row r="109" spans="1:5" x14ac:dyDescent="0.2">
      <c r="A109" s="21" t="s">
        <v>267</v>
      </c>
      <c r="B109" s="22">
        <v>1.7000000000000001E-4</v>
      </c>
      <c r="C109" s="26"/>
      <c r="D109" s="24" t="s">
        <v>125</v>
      </c>
      <c r="E109" s="19" t="s">
        <v>268</v>
      </c>
    </row>
    <row r="110" spans="1:5" x14ac:dyDescent="0.2">
      <c r="A110" s="15" t="s">
        <v>269</v>
      </c>
      <c r="B110" s="15">
        <v>4</v>
      </c>
      <c r="C110" s="15">
        <v>40</v>
      </c>
      <c r="D110" s="18" t="s">
        <v>130</v>
      </c>
    </row>
    <row r="111" spans="1:5" x14ac:dyDescent="0.2">
      <c r="A111" s="15" t="s">
        <v>270</v>
      </c>
      <c r="B111" s="15">
        <v>0.03</v>
      </c>
      <c r="C111" s="15">
        <v>0.1</v>
      </c>
      <c r="D111" s="18" t="s">
        <v>130</v>
      </c>
    </row>
    <row r="112" spans="1:5" x14ac:dyDescent="0.2">
      <c r="A112" s="15" t="s">
        <v>271</v>
      </c>
      <c r="B112" s="15">
        <v>100</v>
      </c>
      <c r="C112" s="29">
        <v>1000</v>
      </c>
      <c r="D112" s="18" t="s">
        <v>130</v>
      </c>
    </row>
    <row r="113" spans="1:4" x14ac:dyDescent="0.2">
      <c r="A113" s="21" t="s">
        <v>272</v>
      </c>
      <c r="B113" s="22">
        <v>1.4999999999999999E-2</v>
      </c>
      <c r="C113" s="22">
        <v>0.54</v>
      </c>
      <c r="D113" s="24" t="s">
        <v>125</v>
      </c>
    </row>
    <row r="114" spans="1:4" x14ac:dyDescent="0.2">
      <c r="A114" s="15" t="s">
        <v>157</v>
      </c>
      <c r="B114" s="15">
        <v>0.5</v>
      </c>
      <c r="C114" s="15">
        <v>1</v>
      </c>
      <c r="D114" s="18" t="s">
        <v>130</v>
      </c>
    </row>
    <row r="115" spans="1:4" x14ac:dyDescent="0.2">
      <c r="A115" s="21" t="s">
        <v>273</v>
      </c>
      <c r="B115" s="22">
        <v>1</v>
      </c>
      <c r="C115" s="22">
        <v>4</v>
      </c>
      <c r="D115" s="24" t="s">
        <v>128</v>
      </c>
    </row>
    <row r="116" spans="1:4" x14ac:dyDescent="0.2">
      <c r="A116" s="15" t="s">
        <v>274</v>
      </c>
      <c r="B116" s="15">
        <v>50</v>
      </c>
      <c r="C116" s="15">
        <v>500</v>
      </c>
      <c r="D116" s="18" t="s">
        <v>130</v>
      </c>
    </row>
    <row r="117" spans="1:4" x14ac:dyDescent="0.2">
      <c r="A117" s="15" t="s">
        <v>275</v>
      </c>
      <c r="B117" s="16"/>
      <c r="C117" s="15" t="s">
        <v>276</v>
      </c>
      <c r="D117" s="18" t="s">
        <v>130</v>
      </c>
    </row>
    <row r="118" spans="1:4" x14ac:dyDescent="0.2">
      <c r="A118" s="15" t="s">
        <v>277</v>
      </c>
      <c r="B118" s="15">
        <v>1</v>
      </c>
      <c r="C118" s="15">
        <v>10</v>
      </c>
      <c r="D118" s="18" t="s">
        <v>130</v>
      </c>
    </row>
    <row r="119" spans="1:4" x14ac:dyDescent="0.2">
      <c r="A119" s="21" t="s">
        <v>158</v>
      </c>
      <c r="B119" s="22">
        <v>6.4999999999999997E-3</v>
      </c>
      <c r="C119" s="22">
        <v>3.4000000000000002E-2</v>
      </c>
      <c r="D119" s="24" t="s">
        <v>128</v>
      </c>
    </row>
    <row r="120" spans="1:4" x14ac:dyDescent="0.2">
      <c r="A120" s="21" t="s">
        <v>278</v>
      </c>
      <c r="B120" s="22">
        <v>10</v>
      </c>
      <c r="C120" s="26"/>
      <c r="D120" s="24" t="s">
        <v>191</v>
      </c>
    </row>
    <row r="121" spans="1:4" x14ac:dyDescent="0.2">
      <c r="A121" s="15" t="s">
        <v>279</v>
      </c>
      <c r="B121" s="15">
        <v>5</v>
      </c>
      <c r="C121" s="15">
        <v>50</v>
      </c>
      <c r="D121" s="18" t="s">
        <v>130</v>
      </c>
    </row>
    <row r="122" spans="1:4" x14ac:dyDescent="0.2">
      <c r="A122" s="15" t="s">
        <v>280</v>
      </c>
      <c r="B122" s="15">
        <v>10</v>
      </c>
      <c r="C122" s="16"/>
      <c r="D122" s="18" t="s">
        <v>130</v>
      </c>
    </row>
    <row r="123" spans="1:4" x14ac:dyDescent="0.2">
      <c r="A123" s="15" t="s">
        <v>281</v>
      </c>
      <c r="B123" s="15">
        <v>74</v>
      </c>
      <c r="C123" s="15" t="s">
        <v>282</v>
      </c>
      <c r="D123" s="18" t="s">
        <v>122</v>
      </c>
    </row>
    <row r="124" spans="1:4" x14ac:dyDescent="0.2">
      <c r="A124" s="15" t="s">
        <v>283</v>
      </c>
      <c r="B124" s="15">
        <v>0.25</v>
      </c>
      <c r="C124" s="15">
        <v>5</v>
      </c>
      <c r="D124" s="18" t="s">
        <v>130</v>
      </c>
    </row>
    <row r="125" spans="1:4" x14ac:dyDescent="0.2">
      <c r="A125" s="15" t="s">
        <v>284</v>
      </c>
      <c r="B125" s="15">
        <v>5.0000000000000001E-3</v>
      </c>
      <c r="C125" s="16"/>
      <c r="D125" s="18" t="s">
        <v>130</v>
      </c>
    </row>
    <row r="126" spans="1:4" x14ac:dyDescent="0.2">
      <c r="A126" s="15" t="s">
        <v>285</v>
      </c>
      <c r="B126" s="15">
        <v>50</v>
      </c>
      <c r="C126" s="15">
        <v>500</v>
      </c>
      <c r="D126" s="18" t="s">
        <v>130</v>
      </c>
    </row>
    <row r="127" spans="1:4" x14ac:dyDescent="0.2">
      <c r="A127" s="21" t="s">
        <v>286</v>
      </c>
      <c r="B127" s="22">
        <v>2.0000000000000001E-4</v>
      </c>
      <c r="C127" s="22">
        <v>1.5E-3</v>
      </c>
      <c r="D127" s="24" t="s">
        <v>125</v>
      </c>
    </row>
    <row r="128" spans="1:4" x14ac:dyDescent="0.2">
      <c r="A128" s="21" t="s">
        <v>287</v>
      </c>
      <c r="B128" s="22">
        <v>0.4</v>
      </c>
      <c r="C128" s="26"/>
      <c r="D128" s="24" t="s">
        <v>128</v>
      </c>
    </row>
    <row r="129" spans="1:5" x14ac:dyDescent="0.2">
      <c r="A129" s="21" t="s">
        <v>288</v>
      </c>
      <c r="B129" s="22">
        <v>10</v>
      </c>
      <c r="C129" s="26"/>
      <c r="D129" s="24" t="s">
        <v>191</v>
      </c>
    </row>
    <row r="130" spans="1:5" x14ac:dyDescent="0.2">
      <c r="A130" s="21" t="s">
        <v>289</v>
      </c>
      <c r="B130" s="22">
        <v>2.5</v>
      </c>
      <c r="C130" s="26"/>
      <c r="D130" s="24" t="s">
        <v>128</v>
      </c>
    </row>
    <row r="131" spans="1:5" x14ac:dyDescent="0.2">
      <c r="A131" s="15" t="s">
        <v>290</v>
      </c>
      <c r="B131" s="15">
        <v>0.1</v>
      </c>
      <c r="C131" s="15" t="s">
        <v>291</v>
      </c>
      <c r="D131" s="18" t="s">
        <v>122</v>
      </c>
    </row>
    <row r="132" spans="1:5" x14ac:dyDescent="0.2">
      <c r="A132" s="21" t="s">
        <v>292</v>
      </c>
      <c r="B132" s="22">
        <v>0.03</v>
      </c>
      <c r="C132" s="26"/>
      <c r="D132" s="24" t="s">
        <v>125</v>
      </c>
    </row>
    <row r="133" spans="1:5" x14ac:dyDescent="0.2">
      <c r="A133" s="15" t="s">
        <v>293</v>
      </c>
      <c r="B133" s="16"/>
      <c r="C133" s="15">
        <v>8.0000000000000002E-3</v>
      </c>
      <c r="D133" s="18" t="s">
        <v>130</v>
      </c>
    </row>
    <row r="134" spans="1:5" x14ac:dyDescent="0.2">
      <c r="A134" s="15" t="s">
        <v>294</v>
      </c>
      <c r="B134" s="15">
        <v>100</v>
      </c>
      <c r="C134" s="16"/>
      <c r="D134" s="18" t="s">
        <v>130</v>
      </c>
    </row>
    <row r="135" spans="1:5" x14ac:dyDescent="0.2">
      <c r="A135" s="15" t="s">
        <v>295</v>
      </c>
      <c r="B135" s="15">
        <v>30</v>
      </c>
      <c r="C135" s="16"/>
      <c r="D135" s="18" t="s">
        <v>130</v>
      </c>
    </row>
    <row r="136" spans="1:5" x14ac:dyDescent="0.2">
      <c r="A136" s="15" t="s">
        <v>159</v>
      </c>
      <c r="B136" s="15" t="s">
        <v>160</v>
      </c>
      <c r="C136" s="16"/>
      <c r="D136" s="18" t="s">
        <v>122</v>
      </c>
      <c r="E136" s="19" t="s">
        <v>161</v>
      </c>
    </row>
  </sheetData>
  <autoFilter ref="A1:E136" xr:uid="{00000000-0009-0000-0000-000000000000}">
    <sortState xmlns:xlrd2="http://schemas.microsoft.com/office/spreadsheetml/2017/richdata2" ref="A2:E136">
      <sortCondition ref="A1:A135"/>
    </sortState>
  </autoFilter>
  <conditionalFormatting sqref="A1:A1048576">
    <cfRule type="duplicateValues" dxfId="1" priority="1"/>
  </conditionalFormatting>
  <pageMargins left="0.70000000000000007" right="0.70000000000000007" top="0.75" bottom="0.75" header="0.30000000000000004" footer="0.30000000000000004"/>
  <pageSetup paperSize="9" scale="90" fitToWidth="0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E788F-E61C-4E12-B240-8021FAD0D586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784A3-59AC-4D46-93B3-A886D017C4A3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19015-DED3-433A-980E-A7BB95444617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A0325-32D0-400D-9A53-C9327A57080E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9A76E-A4C1-40B1-BEB3-025C26F5A4AD}">
  <dimension ref="A1:I1"/>
  <sheetViews>
    <sheetView workbookViewId="0">
      <selection activeCell="A2" sqref="A2"/>
    </sheetView>
  </sheetViews>
  <sheetFormatPr defaultRowHeight="15" x14ac:dyDescent="0.25"/>
  <sheetData>
    <row r="1" spans="1:9" x14ac:dyDescent="0.25">
      <c r="A1" s="2"/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DDF56-0FE0-4451-B3C2-F8AC935CB376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988EA-81D7-4AAA-915C-2072506CC9DE}">
  <dimension ref="A1:I1"/>
  <sheetViews>
    <sheetView workbookViewId="0">
      <selection activeCell="A2" sqref="A2"/>
    </sheetView>
  </sheetViews>
  <sheetFormatPr defaultRowHeight="15" x14ac:dyDescent="0.25"/>
  <sheetData>
    <row r="1" spans="1:9" x14ac:dyDescent="0.25">
      <c r="A1" s="2"/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0E656-7D53-4FBD-9EA4-F8462C100A3F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8CD30-0731-46AE-BA0C-BB251990F8AC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DC30A-355C-4E41-868D-0083DF72E18B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49442-A789-40F4-A99B-1B0808824FFA}">
  <dimension ref="A1:F32"/>
  <sheetViews>
    <sheetView zoomScale="70" zoomScaleNormal="70" workbookViewId="0">
      <selection activeCell="E15" sqref="E15"/>
    </sheetView>
  </sheetViews>
  <sheetFormatPr defaultRowHeight="15" x14ac:dyDescent="0.25"/>
  <cols>
    <col min="2" max="2" width="49.7109375" bestFit="1" customWidth="1"/>
    <col min="5" max="5" width="20" bestFit="1" customWidth="1"/>
    <col min="6" max="6" width="39.28515625" bestFit="1" customWidth="1"/>
    <col min="7" max="7" width="21.28515625" bestFit="1" customWidth="1"/>
  </cols>
  <sheetData>
    <row r="1" spans="1:6" x14ac:dyDescent="0.25">
      <c r="A1" t="s">
        <v>0</v>
      </c>
      <c r="B1" t="s">
        <v>1</v>
      </c>
      <c r="C1" s="1" t="s">
        <v>2</v>
      </c>
      <c r="D1" s="1" t="s">
        <v>3</v>
      </c>
      <c r="E1" s="1" t="s">
        <v>107</v>
      </c>
      <c r="F1" t="s">
        <v>102</v>
      </c>
    </row>
    <row r="2" spans="1:6" x14ac:dyDescent="0.25">
      <c r="A2">
        <v>2</v>
      </c>
      <c r="B2" t="s">
        <v>6</v>
      </c>
      <c r="C2" s="1">
        <v>444900</v>
      </c>
      <c r="D2" s="1">
        <v>518400</v>
      </c>
      <c r="E2" s="1" t="s">
        <v>7</v>
      </c>
      <c r="F2" s="1" t="s">
        <v>100</v>
      </c>
    </row>
    <row r="3" spans="1:6" x14ac:dyDescent="0.25">
      <c r="A3">
        <v>3</v>
      </c>
      <c r="B3" t="s">
        <v>8</v>
      </c>
      <c r="C3" s="1">
        <v>441797</v>
      </c>
      <c r="D3" s="1">
        <v>513165</v>
      </c>
      <c r="E3" s="1" t="s">
        <v>9</v>
      </c>
      <c r="F3" s="1" t="s">
        <v>100</v>
      </c>
    </row>
    <row r="4" spans="1:6" x14ac:dyDescent="0.25">
      <c r="A4">
        <v>4</v>
      </c>
      <c r="B4" t="s">
        <v>10</v>
      </c>
      <c r="C4" s="1">
        <v>439150</v>
      </c>
      <c r="D4" s="1">
        <v>510275</v>
      </c>
      <c r="E4" s="1" t="s">
        <v>11</v>
      </c>
      <c r="F4" s="1" t="s">
        <v>100</v>
      </c>
    </row>
    <row r="5" spans="1:6" x14ac:dyDescent="0.25">
      <c r="A5">
        <v>5</v>
      </c>
      <c r="B5" t="s">
        <v>12</v>
      </c>
      <c r="C5" s="1">
        <v>434604</v>
      </c>
      <c r="D5" s="1">
        <v>511373</v>
      </c>
      <c r="E5" s="1" t="s">
        <v>13</v>
      </c>
      <c r="F5" s="1" t="s">
        <v>100</v>
      </c>
    </row>
    <row r="6" spans="1:6" x14ac:dyDescent="0.25">
      <c r="A6">
        <v>7</v>
      </c>
      <c r="B6" t="s">
        <v>16</v>
      </c>
      <c r="C6" s="1">
        <v>425896</v>
      </c>
      <c r="D6" s="1">
        <v>513746</v>
      </c>
      <c r="E6" s="1" t="s">
        <v>17</v>
      </c>
      <c r="F6" s="1" t="s">
        <v>100</v>
      </c>
    </row>
    <row r="7" spans="1:6" x14ac:dyDescent="0.25">
      <c r="A7">
        <v>11</v>
      </c>
      <c r="B7" t="s">
        <v>26</v>
      </c>
      <c r="C7" s="1" t="s">
        <v>27</v>
      </c>
      <c r="D7" s="1">
        <v>527000</v>
      </c>
      <c r="E7" s="1" t="s">
        <v>28</v>
      </c>
      <c r="F7" s="1" t="s">
        <v>100</v>
      </c>
    </row>
    <row r="8" spans="1:6" x14ac:dyDescent="0.25">
      <c r="A8">
        <v>12</v>
      </c>
      <c r="B8" t="s">
        <v>29</v>
      </c>
      <c r="C8" s="1" t="s">
        <v>30</v>
      </c>
      <c r="D8" s="1">
        <v>526982</v>
      </c>
      <c r="E8" s="1" t="s">
        <v>31</v>
      </c>
      <c r="F8" s="1" t="s">
        <v>100</v>
      </c>
    </row>
    <row r="9" spans="1:6" x14ac:dyDescent="0.25">
      <c r="A9">
        <v>13</v>
      </c>
      <c r="B9" t="s">
        <v>32</v>
      </c>
      <c r="C9" s="1">
        <v>457143</v>
      </c>
      <c r="D9" s="1">
        <v>527994</v>
      </c>
      <c r="E9" s="1" t="s">
        <v>33</v>
      </c>
      <c r="F9" s="1" t="s">
        <v>100</v>
      </c>
    </row>
    <row r="10" spans="1:6" x14ac:dyDescent="0.25">
      <c r="A10">
        <v>14</v>
      </c>
      <c r="B10" t="s">
        <v>34</v>
      </c>
      <c r="C10" s="1" t="s">
        <v>35</v>
      </c>
      <c r="D10" s="1">
        <v>532103</v>
      </c>
      <c r="E10" s="1" t="s">
        <v>36</v>
      </c>
      <c r="F10" s="1" t="s">
        <v>100</v>
      </c>
    </row>
    <row r="11" spans="1:6" x14ac:dyDescent="0.25">
      <c r="A11">
        <v>15</v>
      </c>
      <c r="B11" t="s">
        <v>37</v>
      </c>
      <c r="C11" s="1" t="s">
        <v>38</v>
      </c>
      <c r="D11" s="1">
        <v>531183</v>
      </c>
      <c r="E11" s="1" t="s">
        <v>39</v>
      </c>
      <c r="F11" s="1" t="s">
        <v>100</v>
      </c>
    </row>
    <row r="12" spans="1:6" x14ac:dyDescent="0.25">
      <c r="A12">
        <v>21</v>
      </c>
      <c r="B12" t="s">
        <v>55</v>
      </c>
      <c r="C12" s="1" t="s">
        <v>56</v>
      </c>
      <c r="D12" s="1">
        <v>528170</v>
      </c>
      <c r="E12" s="1" t="s">
        <v>57</v>
      </c>
      <c r="F12" s="1" t="s">
        <v>100</v>
      </c>
    </row>
    <row r="13" spans="1:6" x14ac:dyDescent="0.25">
      <c r="A13">
        <v>23</v>
      </c>
      <c r="B13" t="s">
        <v>61</v>
      </c>
      <c r="C13" s="1" t="s">
        <v>59</v>
      </c>
      <c r="D13" s="1">
        <v>529000</v>
      </c>
      <c r="E13" s="1" t="s">
        <v>62</v>
      </c>
      <c r="F13" s="1" t="s">
        <v>100</v>
      </c>
    </row>
    <row r="14" spans="1:6" x14ac:dyDescent="0.25">
      <c r="A14">
        <v>26</v>
      </c>
      <c r="B14" t="s">
        <v>68</v>
      </c>
      <c r="C14" s="1" t="s">
        <v>69</v>
      </c>
      <c r="D14" s="1">
        <v>526615</v>
      </c>
      <c r="E14" s="1" t="s">
        <v>70</v>
      </c>
      <c r="F14" s="1" t="s">
        <v>100</v>
      </c>
    </row>
    <row r="15" spans="1:6" x14ac:dyDescent="0.25">
      <c r="A15">
        <v>29</v>
      </c>
      <c r="B15" t="s">
        <v>77</v>
      </c>
      <c r="C15" s="1" t="s">
        <v>72</v>
      </c>
      <c r="D15" s="1">
        <v>526400</v>
      </c>
      <c r="E15" s="1" t="s">
        <v>78</v>
      </c>
      <c r="F15" s="1" t="s">
        <v>100</v>
      </c>
    </row>
    <row r="16" spans="1:6" x14ac:dyDescent="0.25">
      <c r="A16">
        <v>30</v>
      </c>
      <c r="B16" t="s">
        <v>79</v>
      </c>
      <c r="C16" s="1" t="s">
        <v>80</v>
      </c>
      <c r="D16" s="1">
        <v>526477</v>
      </c>
      <c r="E16" s="1" t="s">
        <v>81</v>
      </c>
      <c r="F16" s="1" t="s">
        <v>100</v>
      </c>
    </row>
    <row r="17" spans="1:6" x14ac:dyDescent="0.25">
      <c r="A17">
        <v>31</v>
      </c>
      <c r="B17" t="s">
        <v>82</v>
      </c>
      <c r="C17" s="1" t="s">
        <v>83</v>
      </c>
      <c r="D17" s="1">
        <v>526476</v>
      </c>
      <c r="E17" s="1" t="s">
        <v>84</v>
      </c>
      <c r="F17" s="1" t="s">
        <v>100</v>
      </c>
    </row>
    <row r="18" spans="1:6" x14ac:dyDescent="0.25">
      <c r="A18" s="5">
        <v>1</v>
      </c>
      <c r="B18" s="5" t="s">
        <v>4</v>
      </c>
      <c r="C18" s="6">
        <v>452880</v>
      </c>
      <c r="D18" s="6">
        <v>526790</v>
      </c>
      <c r="E18" s="6" t="s">
        <v>5</v>
      </c>
      <c r="F18" s="6" t="s">
        <v>101</v>
      </c>
    </row>
    <row r="19" spans="1:6" x14ac:dyDescent="0.25">
      <c r="A19" s="5">
        <v>6</v>
      </c>
      <c r="B19" s="5" t="s">
        <v>14</v>
      </c>
      <c r="C19" s="6">
        <v>429180</v>
      </c>
      <c r="D19" s="6">
        <v>508964</v>
      </c>
      <c r="E19" s="6" t="s">
        <v>15</v>
      </c>
      <c r="F19" s="6" t="s">
        <v>101</v>
      </c>
    </row>
    <row r="20" spans="1:6" x14ac:dyDescent="0.25">
      <c r="A20" s="5">
        <v>8</v>
      </c>
      <c r="B20" s="5" t="s">
        <v>18</v>
      </c>
      <c r="C20" s="6">
        <v>459400</v>
      </c>
      <c r="D20" s="6">
        <v>525600</v>
      </c>
      <c r="E20" s="6" t="s">
        <v>19</v>
      </c>
      <c r="F20" s="6" t="s">
        <v>101</v>
      </c>
    </row>
    <row r="21" spans="1:6" x14ac:dyDescent="0.25">
      <c r="A21" s="5">
        <v>9</v>
      </c>
      <c r="B21" s="5" t="s">
        <v>20</v>
      </c>
      <c r="C21" s="6" t="s">
        <v>21</v>
      </c>
      <c r="D21" s="6">
        <v>525100</v>
      </c>
      <c r="E21" s="6" t="s">
        <v>22</v>
      </c>
      <c r="F21" s="6" t="s">
        <v>101</v>
      </c>
    </row>
    <row r="22" spans="1:6" x14ac:dyDescent="0.25">
      <c r="A22" s="5">
        <v>10</v>
      </c>
      <c r="B22" s="5" t="s">
        <v>23</v>
      </c>
      <c r="C22" s="6" t="s">
        <v>24</v>
      </c>
      <c r="D22" s="6">
        <v>525394</v>
      </c>
      <c r="E22" s="6" t="s">
        <v>25</v>
      </c>
      <c r="F22" s="6" t="s">
        <v>101</v>
      </c>
    </row>
    <row r="23" spans="1:6" x14ac:dyDescent="0.25">
      <c r="A23" s="5">
        <v>16</v>
      </c>
      <c r="B23" s="5" t="s">
        <v>40</v>
      </c>
      <c r="C23" s="6" t="s">
        <v>41</v>
      </c>
      <c r="D23" s="6">
        <v>532322</v>
      </c>
      <c r="E23" s="6" t="s">
        <v>42</v>
      </c>
      <c r="F23" s="6" t="s">
        <v>101</v>
      </c>
    </row>
    <row r="24" spans="1:6" x14ac:dyDescent="0.25">
      <c r="A24" s="5">
        <v>17</v>
      </c>
      <c r="B24" s="5" t="s">
        <v>43</v>
      </c>
      <c r="C24" s="6" t="s">
        <v>44</v>
      </c>
      <c r="D24" s="6">
        <v>530975</v>
      </c>
      <c r="E24" s="6" t="s">
        <v>45</v>
      </c>
      <c r="F24" s="6" t="s">
        <v>101</v>
      </c>
    </row>
    <row r="25" spans="1:6" x14ac:dyDescent="0.25">
      <c r="A25" s="5">
        <v>18</v>
      </c>
      <c r="B25" s="5" t="s">
        <v>46</v>
      </c>
      <c r="C25" s="6" t="s">
        <v>47</v>
      </c>
      <c r="D25" s="6">
        <v>533641</v>
      </c>
      <c r="E25" s="6" t="s">
        <v>48</v>
      </c>
      <c r="F25" s="6" t="s">
        <v>101</v>
      </c>
    </row>
    <row r="26" spans="1:6" x14ac:dyDescent="0.25">
      <c r="A26" s="5">
        <v>19</v>
      </c>
      <c r="B26" s="5" t="s">
        <v>49</v>
      </c>
      <c r="C26" s="6" t="s">
        <v>50</v>
      </c>
      <c r="D26" s="6">
        <v>529732</v>
      </c>
      <c r="E26" s="6" t="s">
        <v>51</v>
      </c>
      <c r="F26" s="6" t="s">
        <v>101</v>
      </c>
    </row>
    <row r="27" spans="1:6" x14ac:dyDescent="0.25">
      <c r="A27" s="5">
        <v>20</v>
      </c>
      <c r="B27" s="5" t="s">
        <v>52</v>
      </c>
      <c r="C27" s="6" t="s">
        <v>53</v>
      </c>
      <c r="D27" s="6">
        <v>530257</v>
      </c>
      <c r="E27" s="6" t="s">
        <v>54</v>
      </c>
      <c r="F27" s="6" t="s">
        <v>101</v>
      </c>
    </row>
    <row r="28" spans="1:6" x14ac:dyDescent="0.25">
      <c r="A28" s="5">
        <v>22</v>
      </c>
      <c r="B28" s="5" t="s">
        <v>58</v>
      </c>
      <c r="C28" s="6" t="s">
        <v>59</v>
      </c>
      <c r="D28" s="6">
        <v>528600</v>
      </c>
      <c r="E28" s="6" t="s">
        <v>60</v>
      </c>
      <c r="F28" s="6" t="s">
        <v>101</v>
      </c>
    </row>
    <row r="29" spans="1:6" x14ac:dyDescent="0.25">
      <c r="A29" s="5">
        <v>24</v>
      </c>
      <c r="B29" s="5" t="s">
        <v>63</v>
      </c>
      <c r="C29" s="6">
        <v>455568</v>
      </c>
      <c r="D29" s="6">
        <v>527508</v>
      </c>
      <c r="E29" s="6" t="s">
        <v>64</v>
      </c>
      <c r="F29" s="6" t="s">
        <v>101</v>
      </c>
    </row>
    <row r="30" spans="1:6" x14ac:dyDescent="0.25">
      <c r="A30" s="5">
        <v>25</v>
      </c>
      <c r="B30" s="5" t="s">
        <v>65</v>
      </c>
      <c r="C30" s="6" t="s">
        <v>66</v>
      </c>
      <c r="D30" s="6">
        <v>527392</v>
      </c>
      <c r="E30" s="6" t="s">
        <v>67</v>
      </c>
      <c r="F30" s="6" t="s">
        <v>101</v>
      </c>
    </row>
    <row r="31" spans="1:6" x14ac:dyDescent="0.25">
      <c r="A31" s="5">
        <v>27</v>
      </c>
      <c r="B31" s="5" t="s">
        <v>71</v>
      </c>
      <c r="C31" s="6" t="s">
        <v>72</v>
      </c>
      <c r="D31" s="6">
        <v>526300</v>
      </c>
      <c r="E31" s="6" t="s">
        <v>73</v>
      </c>
      <c r="F31" s="6" t="s">
        <v>101</v>
      </c>
    </row>
    <row r="32" spans="1:6" x14ac:dyDescent="0.25">
      <c r="A32" s="5">
        <v>28</v>
      </c>
      <c r="B32" s="5" t="s">
        <v>74</v>
      </c>
      <c r="C32" s="6" t="s">
        <v>75</v>
      </c>
      <c r="D32" s="6">
        <v>526617</v>
      </c>
      <c r="E32" s="6" t="s">
        <v>76</v>
      </c>
      <c r="F32" s="6" t="s">
        <v>101</v>
      </c>
    </row>
  </sheetData>
  <sortState xmlns:xlrd2="http://schemas.microsoft.com/office/spreadsheetml/2017/richdata2" ref="A2:F32">
    <sortCondition descending="1" ref="F2:F32"/>
    <sortCondition ref="A2:A32"/>
  </sortState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C6DFA-6549-45A2-A5C7-FAEBAE8F95DD}">
  <dimension ref="A1:I1"/>
  <sheetViews>
    <sheetView workbookViewId="0">
      <selection sqref="A1:XFD1"/>
    </sheetView>
  </sheetViews>
  <sheetFormatPr defaultRowHeight="15" x14ac:dyDescent="0.25"/>
  <sheetData>
    <row r="1" spans="1:9" x14ac:dyDescent="0.25">
      <c r="A1" s="2">
        <v>2022</v>
      </c>
      <c r="B1" s="3" t="s">
        <v>85</v>
      </c>
      <c r="C1" t="s">
        <v>86</v>
      </c>
      <c r="D1" t="s">
        <v>87</v>
      </c>
      <c r="E1" t="s">
        <v>88</v>
      </c>
      <c r="F1" t="s">
        <v>89</v>
      </c>
      <c r="G1" t="s">
        <v>90</v>
      </c>
      <c r="H1" t="s">
        <v>91</v>
      </c>
      <c r="I1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ABF2C-E7F9-49C1-81F4-1F0557ECB05E}">
  <sheetPr>
    <tabColor rgb="FF92D050"/>
  </sheetPr>
  <dimension ref="A1:HA90"/>
  <sheetViews>
    <sheetView zoomScaleNormal="100" workbookViewId="0">
      <selection activeCell="O16" sqref="O16"/>
    </sheetView>
  </sheetViews>
  <sheetFormatPr defaultRowHeight="12.75" x14ac:dyDescent="0.2"/>
  <cols>
    <col min="1" max="1" width="24.42578125" style="63" customWidth="1"/>
    <col min="2" max="44" width="9.140625" style="63"/>
    <col min="45" max="45" width="9.85546875" style="63" customWidth="1"/>
    <col min="46" max="107" width="9.140625" style="63"/>
    <col min="108" max="108" width="12.5703125" style="63" bestFit="1" customWidth="1"/>
    <col min="109" max="109" width="13.5703125" style="63" bestFit="1" customWidth="1"/>
    <col min="110" max="110" width="11.7109375" style="63" bestFit="1" customWidth="1"/>
    <col min="111" max="16384" width="9.140625" style="63"/>
  </cols>
  <sheetData>
    <row r="1" spans="1:209" s="52" customFormat="1" ht="28.35" customHeight="1" x14ac:dyDescent="0.15">
      <c r="A1" s="78" t="s">
        <v>1408</v>
      </c>
      <c r="B1" s="46"/>
      <c r="C1" s="47" t="s">
        <v>771</v>
      </c>
      <c r="D1" s="48" t="s">
        <v>772</v>
      </c>
      <c r="E1" s="49" t="s">
        <v>806</v>
      </c>
      <c r="F1" s="50" t="s">
        <v>807</v>
      </c>
      <c r="G1" s="50" t="s">
        <v>808</v>
      </c>
      <c r="H1" s="49" t="s">
        <v>809</v>
      </c>
      <c r="I1" s="49" t="s">
        <v>810</v>
      </c>
      <c r="J1" s="49" t="s">
        <v>811</v>
      </c>
      <c r="K1" s="49" t="s">
        <v>812</v>
      </c>
      <c r="L1" s="49" t="s">
        <v>810</v>
      </c>
      <c r="M1" s="49" t="s">
        <v>811</v>
      </c>
      <c r="N1" s="49" t="s">
        <v>812</v>
      </c>
      <c r="O1" s="49" t="s">
        <v>813</v>
      </c>
      <c r="P1" s="49" t="s">
        <v>814</v>
      </c>
      <c r="Q1" s="49" t="s">
        <v>815</v>
      </c>
      <c r="R1" s="49" t="s">
        <v>816</v>
      </c>
      <c r="S1" s="49" t="s">
        <v>817</v>
      </c>
      <c r="T1" s="49" t="s">
        <v>818</v>
      </c>
      <c r="U1" s="49" t="s">
        <v>819</v>
      </c>
      <c r="V1" s="49" t="s">
        <v>820</v>
      </c>
      <c r="W1" s="49" t="s">
        <v>821</v>
      </c>
      <c r="X1" s="49" t="s">
        <v>822</v>
      </c>
      <c r="Y1" s="49" t="s">
        <v>822</v>
      </c>
      <c r="Z1" s="49" t="s">
        <v>823</v>
      </c>
      <c r="AA1" s="50" t="s">
        <v>824</v>
      </c>
      <c r="AB1" s="49" t="s">
        <v>823</v>
      </c>
      <c r="AC1" s="50" t="s">
        <v>824</v>
      </c>
      <c r="AD1" s="50" t="s">
        <v>825</v>
      </c>
      <c r="AE1" s="50" t="s">
        <v>826</v>
      </c>
      <c r="AF1" s="50" t="s">
        <v>827</v>
      </c>
      <c r="AG1" s="50" t="s">
        <v>828</v>
      </c>
      <c r="AH1" s="50" t="s">
        <v>829</v>
      </c>
      <c r="AI1" s="50" t="s">
        <v>830</v>
      </c>
      <c r="AJ1" s="49" t="s">
        <v>831</v>
      </c>
      <c r="AK1" s="50" t="s">
        <v>832</v>
      </c>
      <c r="AL1" s="50" t="s">
        <v>825</v>
      </c>
      <c r="AM1" s="50" t="s">
        <v>826</v>
      </c>
      <c r="AN1" s="50" t="s">
        <v>827</v>
      </c>
      <c r="AO1" s="50" t="s">
        <v>828</v>
      </c>
      <c r="AP1" s="50" t="s">
        <v>829</v>
      </c>
      <c r="AQ1" s="50" t="s">
        <v>830</v>
      </c>
      <c r="AR1" s="49" t="s">
        <v>831</v>
      </c>
      <c r="AS1" s="50" t="s">
        <v>832</v>
      </c>
      <c r="AT1" s="49" t="s">
        <v>833</v>
      </c>
      <c r="AU1" s="49" t="s">
        <v>834</v>
      </c>
      <c r="AV1" s="50" t="s">
        <v>835</v>
      </c>
      <c r="AW1" s="50" t="s">
        <v>836</v>
      </c>
      <c r="AX1" s="49" t="s">
        <v>837</v>
      </c>
      <c r="AY1" s="50" t="s">
        <v>838</v>
      </c>
      <c r="AZ1" s="49" t="s">
        <v>839</v>
      </c>
      <c r="BA1" s="49" t="s">
        <v>840</v>
      </c>
      <c r="BB1" s="49" t="s">
        <v>841</v>
      </c>
      <c r="BC1" s="49" t="s">
        <v>842</v>
      </c>
      <c r="BD1" s="50" t="s">
        <v>843</v>
      </c>
      <c r="BE1" s="49" t="s">
        <v>844</v>
      </c>
      <c r="BF1" s="50" t="s">
        <v>845</v>
      </c>
      <c r="BG1" s="50" t="s">
        <v>846</v>
      </c>
      <c r="BH1" s="50" t="s">
        <v>847</v>
      </c>
      <c r="BI1" s="50" t="s">
        <v>848</v>
      </c>
      <c r="BJ1" s="49" t="s">
        <v>849</v>
      </c>
      <c r="BK1" s="49" t="s">
        <v>849</v>
      </c>
      <c r="BL1" s="49" t="s">
        <v>850</v>
      </c>
      <c r="BM1" s="49" t="s">
        <v>849</v>
      </c>
      <c r="BN1" s="49" t="s">
        <v>850</v>
      </c>
      <c r="BO1" s="49" t="s">
        <v>851</v>
      </c>
      <c r="BP1" s="49" t="s">
        <v>852</v>
      </c>
      <c r="BQ1" s="49" t="s">
        <v>853</v>
      </c>
      <c r="BR1" s="50" t="s">
        <v>854</v>
      </c>
      <c r="BS1" s="50" t="s">
        <v>855</v>
      </c>
      <c r="BT1" s="50" t="s">
        <v>856</v>
      </c>
      <c r="BU1" s="50" t="s">
        <v>857</v>
      </c>
      <c r="BV1" s="50" t="s">
        <v>253</v>
      </c>
      <c r="BW1" s="49" t="s">
        <v>667</v>
      </c>
      <c r="BX1" s="49" t="s">
        <v>858</v>
      </c>
      <c r="BY1" s="49" t="s">
        <v>859</v>
      </c>
      <c r="BZ1" s="50" t="s">
        <v>461</v>
      </c>
      <c r="CA1" s="49" t="s">
        <v>860</v>
      </c>
      <c r="CB1" s="49" t="s">
        <v>857</v>
      </c>
      <c r="CC1" s="49" t="s">
        <v>861</v>
      </c>
      <c r="CD1" s="50" t="s">
        <v>253</v>
      </c>
      <c r="CE1" s="49" t="s">
        <v>862</v>
      </c>
      <c r="CF1" s="50" t="s">
        <v>667</v>
      </c>
      <c r="CG1" s="49" t="s">
        <v>858</v>
      </c>
      <c r="CH1" s="49" t="s">
        <v>859</v>
      </c>
      <c r="CI1" s="50" t="s">
        <v>461</v>
      </c>
      <c r="CJ1" s="50" t="s">
        <v>863</v>
      </c>
      <c r="CK1" s="50" t="s">
        <v>864</v>
      </c>
      <c r="CL1" s="49" t="s">
        <v>865</v>
      </c>
      <c r="CM1" s="49" t="s">
        <v>866</v>
      </c>
      <c r="CN1" s="49" t="s">
        <v>860</v>
      </c>
      <c r="CO1" s="49" t="s">
        <v>857</v>
      </c>
      <c r="CP1" s="49" t="s">
        <v>861</v>
      </c>
      <c r="CQ1" s="50" t="s">
        <v>253</v>
      </c>
      <c r="CR1" s="49" t="s">
        <v>862</v>
      </c>
      <c r="CS1" s="49" t="s">
        <v>667</v>
      </c>
      <c r="CT1" s="49" t="s">
        <v>858</v>
      </c>
      <c r="CU1" s="49" t="s">
        <v>859</v>
      </c>
      <c r="CV1" s="50" t="s">
        <v>461</v>
      </c>
      <c r="CW1" s="50" t="s">
        <v>863</v>
      </c>
      <c r="CX1" s="50" t="s">
        <v>864</v>
      </c>
      <c r="CY1" s="49" t="s">
        <v>865</v>
      </c>
      <c r="CZ1" s="49" t="s">
        <v>866</v>
      </c>
      <c r="DA1" s="49" t="s">
        <v>867</v>
      </c>
      <c r="DB1" s="50" t="s">
        <v>868</v>
      </c>
      <c r="DC1" s="49" t="s">
        <v>869</v>
      </c>
      <c r="DD1" s="50" t="s">
        <v>870</v>
      </c>
      <c r="DE1" s="50" t="s">
        <v>871</v>
      </c>
      <c r="DF1" s="50" t="s">
        <v>872</v>
      </c>
      <c r="DG1" s="49" t="s">
        <v>873</v>
      </c>
      <c r="DH1" s="49" t="s">
        <v>874</v>
      </c>
      <c r="DI1" s="49" t="s">
        <v>875</v>
      </c>
      <c r="DJ1" s="50" t="s">
        <v>876</v>
      </c>
      <c r="DK1" s="49" t="s">
        <v>877</v>
      </c>
      <c r="DL1" s="49" t="s">
        <v>878</v>
      </c>
      <c r="DM1" s="49" t="s">
        <v>879</v>
      </c>
      <c r="DN1" s="49" t="s">
        <v>880</v>
      </c>
      <c r="DO1" s="49" t="s">
        <v>881</v>
      </c>
      <c r="DP1" s="49" t="s">
        <v>882</v>
      </c>
      <c r="DQ1" s="50" t="s">
        <v>883</v>
      </c>
      <c r="DR1" s="50" t="s">
        <v>883</v>
      </c>
      <c r="DS1" s="49" t="s">
        <v>884</v>
      </c>
      <c r="DT1" s="49" t="s">
        <v>884</v>
      </c>
      <c r="DU1" s="49" t="s">
        <v>884</v>
      </c>
      <c r="DV1" s="49" t="s">
        <v>885</v>
      </c>
      <c r="DW1" s="50" t="s">
        <v>773</v>
      </c>
      <c r="DX1" s="50" t="s">
        <v>774</v>
      </c>
      <c r="DY1" s="50" t="s">
        <v>775</v>
      </c>
      <c r="DZ1" s="50" t="s">
        <v>885</v>
      </c>
      <c r="EA1" s="50" t="s">
        <v>773</v>
      </c>
      <c r="EB1" s="50" t="s">
        <v>774</v>
      </c>
      <c r="EC1" s="50" t="s">
        <v>775</v>
      </c>
      <c r="ED1" s="50" t="s">
        <v>886</v>
      </c>
      <c r="EE1" s="49" t="s">
        <v>887</v>
      </c>
      <c r="EF1" s="49" t="s">
        <v>888</v>
      </c>
      <c r="EG1" s="49" t="s">
        <v>889</v>
      </c>
      <c r="EH1" s="49" t="s">
        <v>890</v>
      </c>
      <c r="EI1" s="51" t="s">
        <v>891</v>
      </c>
      <c r="EJ1" s="51" t="s">
        <v>892</v>
      </c>
      <c r="EK1" s="51" t="s">
        <v>893</v>
      </c>
      <c r="EL1" s="49" t="s">
        <v>894</v>
      </c>
      <c r="EM1" s="51" t="s">
        <v>895</v>
      </c>
      <c r="EN1" s="49" t="s">
        <v>896</v>
      </c>
      <c r="EO1" s="49" t="s">
        <v>897</v>
      </c>
      <c r="EP1" s="49" t="s">
        <v>898</v>
      </c>
      <c r="EQ1" s="49" t="s">
        <v>899</v>
      </c>
      <c r="ER1" s="49" t="s">
        <v>900</v>
      </c>
      <c r="ES1" s="49" t="s">
        <v>901</v>
      </c>
      <c r="ET1" s="49" t="s">
        <v>902</v>
      </c>
      <c r="EU1" s="49" t="s">
        <v>903</v>
      </c>
      <c r="EV1" s="49" t="s">
        <v>904</v>
      </c>
      <c r="EW1" s="49" t="s">
        <v>905</v>
      </c>
      <c r="EX1" s="49" t="s">
        <v>906</v>
      </c>
      <c r="EY1" s="49" t="s">
        <v>907</v>
      </c>
      <c r="EZ1" s="49" t="s">
        <v>908</v>
      </c>
      <c r="FA1" s="49" t="s">
        <v>909</v>
      </c>
      <c r="FB1" s="49" t="s">
        <v>910</v>
      </c>
      <c r="FC1" s="49" t="s">
        <v>911</v>
      </c>
      <c r="FD1" s="49" t="s">
        <v>912</v>
      </c>
      <c r="FE1" s="49" t="s">
        <v>913</v>
      </c>
      <c r="FF1" s="49" t="s">
        <v>914</v>
      </c>
      <c r="FG1" s="49" t="s">
        <v>915</v>
      </c>
      <c r="FH1" s="49" t="s">
        <v>916</v>
      </c>
      <c r="FI1" s="49" t="s">
        <v>917</v>
      </c>
      <c r="FJ1" s="49" t="s">
        <v>918</v>
      </c>
      <c r="FK1" s="49" t="s">
        <v>919</v>
      </c>
      <c r="FL1" s="49" t="s">
        <v>920</v>
      </c>
      <c r="FM1" s="49" t="s">
        <v>921</v>
      </c>
      <c r="FN1" s="49" t="s">
        <v>922</v>
      </c>
      <c r="FO1" s="49" t="s">
        <v>923</v>
      </c>
      <c r="FP1" s="49" t="s">
        <v>924</v>
      </c>
      <c r="FQ1" s="49" t="s">
        <v>925</v>
      </c>
      <c r="FR1" s="49" t="s">
        <v>926</v>
      </c>
      <c r="FS1" s="49" t="s">
        <v>927</v>
      </c>
      <c r="FT1" s="49" t="s">
        <v>928</v>
      </c>
      <c r="FU1" s="49" t="s">
        <v>929</v>
      </c>
      <c r="FV1" s="49" t="s">
        <v>930</v>
      </c>
      <c r="FW1" s="49" t="s">
        <v>931</v>
      </c>
      <c r="FX1" s="49" t="s">
        <v>932</v>
      </c>
      <c r="FY1" s="49" t="s">
        <v>933</v>
      </c>
      <c r="FZ1" s="49" t="s">
        <v>934</v>
      </c>
      <c r="GA1" s="49" t="s">
        <v>935</v>
      </c>
      <c r="GB1" s="50" t="s">
        <v>716</v>
      </c>
      <c r="GC1" s="49" t="s">
        <v>936</v>
      </c>
      <c r="GD1" s="49" t="s">
        <v>937</v>
      </c>
      <c r="GE1" s="49" t="s">
        <v>938</v>
      </c>
      <c r="GF1" s="49" t="s">
        <v>939</v>
      </c>
      <c r="GG1" s="49" t="s">
        <v>940</v>
      </c>
      <c r="GH1" s="49" t="s">
        <v>941</v>
      </c>
      <c r="GI1" s="49" t="s">
        <v>942</v>
      </c>
      <c r="GJ1" s="49" t="s">
        <v>943</v>
      </c>
      <c r="GK1" s="49" t="s">
        <v>944</v>
      </c>
      <c r="GL1" s="49" t="s">
        <v>945</v>
      </c>
      <c r="GM1" s="49" t="s">
        <v>946</v>
      </c>
      <c r="GN1" s="49" t="s">
        <v>947</v>
      </c>
      <c r="GO1" s="49" t="s">
        <v>948</v>
      </c>
      <c r="GP1" s="49" t="s">
        <v>949</v>
      </c>
      <c r="GQ1" s="49" t="s">
        <v>950</v>
      </c>
      <c r="GR1" s="49" t="s">
        <v>951</v>
      </c>
      <c r="GS1" s="49" t="s">
        <v>952</v>
      </c>
      <c r="GT1" s="49" t="s">
        <v>953</v>
      </c>
      <c r="GU1" s="49" t="s">
        <v>954</v>
      </c>
      <c r="GV1" s="49" t="s">
        <v>955</v>
      </c>
      <c r="GW1" s="49" t="s">
        <v>956</v>
      </c>
      <c r="GX1" s="49" t="s">
        <v>957</v>
      </c>
      <c r="GY1" s="49" t="s">
        <v>958</v>
      </c>
      <c r="GZ1" s="49" t="s">
        <v>959</v>
      </c>
      <c r="HA1" s="50" t="s">
        <v>960</v>
      </c>
    </row>
    <row r="2" spans="1:209" s="52" customFormat="1" ht="11.1" customHeight="1" x14ac:dyDescent="0.15">
      <c r="A2" s="53" t="s">
        <v>778</v>
      </c>
      <c r="B2" s="54"/>
      <c r="C2" s="55" t="s">
        <v>779</v>
      </c>
      <c r="D2" s="53" t="s">
        <v>779</v>
      </c>
      <c r="E2" s="56" t="s">
        <v>338</v>
      </c>
      <c r="F2" s="56" t="s">
        <v>338</v>
      </c>
      <c r="G2" s="56" t="s">
        <v>338</v>
      </c>
      <c r="H2" s="56" t="s">
        <v>338</v>
      </c>
      <c r="I2" s="56" t="s">
        <v>961</v>
      </c>
      <c r="J2" s="56"/>
      <c r="K2" s="56"/>
      <c r="L2" s="56" t="s">
        <v>961</v>
      </c>
      <c r="M2" s="56"/>
      <c r="N2" s="56"/>
      <c r="O2" s="56"/>
      <c r="P2" s="56"/>
      <c r="Q2" s="56" t="s">
        <v>962</v>
      </c>
      <c r="R2" s="56" t="s">
        <v>962</v>
      </c>
      <c r="S2" s="56" t="s">
        <v>962</v>
      </c>
      <c r="T2" s="56" t="s">
        <v>962</v>
      </c>
      <c r="U2" s="56" t="s">
        <v>963</v>
      </c>
      <c r="V2" s="56" t="s">
        <v>964</v>
      </c>
      <c r="W2" s="56" t="s">
        <v>963</v>
      </c>
      <c r="X2" s="56" t="s">
        <v>338</v>
      </c>
      <c r="Y2" s="56" t="s">
        <v>338</v>
      </c>
      <c r="Z2" s="56" t="s">
        <v>338</v>
      </c>
      <c r="AA2" s="56" t="s">
        <v>338</v>
      </c>
      <c r="AB2" s="56" t="s">
        <v>338</v>
      </c>
      <c r="AC2" s="56" t="s">
        <v>338</v>
      </c>
      <c r="AD2" s="56" t="s">
        <v>338</v>
      </c>
      <c r="AE2" s="56" t="s">
        <v>338</v>
      </c>
      <c r="AF2" s="56" t="s">
        <v>338</v>
      </c>
      <c r="AG2" s="56" t="s">
        <v>338</v>
      </c>
      <c r="AH2" s="56" t="s">
        <v>338</v>
      </c>
      <c r="AI2" s="56" t="s">
        <v>338</v>
      </c>
      <c r="AJ2" s="56" t="s">
        <v>338</v>
      </c>
      <c r="AK2" s="56" t="s">
        <v>338</v>
      </c>
      <c r="AL2" s="56" t="s">
        <v>338</v>
      </c>
      <c r="AM2" s="56" t="s">
        <v>338</v>
      </c>
      <c r="AN2" s="56" t="s">
        <v>338</v>
      </c>
      <c r="AO2" s="56" t="s">
        <v>338</v>
      </c>
      <c r="AP2" s="56" t="s">
        <v>338</v>
      </c>
      <c r="AQ2" s="56" t="s">
        <v>338</v>
      </c>
      <c r="AR2" s="56" t="s">
        <v>338</v>
      </c>
      <c r="AS2" s="56" t="s">
        <v>338</v>
      </c>
      <c r="AT2" s="56" t="s">
        <v>338</v>
      </c>
      <c r="AU2" s="56" t="s">
        <v>965</v>
      </c>
      <c r="AV2" s="56" t="s">
        <v>966</v>
      </c>
      <c r="AW2" s="56" t="s">
        <v>967</v>
      </c>
      <c r="AX2" s="56" t="s">
        <v>968</v>
      </c>
      <c r="AY2" s="56" t="s">
        <v>338</v>
      </c>
      <c r="AZ2" s="56" t="s">
        <v>338</v>
      </c>
      <c r="BA2" s="56" t="s">
        <v>338</v>
      </c>
      <c r="BB2" s="56" t="s">
        <v>338</v>
      </c>
      <c r="BC2" s="56" t="s">
        <v>338</v>
      </c>
      <c r="BD2" s="56" t="s">
        <v>338</v>
      </c>
      <c r="BE2" s="56" t="s">
        <v>969</v>
      </c>
      <c r="BF2" s="56" t="s">
        <v>970</v>
      </c>
      <c r="BG2" s="56" t="s">
        <v>971</v>
      </c>
      <c r="BH2" s="56" t="s">
        <v>972</v>
      </c>
      <c r="BI2" s="56" t="s">
        <v>973</v>
      </c>
      <c r="BJ2" s="56" t="s">
        <v>974</v>
      </c>
      <c r="BK2" s="56" t="s">
        <v>974</v>
      </c>
      <c r="BL2" s="56" t="s">
        <v>974</v>
      </c>
      <c r="BM2" s="56" t="s">
        <v>974</v>
      </c>
      <c r="BN2" s="56" t="s">
        <v>974</v>
      </c>
      <c r="BO2" s="56" t="s">
        <v>338</v>
      </c>
      <c r="BP2" s="56" t="s">
        <v>338</v>
      </c>
      <c r="BQ2" s="56" t="s">
        <v>338</v>
      </c>
      <c r="BR2" s="56" t="s">
        <v>338</v>
      </c>
      <c r="BS2" s="56" t="s">
        <v>338</v>
      </c>
      <c r="BT2" s="56" t="s">
        <v>338</v>
      </c>
      <c r="BU2" s="56" t="s">
        <v>338</v>
      </c>
      <c r="BV2" s="56" t="s">
        <v>338</v>
      </c>
      <c r="BW2" s="56" t="s">
        <v>338</v>
      </c>
      <c r="BX2" s="56" t="s">
        <v>338</v>
      </c>
      <c r="BY2" s="56" t="s">
        <v>338</v>
      </c>
      <c r="BZ2" s="56" t="s">
        <v>338</v>
      </c>
      <c r="CA2" s="56" t="s">
        <v>338</v>
      </c>
      <c r="CB2" s="56" t="s">
        <v>338</v>
      </c>
      <c r="CC2" s="56" t="s">
        <v>338</v>
      </c>
      <c r="CD2" s="56" t="s">
        <v>338</v>
      </c>
      <c r="CE2" s="56" t="s">
        <v>338</v>
      </c>
      <c r="CF2" s="56" t="s">
        <v>338</v>
      </c>
      <c r="CG2" s="56" t="s">
        <v>338</v>
      </c>
      <c r="CH2" s="56" t="s">
        <v>338</v>
      </c>
      <c r="CI2" s="56" t="s">
        <v>338</v>
      </c>
      <c r="CJ2" s="56" t="s">
        <v>338</v>
      </c>
      <c r="CK2" s="56" t="s">
        <v>338</v>
      </c>
      <c r="CL2" s="56" t="s">
        <v>338</v>
      </c>
      <c r="CM2" s="56" t="s">
        <v>338</v>
      </c>
      <c r="CN2" s="56" t="s">
        <v>338</v>
      </c>
      <c r="CO2" s="56" t="s">
        <v>338</v>
      </c>
      <c r="CP2" s="56" t="s">
        <v>338</v>
      </c>
      <c r="CQ2" s="56" t="s">
        <v>338</v>
      </c>
      <c r="CR2" s="56" t="s">
        <v>338</v>
      </c>
      <c r="CS2" s="56" t="s">
        <v>338</v>
      </c>
      <c r="CT2" s="56" t="s">
        <v>338</v>
      </c>
      <c r="CU2" s="56" t="s">
        <v>338</v>
      </c>
      <c r="CV2" s="56" t="s">
        <v>338</v>
      </c>
      <c r="CW2" s="56" t="s">
        <v>338</v>
      </c>
      <c r="CX2" s="56" t="s">
        <v>338</v>
      </c>
      <c r="CY2" s="56" t="s">
        <v>338</v>
      </c>
      <c r="CZ2" s="56" t="s">
        <v>338</v>
      </c>
      <c r="DA2" s="56" t="s">
        <v>975</v>
      </c>
      <c r="DB2" s="56" t="s">
        <v>338</v>
      </c>
      <c r="DC2" s="56" t="s">
        <v>338</v>
      </c>
      <c r="DD2" s="56" t="s">
        <v>338</v>
      </c>
      <c r="DE2" s="56" t="s">
        <v>338</v>
      </c>
      <c r="DF2" s="56" t="s">
        <v>338</v>
      </c>
      <c r="DG2" s="56" t="s">
        <v>338</v>
      </c>
      <c r="DH2" s="56" t="s">
        <v>976</v>
      </c>
      <c r="DI2" s="56" t="s">
        <v>977</v>
      </c>
      <c r="DJ2" s="56" t="s">
        <v>978</v>
      </c>
      <c r="DK2" s="56" t="s">
        <v>977</v>
      </c>
      <c r="DL2" s="56" t="s">
        <v>979</v>
      </c>
      <c r="DM2" s="56" t="s">
        <v>980</v>
      </c>
      <c r="DN2" s="56" t="s">
        <v>981</v>
      </c>
      <c r="DO2" s="56" t="s">
        <v>982</v>
      </c>
      <c r="DP2" s="56" t="s">
        <v>983</v>
      </c>
      <c r="DQ2" s="56" t="s">
        <v>338</v>
      </c>
      <c r="DR2" s="56" t="s">
        <v>338</v>
      </c>
      <c r="DS2" s="56" t="s">
        <v>984</v>
      </c>
      <c r="DT2" s="56" t="s">
        <v>984</v>
      </c>
      <c r="DU2" s="56" t="s">
        <v>984</v>
      </c>
      <c r="DV2" s="56" t="s">
        <v>985</v>
      </c>
      <c r="DW2" s="56" t="s">
        <v>780</v>
      </c>
      <c r="DX2" s="56" t="s">
        <v>781</v>
      </c>
      <c r="DY2" s="56" t="s">
        <v>782</v>
      </c>
      <c r="DZ2" s="56" t="s">
        <v>985</v>
      </c>
      <c r="EA2" s="56" t="s">
        <v>780</v>
      </c>
      <c r="EB2" s="56" t="s">
        <v>781</v>
      </c>
      <c r="EC2" s="56" t="s">
        <v>782</v>
      </c>
      <c r="ED2" s="56" t="s">
        <v>986</v>
      </c>
      <c r="EE2" s="56"/>
      <c r="EF2" s="56" t="s">
        <v>974</v>
      </c>
      <c r="EG2" s="56" t="s">
        <v>974</v>
      </c>
      <c r="EH2" s="56" t="s">
        <v>974</v>
      </c>
      <c r="EI2" s="56" t="s">
        <v>974</v>
      </c>
      <c r="EJ2" s="56" t="s">
        <v>974</v>
      </c>
      <c r="EK2" s="56" t="s">
        <v>974</v>
      </c>
      <c r="EL2" s="56" t="s">
        <v>974</v>
      </c>
      <c r="EM2" s="56" t="s">
        <v>974</v>
      </c>
      <c r="EN2" s="56" t="s">
        <v>338</v>
      </c>
      <c r="EO2" s="56" t="s">
        <v>338</v>
      </c>
      <c r="EP2" s="56" t="s">
        <v>338</v>
      </c>
      <c r="EQ2" s="56" t="s">
        <v>338</v>
      </c>
      <c r="ER2" s="56" t="s">
        <v>338</v>
      </c>
      <c r="ES2" s="56" t="s">
        <v>338</v>
      </c>
      <c r="ET2" s="56" t="s">
        <v>338</v>
      </c>
      <c r="EU2" s="56" t="s">
        <v>338</v>
      </c>
      <c r="EV2" s="56" t="s">
        <v>338</v>
      </c>
      <c r="EW2" s="56" t="s">
        <v>338</v>
      </c>
      <c r="EX2" s="56" t="s">
        <v>338</v>
      </c>
      <c r="EY2" s="56" t="s">
        <v>338</v>
      </c>
      <c r="EZ2" s="56" t="s">
        <v>338</v>
      </c>
      <c r="FA2" s="56" t="s">
        <v>338</v>
      </c>
      <c r="FB2" s="56" t="s">
        <v>338</v>
      </c>
      <c r="FC2" s="56" t="s">
        <v>338</v>
      </c>
      <c r="FD2" s="56" t="s">
        <v>338</v>
      </c>
      <c r="FE2" s="56" t="s">
        <v>338</v>
      </c>
      <c r="FF2" s="56" t="s">
        <v>338</v>
      </c>
      <c r="FG2" s="56" t="s">
        <v>338</v>
      </c>
      <c r="FH2" s="56" t="s">
        <v>338</v>
      </c>
      <c r="FI2" s="56" t="s">
        <v>338</v>
      </c>
      <c r="FJ2" s="56" t="s">
        <v>338</v>
      </c>
      <c r="FK2" s="56" t="s">
        <v>338</v>
      </c>
      <c r="FL2" s="56" t="s">
        <v>338</v>
      </c>
      <c r="FM2" s="56" t="s">
        <v>338</v>
      </c>
      <c r="FN2" s="56" t="s">
        <v>338</v>
      </c>
      <c r="FO2" s="56" t="s">
        <v>338</v>
      </c>
      <c r="FP2" s="56" t="s">
        <v>338</v>
      </c>
      <c r="FQ2" s="56" t="s">
        <v>338</v>
      </c>
      <c r="FR2" s="56" t="s">
        <v>338</v>
      </c>
      <c r="FS2" s="56" t="s">
        <v>338</v>
      </c>
      <c r="FT2" s="56" t="s">
        <v>338</v>
      </c>
      <c r="FU2" s="56" t="s">
        <v>338</v>
      </c>
      <c r="FV2" s="56" t="s">
        <v>338</v>
      </c>
      <c r="FW2" s="56" t="s">
        <v>338</v>
      </c>
      <c r="FX2" s="56" t="s">
        <v>338</v>
      </c>
      <c r="FY2" s="56" t="s">
        <v>338</v>
      </c>
      <c r="FZ2" s="56" t="s">
        <v>338</v>
      </c>
      <c r="GA2" s="56" t="s">
        <v>338</v>
      </c>
      <c r="GB2" s="56" t="s">
        <v>338</v>
      </c>
      <c r="GC2" s="56" t="s">
        <v>338</v>
      </c>
      <c r="GD2" s="56" t="s">
        <v>338</v>
      </c>
      <c r="GE2" s="56" t="s">
        <v>338</v>
      </c>
      <c r="GF2" s="56" t="s">
        <v>338</v>
      </c>
      <c r="GG2" s="56" t="s">
        <v>338</v>
      </c>
      <c r="GH2" s="56" t="s">
        <v>338</v>
      </c>
      <c r="GI2" s="56" t="s">
        <v>338</v>
      </c>
      <c r="GJ2" s="56" t="s">
        <v>974</v>
      </c>
      <c r="GK2" s="56" t="s">
        <v>974</v>
      </c>
      <c r="GL2" s="56" t="s">
        <v>974</v>
      </c>
      <c r="GM2" s="56" t="s">
        <v>974</v>
      </c>
      <c r="GN2" s="56" t="s">
        <v>974</v>
      </c>
      <c r="GO2" s="56" t="s">
        <v>974</v>
      </c>
      <c r="GP2" s="56" t="s">
        <v>974</v>
      </c>
      <c r="GQ2" s="56" t="s">
        <v>974</v>
      </c>
      <c r="GR2" s="56" t="s">
        <v>974</v>
      </c>
      <c r="GS2" s="56" t="s">
        <v>974</v>
      </c>
      <c r="GT2" s="56" t="s">
        <v>974</v>
      </c>
      <c r="GU2" s="56" t="s">
        <v>974</v>
      </c>
      <c r="GV2" s="56" t="s">
        <v>974</v>
      </c>
      <c r="GW2" s="56" t="s">
        <v>974</v>
      </c>
      <c r="GX2" s="56" t="s">
        <v>974</v>
      </c>
      <c r="GY2" s="56" t="s">
        <v>974</v>
      </c>
      <c r="GZ2" s="56" t="s">
        <v>974</v>
      </c>
      <c r="HA2" s="56" t="s">
        <v>974</v>
      </c>
    </row>
    <row r="3" spans="1:209" s="52" customFormat="1" ht="15" customHeight="1" x14ac:dyDescent="0.15">
      <c r="A3" s="57" t="s">
        <v>784</v>
      </c>
      <c r="B3" s="58" t="s">
        <v>785</v>
      </c>
      <c r="C3" s="59">
        <v>44568.413888888899</v>
      </c>
      <c r="D3" s="58" t="s">
        <v>987</v>
      </c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1">
        <v>1350</v>
      </c>
      <c r="T3" s="61">
        <v>300</v>
      </c>
      <c r="U3" s="60" t="s">
        <v>988</v>
      </c>
      <c r="V3" s="60" t="s">
        <v>989</v>
      </c>
      <c r="W3" s="60" t="s">
        <v>990</v>
      </c>
      <c r="X3" s="60"/>
      <c r="Y3" s="60"/>
      <c r="Z3" s="60"/>
      <c r="AA3" s="60"/>
      <c r="AB3" s="61" t="s">
        <v>991</v>
      </c>
      <c r="AC3" s="62">
        <v>3.8500000000000001E-3</v>
      </c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 t="s">
        <v>992</v>
      </c>
      <c r="AU3" s="61"/>
      <c r="AV3" s="61"/>
      <c r="AW3" s="61"/>
      <c r="AX3" s="61">
        <v>6.9</v>
      </c>
      <c r="AY3" s="62">
        <v>3.7000000000000002E-3</v>
      </c>
      <c r="AZ3" s="61" t="s">
        <v>993</v>
      </c>
      <c r="BA3" s="61" t="s">
        <v>994</v>
      </c>
      <c r="BB3" s="61" t="s">
        <v>995</v>
      </c>
      <c r="BC3" s="61" t="s">
        <v>103</v>
      </c>
      <c r="BD3" s="61" t="s">
        <v>996</v>
      </c>
      <c r="BE3" s="61"/>
      <c r="BF3" s="61"/>
      <c r="BG3" s="61"/>
      <c r="BH3" s="61"/>
      <c r="BI3" s="61"/>
      <c r="BJ3" s="61"/>
      <c r="BK3" s="61"/>
      <c r="BL3" s="61"/>
      <c r="BM3" s="61"/>
      <c r="BN3" s="61"/>
      <c r="BO3" s="61" t="s">
        <v>997</v>
      </c>
      <c r="BP3" s="61" t="s">
        <v>998</v>
      </c>
      <c r="BQ3" s="61" t="s">
        <v>993</v>
      </c>
      <c r="BR3" s="62">
        <v>1.5499999999999999E-3</v>
      </c>
      <c r="BS3" s="61"/>
      <c r="BT3" s="61"/>
      <c r="BU3" s="61"/>
      <c r="BV3" s="61"/>
      <c r="BW3" s="61"/>
      <c r="BX3" s="61"/>
      <c r="BY3" s="61"/>
      <c r="BZ3" s="61"/>
      <c r="CA3" s="61" t="s">
        <v>999</v>
      </c>
      <c r="CB3" s="61" t="s">
        <v>1000</v>
      </c>
      <c r="CC3" s="61" t="s">
        <v>1001</v>
      </c>
      <c r="CD3" s="61" t="s">
        <v>1002</v>
      </c>
      <c r="CE3" s="61" t="s">
        <v>996</v>
      </c>
      <c r="CF3" s="61" t="s">
        <v>1003</v>
      </c>
      <c r="CG3" s="61" t="s">
        <v>1004</v>
      </c>
      <c r="CH3" s="61" t="s">
        <v>1000</v>
      </c>
      <c r="CI3" s="61" t="s">
        <v>1005</v>
      </c>
      <c r="CJ3" s="61" t="s">
        <v>1006</v>
      </c>
      <c r="CK3" s="62">
        <v>3.5999999999999999E-3</v>
      </c>
      <c r="CL3" s="61" t="s">
        <v>996</v>
      </c>
      <c r="CM3" s="61" t="s">
        <v>1007</v>
      </c>
      <c r="CN3" s="61"/>
      <c r="CO3" s="61"/>
      <c r="CP3" s="61"/>
      <c r="CQ3" s="61"/>
      <c r="CR3" s="61"/>
      <c r="CS3" s="61"/>
      <c r="CT3" s="61"/>
      <c r="CU3" s="61"/>
      <c r="CV3" s="61"/>
      <c r="CW3" s="61"/>
      <c r="CX3" s="61"/>
      <c r="CY3" s="61"/>
      <c r="CZ3" s="61"/>
      <c r="DA3" s="61"/>
      <c r="DB3" s="61" t="s">
        <v>1008</v>
      </c>
      <c r="DC3" s="61" t="s">
        <v>1006</v>
      </c>
      <c r="DD3" s="61" t="s">
        <v>1009</v>
      </c>
      <c r="DE3" s="61" t="s">
        <v>1010</v>
      </c>
      <c r="DF3" s="61">
        <v>0</v>
      </c>
      <c r="DG3" s="61" t="s">
        <v>1002</v>
      </c>
      <c r="DH3" s="61"/>
      <c r="DI3" s="61"/>
      <c r="DJ3" s="61"/>
      <c r="DK3" s="61"/>
      <c r="DL3" s="61"/>
      <c r="DM3" s="61">
        <v>7.5</v>
      </c>
      <c r="DN3" s="61"/>
      <c r="DO3" s="61"/>
      <c r="DP3" s="61"/>
      <c r="DQ3" s="61"/>
      <c r="DR3" s="61"/>
      <c r="DS3" s="61"/>
      <c r="DT3" s="61"/>
      <c r="DU3" s="61"/>
      <c r="DV3" s="61"/>
      <c r="DW3" s="61"/>
      <c r="DX3" s="61"/>
      <c r="DY3" s="61"/>
      <c r="DZ3" s="61"/>
      <c r="EA3" s="61"/>
      <c r="EB3" s="61"/>
      <c r="EC3" s="61"/>
      <c r="ED3" s="61"/>
      <c r="EE3" s="61"/>
      <c r="EF3" s="61"/>
      <c r="EG3" s="61"/>
      <c r="EH3" s="61"/>
      <c r="EI3" s="61"/>
      <c r="EJ3" s="61"/>
      <c r="EK3" s="61"/>
      <c r="EL3" s="61"/>
      <c r="EM3" s="61"/>
      <c r="EN3" s="61"/>
      <c r="EO3" s="61"/>
      <c r="EP3" s="61"/>
      <c r="EQ3" s="61"/>
      <c r="ER3" s="61"/>
      <c r="ES3" s="61"/>
      <c r="ET3" s="61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  <c r="GL3" s="61"/>
      <c r="GM3" s="61"/>
      <c r="GN3" s="61"/>
      <c r="GO3" s="61"/>
      <c r="GP3" s="61"/>
      <c r="GQ3" s="61"/>
      <c r="GR3" s="61"/>
      <c r="GS3" s="61"/>
      <c r="GT3" s="61"/>
      <c r="GU3" s="61"/>
      <c r="GV3" s="61"/>
      <c r="GW3" s="61"/>
      <c r="GX3" s="61"/>
      <c r="GY3" s="61"/>
      <c r="GZ3" s="61"/>
      <c r="HA3" s="61"/>
    </row>
    <row r="4" spans="1:209" s="52" customFormat="1" ht="15" customHeight="1" x14ac:dyDescent="0.15">
      <c r="A4" s="57" t="s">
        <v>784</v>
      </c>
      <c r="B4" s="58" t="s">
        <v>785</v>
      </c>
      <c r="C4" s="59">
        <v>44574.365277777797</v>
      </c>
      <c r="D4" s="58" t="s">
        <v>786</v>
      </c>
      <c r="E4" s="60" t="s">
        <v>1011</v>
      </c>
      <c r="F4" s="60" t="s">
        <v>1000</v>
      </c>
      <c r="G4" s="60" t="s">
        <v>1012</v>
      </c>
      <c r="H4" s="60" t="s">
        <v>995</v>
      </c>
      <c r="I4" s="61">
        <v>8</v>
      </c>
      <c r="J4" s="60" t="s">
        <v>1013</v>
      </c>
      <c r="K4" s="60" t="s">
        <v>1014</v>
      </c>
      <c r="L4" s="60"/>
      <c r="M4" s="60"/>
      <c r="N4" s="60"/>
      <c r="O4" s="60"/>
      <c r="P4" s="60"/>
      <c r="Q4" s="61">
        <v>38</v>
      </c>
      <c r="R4" s="61">
        <v>66</v>
      </c>
      <c r="S4" s="60" t="s">
        <v>1015</v>
      </c>
      <c r="T4" s="60" t="s">
        <v>1015</v>
      </c>
      <c r="U4" s="60" t="s">
        <v>1016</v>
      </c>
      <c r="V4" s="60" t="s">
        <v>1017</v>
      </c>
      <c r="W4" s="60" t="s">
        <v>1018</v>
      </c>
      <c r="X4" s="60"/>
      <c r="Y4" s="60"/>
      <c r="Z4" s="60"/>
      <c r="AA4" s="60"/>
      <c r="AB4" s="61"/>
      <c r="AC4" s="61"/>
      <c r="AD4" s="61" t="s">
        <v>1019</v>
      </c>
      <c r="AE4" s="61">
        <v>2E-3</v>
      </c>
      <c r="AF4" s="62" t="s">
        <v>1020</v>
      </c>
      <c r="AG4" s="62" t="s">
        <v>1021</v>
      </c>
      <c r="AH4" s="62">
        <v>9.5E-4</v>
      </c>
      <c r="AI4" s="61">
        <v>1.5E-3</v>
      </c>
      <c r="AJ4" s="61">
        <v>1.2999999999999999E-3</v>
      </c>
      <c r="AK4" s="61">
        <v>2.8E-3</v>
      </c>
      <c r="AL4" s="61"/>
      <c r="AM4" s="61"/>
      <c r="AN4" s="61"/>
      <c r="AO4" s="61"/>
      <c r="AP4" s="61"/>
      <c r="AQ4" s="61"/>
      <c r="AR4" s="61"/>
      <c r="AS4" s="61"/>
      <c r="AT4" s="61"/>
      <c r="AU4" s="61">
        <v>170</v>
      </c>
      <c r="AV4" s="61">
        <v>7.7</v>
      </c>
      <c r="AW4" s="61">
        <v>0.14000000000000001</v>
      </c>
      <c r="AX4" s="61">
        <v>6.4</v>
      </c>
      <c r="AY4" s="61"/>
      <c r="AZ4" s="61"/>
      <c r="BA4" s="61"/>
      <c r="BB4" s="61"/>
      <c r="BC4" s="61"/>
      <c r="BD4" s="61"/>
      <c r="BE4" s="61">
        <v>59</v>
      </c>
      <c r="BF4" s="61">
        <v>3.2000000000000001E-2</v>
      </c>
      <c r="BG4" s="61">
        <v>0.28000000000000003</v>
      </c>
      <c r="BH4" s="61">
        <v>0.87</v>
      </c>
      <c r="BI4" s="61">
        <v>3.5</v>
      </c>
      <c r="BJ4" s="61"/>
      <c r="BK4" s="61"/>
      <c r="BL4" s="61"/>
      <c r="BM4" s="61" t="s">
        <v>1022</v>
      </c>
      <c r="BN4" s="61" t="s">
        <v>1023</v>
      </c>
      <c r="BO4" s="61"/>
      <c r="BP4" s="61"/>
      <c r="BQ4" s="61"/>
      <c r="BR4" s="61"/>
      <c r="BS4" s="61" t="s">
        <v>1006</v>
      </c>
      <c r="BT4" s="61" t="s">
        <v>1024</v>
      </c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>
        <v>3.3</v>
      </c>
      <c r="DB4" s="61"/>
      <c r="DC4" s="61"/>
      <c r="DD4" s="61"/>
      <c r="DE4" s="61"/>
      <c r="DF4" s="61"/>
      <c r="DG4" s="61"/>
      <c r="DH4" s="61">
        <v>140</v>
      </c>
      <c r="DI4" s="61">
        <v>25</v>
      </c>
      <c r="DJ4" s="61">
        <v>820</v>
      </c>
      <c r="DK4" s="61">
        <v>31</v>
      </c>
      <c r="DL4" s="61">
        <v>3.5</v>
      </c>
      <c r="DM4" s="61">
        <v>19</v>
      </c>
      <c r="DN4" s="61">
        <v>7.9</v>
      </c>
      <c r="DO4" s="61">
        <v>27</v>
      </c>
      <c r="DP4" s="61">
        <v>12</v>
      </c>
      <c r="DQ4" s="61"/>
      <c r="DR4" s="61" t="s">
        <v>1025</v>
      </c>
      <c r="DS4" s="61"/>
      <c r="DT4" s="61" t="s">
        <v>1026</v>
      </c>
      <c r="DU4" s="61" t="s">
        <v>1026</v>
      </c>
      <c r="DV4" s="61">
        <v>13</v>
      </c>
      <c r="DW4" s="61" t="s">
        <v>1003</v>
      </c>
      <c r="DX4" s="61" t="s">
        <v>106</v>
      </c>
      <c r="DY4" s="61">
        <v>4.7</v>
      </c>
      <c r="DZ4" s="61"/>
      <c r="EA4" s="61"/>
      <c r="EB4" s="61"/>
      <c r="EC4" s="61"/>
      <c r="ED4" s="61">
        <v>6.9</v>
      </c>
      <c r="EE4" s="61" t="s">
        <v>1027</v>
      </c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</row>
    <row r="5" spans="1:209" s="52" customFormat="1" ht="15" customHeight="1" x14ac:dyDescent="0.15">
      <c r="A5" s="57" t="s">
        <v>784</v>
      </c>
      <c r="B5" s="58" t="s">
        <v>785</v>
      </c>
      <c r="C5" s="59">
        <v>44579.379166666702</v>
      </c>
      <c r="D5" s="58" t="s">
        <v>1028</v>
      </c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1">
        <v>400</v>
      </c>
      <c r="T5" s="61">
        <v>200</v>
      </c>
      <c r="U5" s="60" t="s">
        <v>1029</v>
      </c>
      <c r="V5" s="60" t="s">
        <v>1030</v>
      </c>
      <c r="W5" s="60" t="s">
        <v>1031</v>
      </c>
      <c r="X5" s="60"/>
      <c r="Y5" s="60"/>
      <c r="Z5" s="60"/>
      <c r="AA5" s="60"/>
      <c r="AB5" s="61" t="s">
        <v>1032</v>
      </c>
      <c r="AC5" s="62">
        <v>3.8500000000000001E-3</v>
      </c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 t="s">
        <v>992</v>
      </c>
      <c r="AU5" s="61"/>
      <c r="AV5" s="61"/>
      <c r="AW5" s="61"/>
      <c r="AX5" s="61">
        <v>6.2</v>
      </c>
      <c r="AY5" s="62">
        <v>3.7000000000000002E-3</v>
      </c>
      <c r="AZ5" s="61" t="s">
        <v>993</v>
      </c>
      <c r="BA5" s="61" t="s">
        <v>994</v>
      </c>
      <c r="BB5" s="61" t="s">
        <v>995</v>
      </c>
      <c r="BC5" s="61" t="s">
        <v>103</v>
      </c>
      <c r="BD5" s="61" t="s">
        <v>996</v>
      </c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 t="s">
        <v>997</v>
      </c>
      <c r="BP5" s="61" t="s">
        <v>998</v>
      </c>
      <c r="BQ5" s="61" t="s">
        <v>993</v>
      </c>
      <c r="BR5" s="62">
        <v>1.5499999999999999E-3</v>
      </c>
      <c r="BS5" s="61"/>
      <c r="BT5" s="61"/>
      <c r="BU5" s="61"/>
      <c r="BV5" s="61"/>
      <c r="BW5" s="61"/>
      <c r="BX5" s="61"/>
      <c r="BY5" s="61"/>
      <c r="BZ5" s="61"/>
      <c r="CA5" s="61" t="s">
        <v>999</v>
      </c>
      <c r="CB5" s="61" t="s">
        <v>1000</v>
      </c>
      <c r="CC5" s="61" t="s">
        <v>1001</v>
      </c>
      <c r="CD5" s="61" t="s">
        <v>1002</v>
      </c>
      <c r="CE5" s="61" t="s">
        <v>996</v>
      </c>
      <c r="CF5" s="61" t="s">
        <v>1003</v>
      </c>
      <c r="CG5" s="61" t="s">
        <v>1004</v>
      </c>
      <c r="CH5" s="61" t="s">
        <v>1000</v>
      </c>
      <c r="CI5" s="61" t="s">
        <v>1005</v>
      </c>
      <c r="CJ5" s="61" t="s">
        <v>1006</v>
      </c>
      <c r="CK5" s="62">
        <v>3.5999999999999999E-3</v>
      </c>
      <c r="CL5" s="61" t="s">
        <v>996</v>
      </c>
      <c r="CM5" s="61" t="s">
        <v>1007</v>
      </c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 t="s">
        <v>1008</v>
      </c>
      <c r="DC5" s="61" t="s">
        <v>1006</v>
      </c>
      <c r="DD5" s="61" t="s">
        <v>1009</v>
      </c>
      <c r="DE5" s="61" t="s">
        <v>1010</v>
      </c>
      <c r="DF5" s="61">
        <v>0</v>
      </c>
      <c r="DG5" s="61" t="s">
        <v>1002</v>
      </c>
      <c r="DH5" s="61"/>
      <c r="DI5" s="61"/>
      <c r="DJ5" s="61"/>
      <c r="DK5" s="61"/>
      <c r="DL5" s="61"/>
      <c r="DM5" s="61">
        <v>5.9</v>
      </c>
      <c r="DN5" s="61"/>
      <c r="DO5" s="61"/>
      <c r="DP5" s="61"/>
      <c r="DQ5" s="61"/>
      <c r="DR5" s="61"/>
      <c r="DS5" s="61"/>
      <c r="DT5" s="61" t="s">
        <v>1033</v>
      </c>
      <c r="DU5" s="61" t="s">
        <v>1033</v>
      </c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</row>
    <row r="6" spans="1:209" s="52" customFormat="1" ht="15" customHeight="1" x14ac:dyDescent="0.15">
      <c r="A6" s="57" t="s">
        <v>784</v>
      </c>
      <c r="B6" s="58" t="s">
        <v>785</v>
      </c>
      <c r="C6" s="59">
        <v>44585.380555555603</v>
      </c>
      <c r="D6" s="58" t="s">
        <v>1034</v>
      </c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1">
        <v>250</v>
      </c>
      <c r="T6" s="61">
        <v>150</v>
      </c>
      <c r="U6" s="60" t="s">
        <v>1035</v>
      </c>
      <c r="V6" s="60" t="s">
        <v>1030</v>
      </c>
      <c r="W6" s="60" t="s">
        <v>1036</v>
      </c>
      <c r="X6" s="60"/>
      <c r="Y6" s="60"/>
      <c r="Z6" s="60"/>
      <c r="AA6" s="60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>
        <v>5.4</v>
      </c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>
        <v>4.8</v>
      </c>
      <c r="DN6" s="61"/>
      <c r="DO6" s="61"/>
      <c r="DP6" s="61"/>
      <c r="DQ6" s="61"/>
      <c r="DR6" s="61"/>
      <c r="DS6" s="61"/>
      <c r="DT6" s="61"/>
      <c r="DU6" s="61" t="s">
        <v>1037</v>
      </c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</row>
    <row r="7" spans="1:209" s="52" customFormat="1" ht="15" customHeight="1" x14ac:dyDescent="0.15">
      <c r="A7" s="57" t="s">
        <v>784</v>
      </c>
      <c r="B7" s="58" t="s">
        <v>785</v>
      </c>
      <c r="C7" s="59">
        <v>44594.345833333296</v>
      </c>
      <c r="D7" s="58" t="s">
        <v>1038</v>
      </c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1">
        <v>100</v>
      </c>
      <c r="T7" s="61">
        <v>100</v>
      </c>
      <c r="U7" s="60" t="s">
        <v>1039</v>
      </c>
      <c r="V7" s="60" t="s">
        <v>1040</v>
      </c>
      <c r="W7" s="60" t="s">
        <v>1041</v>
      </c>
      <c r="X7" s="60"/>
      <c r="Y7" s="60"/>
      <c r="Z7" s="60"/>
      <c r="AA7" s="60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>
        <v>8.1</v>
      </c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>
        <v>4.5</v>
      </c>
      <c r="DN7" s="61"/>
      <c r="DO7" s="61"/>
      <c r="DP7" s="61"/>
      <c r="DQ7" s="61"/>
      <c r="DR7" s="61"/>
      <c r="DS7" s="61"/>
      <c r="DT7" s="61"/>
      <c r="DU7" s="61" t="s">
        <v>1042</v>
      </c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</row>
    <row r="8" spans="1:209" s="52" customFormat="1" ht="15" customHeight="1" x14ac:dyDescent="0.15">
      <c r="A8" s="57" t="s">
        <v>784</v>
      </c>
      <c r="B8" s="58" t="s">
        <v>785</v>
      </c>
      <c r="C8" s="59">
        <v>44603.375</v>
      </c>
      <c r="D8" s="58" t="s">
        <v>1043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1">
        <v>450</v>
      </c>
      <c r="T8" s="61">
        <v>200</v>
      </c>
      <c r="U8" s="60" t="s">
        <v>1044</v>
      </c>
      <c r="V8" s="60" t="s">
        <v>1045</v>
      </c>
      <c r="W8" s="60" t="s">
        <v>1046</v>
      </c>
      <c r="X8" s="60"/>
      <c r="Y8" s="60"/>
      <c r="Z8" s="60"/>
      <c r="AA8" s="60"/>
      <c r="AB8" s="61" t="s">
        <v>1047</v>
      </c>
      <c r="AC8" s="62">
        <v>3.8500000000000001E-3</v>
      </c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 t="s">
        <v>992</v>
      </c>
      <c r="AU8" s="61"/>
      <c r="AV8" s="61"/>
      <c r="AW8" s="61"/>
      <c r="AX8" s="61">
        <v>8.6999999999999993</v>
      </c>
      <c r="AY8" s="62">
        <v>3.7000000000000002E-3</v>
      </c>
      <c r="AZ8" s="61" t="s">
        <v>993</v>
      </c>
      <c r="BA8" s="61" t="s">
        <v>994</v>
      </c>
      <c r="BB8" s="61" t="s">
        <v>995</v>
      </c>
      <c r="BC8" s="61" t="s">
        <v>103</v>
      </c>
      <c r="BD8" s="61" t="s">
        <v>996</v>
      </c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 t="s">
        <v>997</v>
      </c>
      <c r="BP8" s="61" t="s">
        <v>998</v>
      </c>
      <c r="BQ8" s="61" t="s">
        <v>993</v>
      </c>
      <c r="BR8" s="62">
        <v>1.5499999999999999E-3</v>
      </c>
      <c r="BS8" s="61"/>
      <c r="BT8" s="61"/>
      <c r="BU8" s="61"/>
      <c r="BV8" s="61"/>
      <c r="BW8" s="61"/>
      <c r="BX8" s="61"/>
      <c r="BY8" s="61"/>
      <c r="BZ8" s="61"/>
      <c r="CA8" s="61" t="s">
        <v>999</v>
      </c>
      <c r="CB8" s="61" t="s">
        <v>1000</v>
      </c>
      <c r="CC8" s="61" t="s">
        <v>1001</v>
      </c>
      <c r="CD8" s="61" t="s">
        <v>1002</v>
      </c>
      <c r="CE8" s="61" t="s">
        <v>996</v>
      </c>
      <c r="CF8" s="61" t="s">
        <v>1003</v>
      </c>
      <c r="CG8" s="61" t="s">
        <v>1004</v>
      </c>
      <c r="CH8" s="61" t="s">
        <v>1000</v>
      </c>
      <c r="CI8" s="61" t="s">
        <v>1005</v>
      </c>
      <c r="CJ8" s="61" t="s">
        <v>1006</v>
      </c>
      <c r="CK8" s="62">
        <v>3.5999999999999999E-3</v>
      </c>
      <c r="CL8" s="61" t="s">
        <v>996</v>
      </c>
      <c r="CM8" s="61" t="s">
        <v>1007</v>
      </c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 t="s">
        <v>1008</v>
      </c>
      <c r="DC8" s="61" t="s">
        <v>1006</v>
      </c>
      <c r="DD8" s="61" t="s">
        <v>1009</v>
      </c>
      <c r="DE8" s="61" t="s">
        <v>1010</v>
      </c>
      <c r="DF8" s="61">
        <v>0</v>
      </c>
      <c r="DG8" s="61" t="s">
        <v>1002</v>
      </c>
      <c r="DH8" s="61"/>
      <c r="DI8" s="61"/>
      <c r="DJ8" s="61"/>
      <c r="DK8" s="61"/>
      <c r="DL8" s="61"/>
      <c r="DM8" s="61">
        <v>4.9000000000000004</v>
      </c>
      <c r="DN8" s="61"/>
      <c r="DO8" s="61"/>
      <c r="DP8" s="61"/>
      <c r="DQ8" s="61"/>
      <c r="DR8" s="61"/>
      <c r="DS8" s="61"/>
      <c r="DT8" s="61"/>
      <c r="DU8" s="61" t="s">
        <v>1026</v>
      </c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</row>
    <row r="9" spans="1:209" s="52" customFormat="1" ht="15" customHeight="1" x14ac:dyDescent="0.15">
      <c r="A9" s="57" t="s">
        <v>784</v>
      </c>
      <c r="B9" s="58" t="s">
        <v>785</v>
      </c>
      <c r="C9" s="59">
        <v>44609.456250000003</v>
      </c>
      <c r="D9" s="58" t="s">
        <v>787</v>
      </c>
      <c r="E9" s="60"/>
      <c r="F9" s="60"/>
      <c r="G9" s="60"/>
      <c r="H9" s="60"/>
      <c r="I9" s="61">
        <v>23</v>
      </c>
      <c r="J9" s="60" t="s">
        <v>1048</v>
      </c>
      <c r="K9" s="60" t="s">
        <v>1014</v>
      </c>
      <c r="L9" s="60"/>
      <c r="M9" s="60"/>
      <c r="N9" s="60"/>
      <c r="O9" s="60"/>
      <c r="P9" s="60"/>
      <c r="Q9" s="60"/>
      <c r="R9" s="60"/>
      <c r="S9" s="61">
        <v>400</v>
      </c>
      <c r="T9" s="61">
        <v>300</v>
      </c>
      <c r="U9" s="60" t="s">
        <v>1049</v>
      </c>
      <c r="V9" s="60" t="s">
        <v>1045</v>
      </c>
      <c r="W9" s="60" t="s">
        <v>1050</v>
      </c>
      <c r="X9" s="60"/>
      <c r="Y9" s="60"/>
      <c r="Z9" s="60"/>
      <c r="AA9" s="60"/>
      <c r="AB9" s="61"/>
      <c r="AC9" s="61"/>
      <c r="AD9" s="61" t="s">
        <v>1019</v>
      </c>
      <c r="AE9" s="61">
        <v>5.0000000000000001E-3</v>
      </c>
      <c r="AF9" s="61">
        <v>6.0000000000000001E-3</v>
      </c>
      <c r="AG9" s="62" t="s">
        <v>1021</v>
      </c>
      <c r="AH9" s="61">
        <v>4.1000000000000003E-3</v>
      </c>
      <c r="AI9" s="61">
        <v>3.8999999999999998E-3</v>
      </c>
      <c r="AJ9" s="61">
        <v>3.5999999999999999E-3</v>
      </c>
      <c r="AK9" s="61">
        <v>1.35E-2</v>
      </c>
      <c r="AL9" s="61"/>
      <c r="AM9" s="61"/>
      <c r="AN9" s="61"/>
      <c r="AO9" s="61"/>
      <c r="AP9" s="61"/>
      <c r="AQ9" s="61"/>
      <c r="AR9" s="61"/>
      <c r="AS9" s="61"/>
      <c r="AT9" s="61"/>
      <c r="AU9" s="61">
        <v>120</v>
      </c>
      <c r="AV9" s="61">
        <v>7.5</v>
      </c>
      <c r="AW9" s="61">
        <v>0.1</v>
      </c>
      <c r="AX9" s="61">
        <v>11</v>
      </c>
      <c r="AY9" s="61"/>
      <c r="AZ9" s="61"/>
      <c r="BA9" s="61"/>
      <c r="BB9" s="61"/>
      <c r="BC9" s="61"/>
      <c r="BD9" s="61"/>
      <c r="BE9" s="61">
        <v>90</v>
      </c>
      <c r="BF9" s="61">
        <v>4.2999999999999997E-2</v>
      </c>
      <c r="BG9" s="61">
        <v>0.68</v>
      </c>
      <c r="BH9" s="61">
        <v>1.2</v>
      </c>
      <c r="BI9" s="61">
        <v>7.2</v>
      </c>
      <c r="BJ9" s="61"/>
      <c r="BK9" s="61"/>
      <c r="BL9" s="61"/>
      <c r="BM9" s="61" t="s">
        <v>1051</v>
      </c>
      <c r="BN9" s="61" t="s">
        <v>1023</v>
      </c>
      <c r="BO9" s="61"/>
      <c r="BP9" s="61"/>
      <c r="BQ9" s="61"/>
      <c r="BR9" s="61"/>
      <c r="BS9" s="61" t="s">
        <v>1006</v>
      </c>
      <c r="BT9" s="61" t="s">
        <v>1024</v>
      </c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>
        <v>7</v>
      </c>
      <c r="DB9" s="61"/>
      <c r="DC9" s="61"/>
      <c r="DD9" s="61"/>
      <c r="DE9" s="61"/>
      <c r="DF9" s="61"/>
      <c r="DG9" s="61"/>
      <c r="DH9" s="61">
        <v>250</v>
      </c>
      <c r="DI9" s="61">
        <v>16</v>
      </c>
      <c r="DJ9" s="61">
        <v>480</v>
      </c>
      <c r="DK9" s="61">
        <v>20</v>
      </c>
      <c r="DL9" s="61">
        <v>2.2999999999999998</v>
      </c>
      <c r="DM9" s="61">
        <v>13</v>
      </c>
      <c r="DN9" s="61">
        <v>7.3</v>
      </c>
      <c r="DO9" s="61">
        <v>35</v>
      </c>
      <c r="DP9" s="61">
        <v>7.8</v>
      </c>
      <c r="DQ9" s="61"/>
      <c r="DR9" s="61" t="s">
        <v>1025</v>
      </c>
      <c r="DS9" s="61"/>
      <c r="DT9" s="61"/>
      <c r="DU9" s="61" t="s">
        <v>1052</v>
      </c>
      <c r="DV9" s="61">
        <v>11</v>
      </c>
      <c r="DW9" s="61" t="s">
        <v>1003</v>
      </c>
      <c r="DX9" s="61" t="s">
        <v>106</v>
      </c>
      <c r="DY9" s="61">
        <v>3.7</v>
      </c>
      <c r="DZ9" s="61"/>
      <c r="EA9" s="61"/>
      <c r="EB9" s="61"/>
      <c r="EC9" s="61"/>
      <c r="ED9" s="61">
        <v>6.8</v>
      </c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</row>
    <row r="10" spans="1:209" s="52" customFormat="1" ht="15" customHeight="1" x14ac:dyDescent="0.15">
      <c r="A10" s="57" t="s">
        <v>784</v>
      </c>
      <c r="B10" s="58" t="s">
        <v>785</v>
      </c>
      <c r="C10" s="59">
        <v>44614.400694444397</v>
      </c>
      <c r="D10" s="58" t="s">
        <v>799</v>
      </c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1">
        <v>150</v>
      </c>
      <c r="T10" s="61">
        <v>50</v>
      </c>
      <c r="U10" s="60" t="s">
        <v>1053</v>
      </c>
      <c r="V10" s="60" t="s">
        <v>1045</v>
      </c>
      <c r="W10" s="60" t="s">
        <v>1054</v>
      </c>
      <c r="X10" s="60" t="s">
        <v>1019</v>
      </c>
      <c r="Y10" s="60"/>
      <c r="Z10" s="60"/>
      <c r="AA10" s="60"/>
      <c r="AB10" s="61" t="s">
        <v>991</v>
      </c>
      <c r="AC10" s="62">
        <v>3.8500000000000001E-3</v>
      </c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 t="s">
        <v>992</v>
      </c>
      <c r="AU10" s="61"/>
      <c r="AV10" s="61"/>
      <c r="AW10" s="61"/>
      <c r="AX10" s="61">
        <v>7.2</v>
      </c>
      <c r="AY10" s="62">
        <v>3.7000000000000002E-3</v>
      </c>
      <c r="AZ10" s="61" t="s">
        <v>993</v>
      </c>
      <c r="BA10" s="61" t="s">
        <v>994</v>
      </c>
      <c r="BB10" s="61" t="s">
        <v>995</v>
      </c>
      <c r="BC10" s="61" t="s">
        <v>103</v>
      </c>
      <c r="BD10" s="61" t="s">
        <v>996</v>
      </c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 t="s">
        <v>997</v>
      </c>
      <c r="BP10" s="61" t="s">
        <v>998</v>
      </c>
      <c r="BQ10" s="61" t="s">
        <v>993</v>
      </c>
      <c r="BR10" s="62">
        <v>1.5499999999999999E-3</v>
      </c>
      <c r="BS10" s="61"/>
      <c r="BT10" s="61"/>
      <c r="BU10" s="61"/>
      <c r="BV10" s="61"/>
      <c r="BW10" s="61"/>
      <c r="BX10" s="61"/>
      <c r="BY10" s="61"/>
      <c r="BZ10" s="61"/>
      <c r="CA10" s="61" t="s">
        <v>999</v>
      </c>
      <c r="CB10" s="61" t="s">
        <v>1000</v>
      </c>
      <c r="CC10" s="61" t="s">
        <v>1001</v>
      </c>
      <c r="CD10" s="61" t="s">
        <v>1002</v>
      </c>
      <c r="CE10" s="61" t="s">
        <v>996</v>
      </c>
      <c r="CF10" s="61" t="s">
        <v>1003</v>
      </c>
      <c r="CG10" s="61" t="s">
        <v>1004</v>
      </c>
      <c r="CH10" s="61" t="s">
        <v>1000</v>
      </c>
      <c r="CI10" s="61" t="s">
        <v>1005</v>
      </c>
      <c r="CJ10" s="61" t="s">
        <v>1006</v>
      </c>
      <c r="CK10" s="62">
        <v>3.5999999999999999E-3</v>
      </c>
      <c r="CL10" s="61" t="s">
        <v>996</v>
      </c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 t="s">
        <v>1008</v>
      </c>
      <c r="DC10" s="61" t="s">
        <v>1006</v>
      </c>
      <c r="DD10" s="61" t="s">
        <v>1009</v>
      </c>
      <c r="DE10" s="61" t="s">
        <v>1010</v>
      </c>
      <c r="DF10" s="61">
        <v>0</v>
      </c>
      <c r="DG10" s="61" t="s">
        <v>1002</v>
      </c>
      <c r="DH10" s="61"/>
      <c r="DI10" s="61"/>
      <c r="DJ10" s="61"/>
      <c r="DK10" s="61"/>
      <c r="DL10" s="61"/>
      <c r="DM10" s="61">
        <v>15</v>
      </c>
      <c r="DN10" s="61"/>
      <c r="DO10" s="61"/>
      <c r="DP10" s="61"/>
      <c r="DQ10" s="61"/>
      <c r="DR10" s="61"/>
      <c r="DS10" s="61"/>
      <c r="DT10" s="61"/>
      <c r="DU10" s="61" t="s">
        <v>1055</v>
      </c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</row>
    <row r="11" spans="1:209" s="52" customFormat="1" ht="15" customHeight="1" x14ac:dyDescent="0.15">
      <c r="A11" s="57" t="s">
        <v>784</v>
      </c>
      <c r="B11" s="58" t="s">
        <v>785</v>
      </c>
      <c r="C11" s="59">
        <v>44620.3569444444</v>
      </c>
      <c r="D11" s="58" t="s">
        <v>1056</v>
      </c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1">
        <v>200</v>
      </c>
      <c r="T11" s="61">
        <v>100</v>
      </c>
      <c r="U11" s="60" t="s">
        <v>1057</v>
      </c>
      <c r="V11" s="60" t="s">
        <v>1030</v>
      </c>
      <c r="W11" s="60" t="s">
        <v>1058</v>
      </c>
      <c r="X11" s="60"/>
      <c r="Y11" s="60"/>
      <c r="Z11" s="60"/>
      <c r="AA11" s="60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>
        <v>5.6</v>
      </c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>
        <v>6.6</v>
      </c>
      <c r="DN11" s="61"/>
      <c r="DO11" s="61"/>
      <c r="DP11" s="61"/>
      <c r="DQ11" s="61"/>
      <c r="DR11" s="61"/>
      <c r="DS11" s="61"/>
      <c r="DT11" s="61"/>
      <c r="DU11" s="61" t="s">
        <v>1059</v>
      </c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</row>
    <row r="12" spans="1:209" s="52" customFormat="1" ht="15" customHeight="1" x14ac:dyDescent="0.15">
      <c r="A12" s="57" t="s">
        <v>784</v>
      </c>
      <c r="B12" s="58" t="s">
        <v>785</v>
      </c>
      <c r="C12" s="59">
        <v>44629.398611111101</v>
      </c>
      <c r="D12" s="58" t="s">
        <v>1060</v>
      </c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1">
        <v>150</v>
      </c>
      <c r="T12" s="60" t="s">
        <v>1015</v>
      </c>
      <c r="U12" s="60"/>
      <c r="V12" s="60"/>
      <c r="W12" s="60"/>
      <c r="X12" s="60" t="s">
        <v>1019</v>
      </c>
      <c r="Y12" s="60"/>
      <c r="Z12" s="60"/>
      <c r="AA12" s="60"/>
      <c r="AB12" s="61" t="s">
        <v>1061</v>
      </c>
      <c r="AC12" s="62">
        <v>3.8500000000000001E-3</v>
      </c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 t="s">
        <v>992</v>
      </c>
      <c r="AU12" s="61"/>
      <c r="AV12" s="61"/>
      <c r="AW12" s="61"/>
      <c r="AX12" s="61">
        <v>5.3</v>
      </c>
      <c r="AY12" s="62">
        <v>3.7000000000000002E-3</v>
      </c>
      <c r="AZ12" s="61" t="s">
        <v>993</v>
      </c>
      <c r="BA12" s="61" t="s">
        <v>994</v>
      </c>
      <c r="BB12" s="61" t="s">
        <v>995</v>
      </c>
      <c r="BC12" s="61" t="s">
        <v>103</v>
      </c>
      <c r="BD12" s="61" t="s">
        <v>996</v>
      </c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 t="s">
        <v>997</v>
      </c>
      <c r="BP12" s="61" t="s">
        <v>998</v>
      </c>
      <c r="BQ12" s="61" t="s">
        <v>993</v>
      </c>
      <c r="BR12" s="62">
        <v>1.5499999999999999E-3</v>
      </c>
      <c r="BS12" s="61"/>
      <c r="BT12" s="61"/>
      <c r="BU12" s="61"/>
      <c r="BV12" s="61"/>
      <c r="BW12" s="61"/>
      <c r="BX12" s="61"/>
      <c r="BY12" s="61"/>
      <c r="BZ12" s="61"/>
      <c r="CA12" s="61" t="s">
        <v>999</v>
      </c>
      <c r="CB12" s="61" t="s">
        <v>1000</v>
      </c>
      <c r="CC12" s="61" t="s">
        <v>1001</v>
      </c>
      <c r="CD12" s="61" t="s">
        <v>1002</v>
      </c>
      <c r="CE12" s="61" t="s">
        <v>996</v>
      </c>
      <c r="CF12" s="61" t="s">
        <v>1003</v>
      </c>
      <c r="CG12" s="61" t="s">
        <v>1004</v>
      </c>
      <c r="CH12" s="61" t="s">
        <v>1000</v>
      </c>
      <c r="CI12" s="61" t="s">
        <v>1005</v>
      </c>
      <c r="CJ12" s="61" t="s">
        <v>1006</v>
      </c>
      <c r="CK12" s="62">
        <v>3.5999999999999999E-3</v>
      </c>
      <c r="CL12" s="61" t="s">
        <v>996</v>
      </c>
      <c r="CM12" s="61" t="s">
        <v>1000</v>
      </c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 t="s">
        <v>1008</v>
      </c>
      <c r="DC12" s="61" t="s">
        <v>1006</v>
      </c>
      <c r="DD12" s="61" t="s">
        <v>1009</v>
      </c>
      <c r="DE12" s="61" t="s">
        <v>1010</v>
      </c>
      <c r="DF12" s="61">
        <v>0</v>
      </c>
      <c r="DG12" s="61" t="s">
        <v>1002</v>
      </c>
      <c r="DH12" s="61"/>
      <c r="DI12" s="61"/>
      <c r="DJ12" s="61"/>
      <c r="DK12" s="61"/>
      <c r="DL12" s="61"/>
      <c r="DM12" s="61">
        <v>6.5</v>
      </c>
      <c r="DN12" s="61"/>
      <c r="DO12" s="61"/>
      <c r="DP12" s="61"/>
      <c r="DQ12" s="61"/>
      <c r="DR12" s="61"/>
      <c r="DS12" s="61"/>
      <c r="DT12" s="61"/>
      <c r="DU12" s="61" t="s">
        <v>1062</v>
      </c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</row>
    <row r="13" spans="1:209" s="52" customFormat="1" ht="15" customHeight="1" x14ac:dyDescent="0.15">
      <c r="A13" s="57" t="s">
        <v>784</v>
      </c>
      <c r="B13" s="58" t="s">
        <v>785</v>
      </c>
      <c r="C13" s="59">
        <v>44638.353472222203</v>
      </c>
      <c r="D13" s="58" t="s">
        <v>788</v>
      </c>
      <c r="E13" s="60" t="s">
        <v>1011</v>
      </c>
      <c r="F13" s="60" t="s">
        <v>1000</v>
      </c>
      <c r="G13" s="60" t="s">
        <v>1012</v>
      </c>
      <c r="H13" s="60" t="s">
        <v>995</v>
      </c>
      <c r="I13" s="61">
        <v>0</v>
      </c>
      <c r="J13" s="60" t="s">
        <v>1063</v>
      </c>
      <c r="K13" s="60" t="s">
        <v>1063</v>
      </c>
      <c r="L13" s="60"/>
      <c r="M13" s="60"/>
      <c r="N13" s="60"/>
      <c r="O13" s="60"/>
      <c r="P13" s="60"/>
      <c r="Q13" s="60"/>
      <c r="R13" s="60"/>
      <c r="S13" s="61">
        <v>450</v>
      </c>
      <c r="T13" s="61">
        <v>200</v>
      </c>
      <c r="U13" s="60" t="s">
        <v>1064</v>
      </c>
      <c r="V13" s="60" t="s">
        <v>989</v>
      </c>
      <c r="W13" s="60" t="s">
        <v>1065</v>
      </c>
      <c r="X13" s="60" t="s">
        <v>1066</v>
      </c>
      <c r="Y13" s="60"/>
      <c r="Z13" s="60"/>
      <c r="AA13" s="60"/>
      <c r="AB13" s="61"/>
      <c r="AC13" s="61"/>
      <c r="AD13" s="61" t="s">
        <v>1019</v>
      </c>
      <c r="AE13" s="62" t="s">
        <v>1067</v>
      </c>
      <c r="AF13" s="62" t="s">
        <v>1020</v>
      </c>
      <c r="AG13" s="62" t="s">
        <v>1021</v>
      </c>
      <c r="AH13" s="62">
        <v>9.5E-4</v>
      </c>
      <c r="AI13" s="62" t="s">
        <v>1068</v>
      </c>
      <c r="AJ13" s="61" t="s">
        <v>1069</v>
      </c>
      <c r="AK13" s="61">
        <v>0</v>
      </c>
      <c r="AL13" s="61"/>
      <c r="AM13" s="61"/>
      <c r="AN13" s="61"/>
      <c r="AO13" s="61"/>
      <c r="AP13" s="61"/>
      <c r="AQ13" s="61"/>
      <c r="AR13" s="61"/>
      <c r="AS13" s="61"/>
      <c r="AT13" s="61"/>
      <c r="AU13" s="61">
        <v>210</v>
      </c>
      <c r="AV13" s="61">
        <v>7.7</v>
      </c>
      <c r="AW13" s="61">
        <v>0.17</v>
      </c>
      <c r="AX13" s="61">
        <v>5.8</v>
      </c>
      <c r="AY13" s="61"/>
      <c r="AZ13" s="61"/>
      <c r="BA13" s="61"/>
      <c r="BB13" s="61"/>
      <c r="BC13" s="61"/>
      <c r="BD13" s="61"/>
      <c r="BE13" s="61">
        <v>37</v>
      </c>
      <c r="BF13" s="61">
        <v>2.4E-2</v>
      </c>
      <c r="BG13" s="61">
        <v>0.19</v>
      </c>
      <c r="BH13" s="61">
        <v>0.75</v>
      </c>
      <c r="BI13" s="61">
        <v>3</v>
      </c>
      <c r="BJ13" s="61"/>
      <c r="BK13" s="61"/>
      <c r="BL13" s="61"/>
      <c r="BM13" s="61" t="s">
        <v>1070</v>
      </c>
      <c r="BN13" s="61" t="s">
        <v>1023</v>
      </c>
      <c r="BO13" s="61"/>
      <c r="BP13" s="61"/>
      <c r="BQ13" s="61"/>
      <c r="BR13" s="61"/>
      <c r="BS13" s="61" t="s">
        <v>1006</v>
      </c>
      <c r="BT13" s="61" t="s">
        <v>1024</v>
      </c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>
        <v>3</v>
      </c>
      <c r="DB13" s="61"/>
      <c r="DC13" s="61"/>
      <c r="DD13" s="61"/>
      <c r="DE13" s="61"/>
      <c r="DF13" s="61"/>
      <c r="DG13" s="61"/>
      <c r="DH13" s="61">
        <v>64</v>
      </c>
      <c r="DI13" s="61">
        <v>30</v>
      </c>
      <c r="DJ13" s="61">
        <v>840</v>
      </c>
      <c r="DK13" s="61">
        <v>38</v>
      </c>
      <c r="DL13" s="61">
        <v>4.7</v>
      </c>
      <c r="DM13" s="61">
        <v>6.5</v>
      </c>
      <c r="DN13" s="61">
        <v>8.5</v>
      </c>
      <c r="DO13" s="61">
        <v>22</v>
      </c>
      <c r="DP13" s="61">
        <v>14</v>
      </c>
      <c r="DQ13" s="61"/>
      <c r="DR13" s="61" t="s">
        <v>1025</v>
      </c>
      <c r="DS13" s="61"/>
      <c r="DT13" s="61"/>
      <c r="DU13" s="61" t="s">
        <v>1071</v>
      </c>
      <c r="DV13" s="61">
        <v>14</v>
      </c>
      <c r="DW13" s="61" t="s">
        <v>1003</v>
      </c>
      <c r="DX13" s="61" t="s">
        <v>106</v>
      </c>
      <c r="DY13" s="61">
        <v>4.9000000000000004</v>
      </c>
      <c r="DZ13" s="61"/>
      <c r="EA13" s="61"/>
      <c r="EB13" s="61"/>
      <c r="EC13" s="61"/>
      <c r="ED13" s="61">
        <v>6.2</v>
      </c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</row>
    <row r="14" spans="1:209" s="52" customFormat="1" ht="15" customHeight="1" x14ac:dyDescent="0.15">
      <c r="A14" s="57" t="s">
        <v>784</v>
      </c>
      <c r="B14" s="58" t="s">
        <v>785</v>
      </c>
      <c r="C14" s="59">
        <v>44644.379166666702</v>
      </c>
      <c r="D14" s="58" t="s">
        <v>1028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1">
        <v>200</v>
      </c>
      <c r="T14" s="61">
        <v>150</v>
      </c>
      <c r="U14" s="60"/>
      <c r="V14" s="60"/>
      <c r="W14" s="60"/>
      <c r="X14" s="60" t="s">
        <v>1072</v>
      </c>
      <c r="Y14" s="60"/>
      <c r="Z14" s="60"/>
      <c r="AA14" s="60"/>
      <c r="AB14" s="61" t="s">
        <v>1032</v>
      </c>
      <c r="AC14" s="62">
        <v>3.8500000000000001E-3</v>
      </c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 t="s">
        <v>992</v>
      </c>
      <c r="AU14" s="61"/>
      <c r="AV14" s="61"/>
      <c r="AW14" s="61"/>
      <c r="AX14" s="61">
        <v>4.4000000000000004</v>
      </c>
      <c r="AY14" s="62">
        <v>3.7000000000000002E-3</v>
      </c>
      <c r="AZ14" s="61" t="s">
        <v>993</v>
      </c>
      <c r="BA14" s="61" t="s">
        <v>994</v>
      </c>
      <c r="BB14" s="61" t="s">
        <v>995</v>
      </c>
      <c r="BC14" s="61" t="s">
        <v>103</v>
      </c>
      <c r="BD14" s="61" t="s">
        <v>996</v>
      </c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 t="s">
        <v>997</v>
      </c>
      <c r="BP14" s="61" t="s">
        <v>998</v>
      </c>
      <c r="BQ14" s="61" t="s">
        <v>993</v>
      </c>
      <c r="BR14" s="62">
        <v>1.5499999999999999E-3</v>
      </c>
      <c r="BS14" s="61"/>
      <c r="BT14" s="61"/>
      <c r="BU14" s="61"/>
      <c r="BV14" s="61"/>
      <c r="BW14" s="61"/>
      <c r="BX14" s="61"/>
      <c r="BY14" s="61"/>
      <c r="BZ14" s="61"/>
      <c r="CA14" s="61" t="s">
        <v>999</v>
      </c>
      <c r="CB14" s="61" t="s">
        <v>1000</v>
      </c>
      <c r="CC14" s="61" t="s">
        <v>1001</v>
      </c>
      <c r="CD14" s="61" t="s">
        <v>1002</v>
      </c>
      <c r="CE14" s="61" t="s">
        <v>996</v>
      </c>
      <c r="CF14" s="61" t="s">
        <v>1003</v>
      </c>
      <c r="CG14" s="61" t="s">
        <v>1004</v>
      </c>
      <c r="CH14" s="61" t="s">
        <v>1000</v>
      </c>
      <c r="CI14" s="61" t="s">
        <v>1005</v>
      </c>
      <c r="CJ14" s="61" t="s">
        <v>1006</v>
      </c>
      <c r="CK14" s="62">
        <v>3.5999999999999999E-3</v>
      </c>
      <c r="CL14" s="61" t="s">
        <v>996</v>
      </c>
      <c r="CM14" s="61" t="s">
        <v>1007</v>
      </c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 t="s">
        <v>1008</v>
      </c>
      <c r="DC14" s="61" t="s">
        <v>1006</v>
      </c>
      <c r="DD14" s="61" t="s">
        <v>1009</v>
      </c>
      <c r="DE14" s="61" t="s">
        <v>1010</v>
      </c>
      <c r="DF14" s="61">
        <v>0</v>
      </c>
      <c r="DG14" s="61" t="s">
        <v>1002</v>
      </c>
      <c r="DH14" s="61"/>
      <c r="DI14" s="61"/>
      <c r="DJ14" s="61"/>
      <c r="DK14" s="61"/>
      <c r="DL14" s="61"/>
      <c r="DM14" s="61">
        <v>5.5</v>
      </c>
      <c r="DN14" s="61"/>
      <c r="DO14" s="61"/>
      <c r="DP14" s="61"/>
      <c r="DQ14" s="61"/>
      <c r="DR14" s="61"/>
      <c r="DS14" s="61"/>
      <c r="DT14" s="61"/>
      <c r="DU14" s="61" t="s">
        <v>1073</v>
      </c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</row>
    <row r="15" spans="1:209" s="52" customFormat="1" ht="15" customHeight="1" x14ac:dyDescent="0.15">
      <c r="A15" s="57" t="s">
        <v>784</v>
      </c>
      <c r="B15" s="58" t="s">
        <v>785</v>
      </c>
      <c r="C15" s="59">
        <v>44649.337500000001</v>
      </c>
      <c r="D15" s="58" t="s">
        <v>1074</v>
      </c>
      <c r="E15" s="60" t="s">
        <v>1011</v>
      </c>
      <c r="F15" s="60" t="s">
        <v>1000</v>
      </c>
      <c r="G15" s="60" t="s">
        <v>1012</v>
      </c>
      <c r="H15" s="60" t="s">
        <v>995</v>
      </c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1">
        <v>200</v>
      </c>
      <c r="T15" s="61">
        <v>50</v>
      </c>
      <c r="U15" s="60" t="s">
        <v>1075</v>
      </c>
      <c r="V15" s="60" t="s">
        <v>1076</v>
      </c>
      <c r="W15" s="60" t="s">
        <v>1077</v>
      </c>
      <c r="X15" s="60" t="s">
        <v>1072</v>
      </c>
      <c r="Y15" s="60"/>
      <c r="Z15" s="60"/>
      <c r="AA15" s="60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>
        <v>4.5999999999999996</v>
      </c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 t="s">
        <v>1007</v>
      </c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>
        <v>14</v>
      </c>
      <c r="DN15" s="61"/>
      <c r="DO15" s="61"/>
      <c r="DP15" s="61"/>
      <c r="DQ15" s="61"/>
      <c r="DR15" s="61"/>
      <c r="DS15" s="61"/>
      <c r="DT15" s="61"/>
      <c r="DU15" s="61" t="s">
        <v>1078</v>
      </c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</row>
    <row r="16" spans="1:209" s="52" customFormat="1" ht="15" customHeight="1" x14ac:dyDescent="0.15">
      <c r="A16" s="57" t="s">
        <v>784</v>
      </c>
      <c r="B16" s="58" t="s">
        <v>785</v>
      </c>
      <c r="C16" s="59">
        <v>44655.354861111096</v>
      </c>
      <c r="D16" s="58" t="s">
        <v>1079</v>
      </c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1">
        <v>100</v>
      </c>
      <c r="T16" s="61">
        <v>100</v>
      </c>
      <c r="U16" s="60" t="s">
        <v>1080</v>
      </c>
      <c r="V16" s="60" t="s">
        <v>989</v>
      </c>
      <c r="W16" s="60" t="s">
        <v>1081</v>
      </c>
      <c r="X16" s="60"/>
      <c r="Y16" s="60"/>
      <c r="Z16" s="60"/>
      <c r="AA16" s="60"/>
      <c r="AB16" s="61" t="s">
        <v>1082</v>
      </c>
      <c r="AC16" s="61">
        <v>2.1000000000000001E-2</v>
      </c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 t="s">
        <v>992</v>
      </c>
      <c r="AU16" s="61"/>
      <c r="AV16" s="61"/>
      <c r="AW16" s="61"/>
      <c r="AX16" s="61">
        <v>6.8</v>
      </c>
      <c r="AY16" s="62">
        <v>3.7000000000000002E-3</v>
      </c>
      <c r="AZ16" s="61" t="s">
        <v>993</v>
      </c>
      <c r="BA16" s="61" t="s">
        <v>994</v>
      </c>
      <c r="BB16" s="61" t="s">
        <v>995</v>
      </c>
      <c r="BC16" s="61" t="s">
        <v>103</v>
      </c>
      <c r="BD16" s="61" t="s">
        <v>996</v>
      </c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 t="s">
        <v>997</v>
      </c>
      <c r="BP16" s="61" t="s">
        <v>998</v>
      </c>
      <c r="BQ16" s="61" t="s">
        <v>993</v>
      </c>
      <c r="BR16" s="62">
        <v>1.5499999999999999E-3</v>
      </c>
      <c r="BS16" s="61"/>
      <c r="BT16" s="61"/>
      <c r="BU16" s="61"/>
      <c r="BV16" s="61"/>
      <c r="BW16" s="61"/>
      <c r="BX16" s="61"/>
      <c r="BY16" s="61"/>
      <c r="BZ16" s="61"/>
      <c r="CA16" s="61" t="s">
        <v>999</v>
      </c>
      <c r="CB16" s="61" t="s">
        <v>1000</v>
      </c>
      <c r="CC16" s="61" t="s">
        <v>1001</v>
      </c>
      <c r="CD16" s="61" t="s">
        <v>1002</v>
      </c>
      <c r="CE16" s="61" t="s">
        <v>996</v>
      </c>
      <c r="CF16" s="61" t="s">
        <v>1003</v>
      </c>
      <c r="CG16" s="61" t="s">
        <v>1004</v>
      </c>
      <c r="CH16" s="61" t="s">
        <v>1000</v>
      </c>
      <c r="CI16" s="61" t="s">
        <v>1005</v>
      </c>
      <c r="CJ16" s="61" t="s">
        <v>1006</v>
      </c>
      <c r="CK16" s="62">
        <v>3.5999999999999999E-3</v>
      </c>
      <c r="CL16" s="61" t="s">
        <v>996</v>
      </c>
      <c r="CM16" s="61" t="s">
        <v>1007</v>
      </c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 t="s">
        <v>1008</v>
      </c>
      <c r="DC16" s="61" t="s">
        <v>1006</v>
      </c>
      <c r="DD16" s="61" t="s">
        <v>1009</v>
      </c>
      <c r="DE16" s="61" t="s">
        <v>1010</v>
      </c>
      <c r="DF16" s="61">
        <v>0</v>
      </c>
      <c r="DG16" s="61" t="s">
        <v>1002</v>
      </c>
      <c r="DH16" s="61"/>
      <c r="DI16" s="61"/>
      <c r="DJ16" s="61"/>
      <c r="DK16" s="61"/>
      <c r="DL16" s="61"/>
      <c r="DM16" s="61">
        <v>4.7</v>
      </c>
      <c r="DN16" s="61"/>
      <c r="DO16" s="61"/>
      <c r="DP16" s="61"/>
      <c r="DQ16" s="61"/>
      <c r="DR16" s="61"/>
      <c r="DS16" s="61"/>
      <c r="DT16" s="61"/>
      <c r="DU16" s="61" t="s">
        <v>1062</v>
      </c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</row>
    <row r="17" spans="1:209" s="52" customFormat="1" ht="15" customHeight="1" x14ac:dyDescent="0.15">
      <c r="A17" s="57" t="s">
        <v>784</v>
      </c>
      <c r="B17" s="58" t="s">
        <v>785</v>
      </c>
      <c r="C17" s="59">
        <v>44664.302777777797</v>
      </c>
      <c r="D17" s="58" t="s">
        <v>789</v>
      </c>
      <c r="E17" s="60" t="s">
        <v>1011</v>
      </c>
      <c r="F17" s="60" t="s">
        <v>1000</v>
      </c>
      <c r="G17" s="60" t="s">
        <v>1012</v>
      </c>
      <c r="H17" s="60" t="s">
        <v>995</v>
      </c>
      <c r="I17" s="61">
        <v>55</v>
      </c>
      <c r="J17" s="60" t="s">
        <v>1048</v>
      </c>
      <c r="K17" s="60" t="s">
        <v>1083</v>
      </c>
      <c r="L17" s="60"/>
      <c r="M17" s="60"/>
      <c r="N17" s="60"/>
      <c r="O17" s="60"/>
      <c r="P17" s="60"/>
      <c r="Q17" s="61">
        <v>25</v>
      </c>
      <c r="R17" s="61">
        <v>64</v>
      </c>
      <c r="S17" s="61">
        <v>250</v>
      </c>
      <c r="T17" s="61">
        <v>200</v>
      </c>
      <c r="U17" s="60" t="s">
        <v>1084</v>
      </c>
      <c r="V17" s="60" t="s">
        <v>1085</v>
      </c>
      <c r="W17" s="60" t="s">
        <v>1086</v>
      </c>
      <c r="X17" s="60"/>
      <c r="Y17" s="60"/>
      <c r="Z17" s="60"/>
      <c r="AA17" s="60"/>
      <c r="AB17" s="61"/>
      <c r="AC17" s="61"/>
      <c r="AD17" s="61" t="s">
        <v>1019</v>
      </c>
      <c r="AE17" s="61">
        <v>2.3999999999999998E-3</v>
      </c>
      <c r="AF17" s="61">
        <v>2.8E-3</v>
      </c>
      <c r="AG17" s="62" t="s">
        <v>1021</v>
      </c>
      <c r="AH17" s="62">
        <v>9.5E-4</v>
      </c>
      <c r="AI17" s="61">
        <v>1.8E-3</v>
      </c>
      <c r="AJ17" s="61">
        <v>2E-3</v>
      </c>
      <c r="AK17" s="61">
        <v>6.6E-3</v>
      </c>
      <c r="AL17" s="61"/>
      <c r="AM17" s="61"/>
      <c r="AN17" s="61"/>
      <c r="AO17" s="61"/>
      <c r="AP17" s="61"/>
      <c r="AQ17" s="61"/>
      <c r="AR17" s="61"/>
      <c r="AS17" s="61"/>
      <c r="AT17" s="61"/>
      <c r="AU17" s="61">
        <v>220</v>
      </c>
      <c r="AV17" s="61">
        <v>7.8</v>
      </c>
      <c r="AW17" s="61">
        <v>0.17</v>
      </c>
      <c r="AX17" s="61">
        <v>5.9</v>
      </c>
      <c r="AY17" s="61"/>
      <c r="AZ17" s="61"/>
      <c r="BA17" s="61"/>
      <c r="BB17" s="61"/>
      <c r="BC17" s="61"/>
      <c r="BD17" s="61"/>
      <c r="BE17" s="61">
        <v>40</v>
      </c>
      <c r="BF17" s="61">
        <v>2.9000000000000001E-2</v>
      </c>
      <c r="BG17" s="61" t="s">
        <v>1087</v>
      </c>
      <c r="BH17" s="61">
        <v>0.77</v>
      </c>
      <c r="BI17" s="61">
        <v>2.7</v>
      </c>
      <c r="BJ17" s="61"/>
      <c r="BK17" s="61"/>
      <c r="BL17" s="61"/>
      <c r="BM17" s="61"/>
      <c r="BN17" s="61"/>
      <c r="BO17" s="61"/>
      <c r="BP17" s="61"/>
      <c r="BQ17" s="61"/>
      <c r="BR17" s="61"/>
      <c r="BS17" s="61" t="s">
        <v>1006</v>
      </c>
      <c r="BT17" s="61" t="s">
        <v>1024</v>
      </c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>
        <v>0.7</v>
      </c>
      <c r="DB17" s="61"/>
      <c r="DC17" s="61"/>
      <c r="DD17" s="61"/>
      <c r="DE17" s="61"/>
      <c r="DF17" s="61"/>
      <c r="DG17" s="61"/>
      <c r="DH17" s="61">
        <v>45</v>
      </c>
      <c r="DI17" s="61">
        <v>31</v>
      </c>
      <c r="DJ17" s="61">
        <v>260</v>
      </c>
      <c r="DK17" s="61">
        <v>39</v>
      </c>
      <c r="DL17" s="61">
        <v>4.5999999999999996</v>
      </c>
      <c r="DM17" s="61">
        <v>5.8</v>
      </c>
      <c r="DN17" s="61">
        <v>12</v>
      </c>
      <c r="DO17" s="61">
        <v>19</v>
      </c>
      <c r="DP17" s="61">
        <v>13</v>
      </c>
      <c r="DQ17" s="61"/>
      <c r="DR17" s="61" t="s">
        <v>1025</v>
      </c>
      <c r="DS17" s="61"/>
      <c r="DT17" s="61"/>
      <c r="DU17" s="61" t="s">
        <v>1088</v>
      </c>
      <c r="DV17" s="61">
        <v>18</v>
      </c>
      <c r="DW17" s="61" t="s">
        <v>1003</v>
      </c>
      <c r="DX17" s="61" t="s">
        <v>106</v>
      </c>
      <c r="DY17" s="61">
        <v>3.6</v>
      </c>
      <c r="DZ17" s="61"/>
      <c r="EA17" s="61"/>
      <c r="EB17" s="61"/>
      <c r="EC17" s="61"/>
      <c r="ED17" s="61">
        <v>9.6999999999999993</v>
      </c>
      <c r="EE17" s="61" t="s">
        <v>1089</v>
      </c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</row>
    <row r="18" spans="1:209" s="52" customFormat="1" ht="15" customHeight="1" x14ac:dyDescent="0.15">
      <c r="A18" s="57" t="s">
        <v>784</v>
      </c>
      <c r="B18" s="58" t="s">
        <v>785</v>
      </c>
      <c r="C18" s="59">
        <v>44673.2993055556</v>
      </c>
      <c r="D18" s="58" t="s">
        <v>1090</v>
      </c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1">
        <v>50</v>
      </c>
      <c r="T18" s="60" t="s">
        <v>1015</v>
      </c>
      <c r="U18" s="60" t="s">
        <v>1091</v>
      </c>
      <c r="V18" s="60" t="s">
        <v>1076</v>
      </c>
      <c r="W18" s="60" t="s">
        <v>1092</v>
      </c>
      <c r="X18" s="60"/>
      <c r="Y18" s="60"/>
      <c r="Z18" s="60"/>
      <c r="AA18" s="60"/>
      <c r="AB18" s="61" t="s">
        <v>1093</v>
      </c>
      <c r="AC18" s="61">
        <v>1.0999999999999999E-2</v>
      </c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 t="s">
        <v>992</v>
      </c>
      <c r="AU18" s="61"/>
      <c r="AV18" s="61"/>
      <c r="AW18" s="61"/>
      <c r="AX18" s="61">
        <v>5.5</v>
      </c>
      <c r="AY18" s="62">
        <v>3.7000000000000002E-3</v>
      </c>
      <c r="AZ18" s="61" t="s">
        <v>993</v>
      </c>
      <c r="BA18" s="61" t="s">
        <v>994</v>
      </c>
      <c r="BB18" s="61" t="s">
        <v>995</v>
      </c>
      <c r="BC18" s="61" t="s">
        <v>103</v>
      </c>
      <c r="BD18" s="61" t="s">
        <v>996</v>
      </c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 t="s">
        <v>997</v>
      </c>
      <c r="BP18" s="61" t="s">
        <v>998</v>
      </c>
      <c r="BQ18" s="61" t="s">
        <v>993</v>
      </c>
      <c r="BR18" s="62">
        <v>1.5499999999999999E-3</v>
      </c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 t="s">
        <v>1004</v>
      </c>
      <c r="CH18" s="61"/>
      <c r="CI18" s="61"/>
      <c r="CJ18" s="61"/>
      <c r="CK18" s="61"/>
      <c r="CL18" s="61"/>
      <c r="CM18" s="61"/>
      <c r="CN18" s="61" t="s">
        <v>1094</v>
      </c>
      <c r="CO18" s="61" t="s">
        <v>1095</v>
      </c>
      <c r="CP18" s="61" t="s">
        <v>1096</v>
      </c>
      <c r="CQ18" s="61" t="s">
        <v>1097</v>
      </c>
      <c r="CR18" s="61" t="s">
        <v>1047</v>
      </c>
      <c r="CS18" s="61" t="s">
        <v>1094</v>
      </c>
      <c r="CT18" s="61"/>
      <c r="CU18" s="61" t="s">
        <v>1098</v>
      </c>
      <c r="CV18" s="61" t="s">
        <v>1096</v>
      </c>
      <c r="CW18" s="61" t="s">
        <v>1099</v>
      </c>
      <c r="CX18" s="62">
        <v>6.0000000000000001E-3</v>
      </c>
      <c r="CY18" s="61" t="s">
        <v>1100</v>
      </c>
      <c r="CZ18" s="61" t="s">
        <v>1101</v>
      </c>
      <c r="DA18" s="61"/>
      <c r="DB18" s="61" t="s">
        <v>1008</v>
      </c>
      <c r="DC18" s="61" t="s">
        <v>1006</v>
      </c>
      <c r="DD18" s="61" t="s">
        <v>1009</v>
      </c>
      <c r="DE18" s="61" t="s">
        <v>1010</v>
      </c>
      <c r="DF18" s="61">
        <v>0</v>
      </c>
      <c r="DG18" s="61" t="s">
        <v>1002</v>
      </c>
      <c r="DH18" s="61"/>
      <c r="DI18" s="61"/>
      <c r="DJ18" s="61"/>
      <c r="DK18" s="61"/>
      <c r="DL18" s="61"/>
      <c r="DM18" s="61">
        <v>15</v>
      </c>
      <c r="DN18" s="61"/>
      <c r="DO18" s="61"/>
      <c r="DP18" s="61"/>
      <c r="DQ18" s="61"/>
      <c r="DR18" s="61"/>
      <c r="DS18" s="61"/>
      <c r="DT18" s="61"/>
      <c r="DU18" s="61" t="s">
        <v>1062</v>
      </c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</row>
    <row r="19" spans="1:209" s="52" customFormat="1" ht="15" customHeight="1" x14ac:dyDescent="0.15">
      <c r="A19" s="57" t="s">
        <v>784</v>
      </c>
      <c r="B19" s="58" t="s">
        <v>785</v>
      </c>
      <c r="C19" s="59">
        <v>44679.336111111101</v>
      </c>
      <c r="D19" s="58" t="s">
        <v>1102</v>
      </c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1">
        <v>50</v>
      </c>
      <c r="T19" s="60" t="s">
        <v>1015</v>
      </c>
      <c r="U19" s="60" t="s">
        <v>1103</v>
      </c>
      <c r="V19" s="60" t="s">
        <v>1045</v>
      </c>
      <c r="W19" s="60" t="s">
        <v>1104</v>
      </c>
      <c r="X19" s="60"/>
      <c r="Y19" s="60"/>
      <c r="Z19" s="60"/>
      <c r="AA19" s="60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>
        <v>4.9000000000000004</v>
      </c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>
        <v>7.3</v>
      </c>
      <c r="DN19" s="61"/>
      <c r="DO19" s="61"/>
      <c r="DP19" s="61"/>
      <c r="DQ19" s="61"/>
      <c r="DR19" s="61"/>
      <c r="DS19" s="61"/>
      <c r="DT19" s="61"/>
      <c r="DU19" s="61" t="s">
        <v>1073</v>
      </c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</row>
    <row r="20" spans="1:209" s="52" customFormat="1" ht="15" customHeight="1" x14ac:dyDescent="0.15">
      <c r="A20" s="57" t="s">
        <v>784</v>
      </c>
      <c r="B20" s="58" t="s">
        <v>785</v>
      </c>
      <c r="C20" s="59">
        <v>44684.308333333298</v>
      </c>
      <c r="D20" s="58" t="s">
        <v>1105</v>
      </c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1">
        <v>50</v>
      </c>
      <c r="T20" s="61">
        <v>50</v>
      </c>
      <c r="U20" s="60" t="s">
        <v>1106</v>
      </c>
      <c r="V20" s="60" t="s">
        <v>1045</v>
      </c>
      <c r="W20" s="60" t="s">
        <v>1107</v>
      </c>
      <c r="X20" s="60"/>
      <c r="Y20" s="60"/>
      <c r="Z20" s="60"/>
      <c r="AA20" s="60"/>
      <c r="AB20" s="61" t="s">
        <v>1108</v>
      </c>
      <c r="AC20" s="62">
        <v>3.8500000000000001E-3</v>
      </c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 t="s">
        <v>992</v>
      </c>
      <c r="AU20" s="61"/>
      <c r="AV20" s="61"/>
      <c r="AW20" s="61"/>
      <c r="AX20" s="61">
        <v>4.5999999999999996</v>
      </c>
      <c r="AY20" s="62">
        <v>3.7000000000000002E-3</v>
      </c>
      <c r="AZ20" s="61" t="s">
        <v>993</v>
      </c>
      <c r="BA20" s="61" t="s">
        <v>994</v>
      </c>
      <c r="BB20" s="61" t="s">
        <v>995</v>
      </c>
      <c r="BC20" s="61" t="s">
        <v>103</v>
      </c>
      <c r="BD20" s="61" t="s">
        <v>996</v>
      </c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 t="s">
        <v>997</v>
      </c>
      <c r="BP20" s="61" t="s">
        <v>998</v>
      </c>
      <c r="BQ20" s="61" t="s">
        <v>993</v>
      </c>
      <c r="BR20" s="62">
        <v>1.5499999999999999E-3</v>
      </c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 t="s">
        <v>1094</v>
      </c>
      <c r="CO20" s="61" t="s">
        <v>1109</v>
      </c>
      <c r="CP20" s="61" t="s">
        <v>1096</v>
      </c>
      <c r="CQ20" s="61" t="s">
        <v>1097</v>
      </c>
      <c r="CR20" s="61" t="s">
        <v>1047</v>
      </c>
      <c r="CS20" s="61" t="s">
        <v>1094</v>
      </c>
      <c r="CT20" s="61" t="s">
        <v>1110</v>
      </c>
      <c r="CU20" s="61" t="s">
        <v>1098</v>
      </c>
      <c r="CV20" s="61" t="s">
        <v>1096</v>
      </c>
      <c r="CW20" s="61" t="s">
        <v>1099</v>
      </c>
      <c r="CX20" s="62">
        <v>6.0000000000000001E-3</v>
      </c>
      <c r="CY20" s="61" t="s">
        <v>1100</v>
      </c>
      <c r="CZ20" s="61" t="s">
        <v>1101</v>
      </c>
      <c r="DA20" s="61"/>
      <c r="DB20" s="61" t="s">
        <v>1008</v>
      </c>
      <c r="DC20" s="61" t="s">
        <v>1006</v>
      </c>
      <c r="DD20" s="61" t="s">
        <v>1009</v>
      </c>
      <c r="DE20" s="61" t="s">
        <v>1010</v>
      </c>
      <c r="DF20" s="61">
        <v>0</v>
      </c>
      <c r="DG20" s="61" t="s">
        <v>1002</v>
      </c>
      <c r="DH20" s="61"/>
      <c r="DI20" s="61"/>
      <c r="DJ20" s="61"/>
      <c r="DK20" s="61"/>
      <c r="DL20" s="61"/>
      <c r="DM20" s="61">
        <v>9.4</v>
      </c>
      <c r="DN20" s="61"/>
      <c r="DO20" s="61"/>
      <c r="DP20" s="61"/>
      <c r="DQ20" s="61"/>
      <c r="DR20" s="61"/>
      <c r="DS20" s="61"/>
      <c r="DT20" s="61"/>
      <c r="DU20" s="61" t="s">
        <v>1073</v>
      </c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</row>
    <row r="21" spans="1:209" s="52" customFormat="1" ht="15" customHeight="1" x14ac:dyDescent="0.15">
      <c r="A21" s="57" t="s">
        <v>784</v>
      </c>
      <c r="B21" s="58" t="s">
        <v>785</v>
      </c>
      <c r="C21" s="59">
        <v>44690.318055555603</v>
      </c>
      <c r="D21" s="58" t="s">
        <v>1111</v>
      </c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1">
        <v>50</v>
      </c>
      <c r="T21" s="60" t="s">
        <v>1015</v>
      </c>
      <c r="U21" s="60" t="s">
        <v>1112</v>
      </c>
      <c r="V21" s="60" t="s">
        <v>1045</v>
      </c>
      <c r="W21" s="60" t="s">
        <v>1113</v>
      </c>
      <c r="X21" s="60"/>
      <c r="Y21" s="60"/>
      <c r="Z21" s="60"/>
      <c r="AA21" s="60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>
        <v>6</v>
      </c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>
        <v>14</v>
      </c>
      <c r="DN21" s="61"/>
      <c r="DO21" s="61"/>
      <c r="DP21" s="61"/>
      <c r="DQ21" s="61"/>
      <c r="DR21" s="61"/>
      <c r="DS21" s="61"/>
      <c r="DT21" s="61"/>
      <c r="DU21" s="61" t="s">
        <v>1114</v>
      </c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</row>
    <row r="22" spans="1:209" s="52" customFormat="1" ht="15" customHeight="1" x14ac:dyDescent="0.15">
      <c r="A22" s="57" t="s">
        <v>784</v>
      </c>
      <c r="B22" s="58" t="s">
        <v>785</v>
      </c>
      <c r="C22" s="59">
        <v>44699.404166666704</v>
      </c>
      <c r="D22" s="58" t="s">
        <v>790</v>
      </c>
      <c r="E22" s="60" t="s">
        <v>1011</v>
      </c>
      <c r="F22" s="60" t="s">
        <v>1000</v>
      </c>
      <c r="G22" s="60" t="s">
        <v>1012</v>
      </c>
      <c r="H22" s="60" t="s">
        <v>995</v>
      </c>
      <c r="I22" s="61">
        <v>210</v>
      </c>
      <c r="J22" s="60" t="s">
        <v>1115</v>
      </c>
      <c r="K22" s="60" t="s">
        <v>1116</v>
      </c>
      <c r="L22" s="60"/>
      <c r="M22" s="60"/>
      <c r="N22" s="60"/>
      <c r="O22" s="60"/>
      <c r="P22" s="60"/>
      <c r="Q22" s="60"/>
      <c r="R22" s="60"/>
      <c r="S22" s="61">
        <v>300</v>
      </c>
      <c r="T22" s="60" t="s">
        <v>1015</v>
      </c>
      <c r="U22" s="60" t="s">
        <v>1117</v>
      </c>
      <c r="V22" s="60" t="s">
        <v>1118</v>
      </c>
      <c r="W22" s="60" t="s">
        <v>1119</v>
      </c>
      <c r="X22" s="60"/>
      <c r="Y22" s="60"/>
      <c r="Z22" s="60"/>
      <c r="AA22" s="60"/>
      <c r="AB22" s="61"/>
      <c r="AC22" s="61"/>
      <c r="AD22" s="61" t="s">
        <v>1019</v>
      </c>
      <c r="AE22" s="61">
        <v>3.0000000000000001E-3</v>
      </c>
      <c r="AF22" s="61">
        <v>5.0000000000000001E-3</v>
      </c>
      <c r="AG22" s="61">
        <v>2.5999999999999999E-3</v>
      </c>
      <c r="AH22" s="61">
        <v>2.8E-3</v>
      </c>
      <c r="AI22" s="61">
        <v>4.0000000000000001E-3</v>
      </c>
      <c r="AJ22" s="61">
        <v>3.8999999999999998E-3</v>
      </c>
      <c r="AK22" s="61">
        <v>1.55E-2</v>
      </c>
      <c r="AL22" s="61"/>
      <c r="AM22" s="61"/>
      <c r="AN22" s="61"/>
      <c r="AO22" s="61"/>
      <c r="AP22" s="61"/>
      <c r="AQ22" s="61"/>
      <c r="AR22" s="61"/>
      <c r="AS22" s="61"/>
      <c r="AT22" s="61"/>
      <c r="AU22" s="61">
        <v>110</v>
      </c>
      <c r="AV22" s="61">
        <v>7.4</v>
      </c>
      <c r="AW22" s="61">
        <v>0.16</v>
      </c>
      <c r="AX22" s="61">
        <v>15</v>
      </c>
      <c r="AY22" s="61"/>
      <c r="AZ22" s="61"/>
      <c r="BA22" s="61"/>
      <c r="BB22" s="61"/>
      <c r="BC22" s="61"/>
      <c r="BD22" s="61"/>
      <c r="BE22" s="61">
        <v>120</v>
      </c>
      <c r="BF22" s="61">
        <v>4.5999999999999999E-2</v>
      </c>
      <c r="BG22" s="61">
        <v>0.32</v>
      </c>
      <c r="BH22" s="61">
        <v>1.1000000000000001</v>
      </c>
      <c r="BI22" s="61">
        <v>8.9</v>
      </c>
      <c r="BJ22" s="61" t="s">
        <v>1120</v>
      </c>
      <c r="BK22" s="61"/>
      <c r="BL22" s="61"/>
      <c r="BM22" s="61"/>
      <c r="BN22" s="61" t="s">
        <v>1023</v>
      </c>
      <c r="BO22" s="61"/>
      <c r="BP22" s="61"/>
      <c r="BQ22" s="61"/>
      <c r="BR22" s="61"/>
      <c r="BS22" s="61" t="s">
        <v>1006</v>
      </c>
      <c r="BT22" s="61" t="s">
        <v>1024</v>
      </c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>
        <v>4.2</v>
      </c>
      <c r="DB22" s="61"/>
      <c r="DC22" s="61"/>
      <c r="DD22" s="61"/>
      <c r="DE22" s="61"/>
      <c r="DF22" s="61"/>
      <c r="DG22" s="61"/>
      <c r="DH22" s="61">
        <v>170</v>
      </c>
      <c r="DI22" s="61">
        <v>17</v>
      </c>
      <c r="DJ22" s="61">
        <v>1000</v>
      </c>
      <c r="DK22" s="61">
        <v>21</v>
      </c>
      <c r="DL22" s="61">
        <v>2.4</v>
      </c>
      <c r="DM22" s="61">
        <v>34</v>
      </c>
      <c r="DN22" s="61">
        <v>6.4</v>
      </c>
      <c r="DO22" s="61">
        <v>40</v>
      </c>
      <c r="DP22" s="61">
        <v>6.9</v>
      </c>
      <c r="DQ22" s="61"/>
      <c r="DR22" s="61" t="s">
        <v>1025</v>
      </c>
      <c r="DS22" s="61"/>
      <c r="DT22" s="61"/>
      <c r="DU22" s="61" t="s">
        <v>1121</v>
      </c>
      <c r="DV22" s="61">
        <v>7.9</v>
      </c>
      <c r="DW22" s="61" t="s">
        <v>1003</v>
      </c>
      <c r="DX22" s="61" t="s">
        <v>106</v>
      </c>
      <c r="DY22" s="61">
        <v>1.9</v>
      </c>
      <c r="DZ22" s="61"/>
      <c r="EA22" s="61"/>
      <c r="EB22" s="61"/>
      <c r="EC22" s="61"/>
      <c r="ED22" s="61">
        <v>14.6</v>
      </c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</row>
    <row r="23" spans="1:209" s="52" customFormat="1" ht="15" customHeight="1" x14ac:dyDescent="0.15">
      <c r="A23" s="57" t="s">
        <v>784</v>
      </c>
      <c r="B23" s="58" t="s">
        <v>785</v>
      </c>
      <c r="C23" s="59">
        <v>44708.348611111098</v>
      </c>
      <c r="D23" s="58" t="s">
        <v>1122</v>
      </c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1">
        <v>200</v>
      </c>
      <c r="T23" s="60" t="s">
        <v>1015</v>
      </c>
      <c r="U23" s="60" t="s">
        <v>1123</v>
      </c>
      <c r="V23" s="60" t="s">
        <v>1076</v>
      </c>
      <c r="W23" s="60" t="s">
        <v>1124</v>
      </c>
      <c r="X23" s="60"/>
      <c r="Y23" s="60"/>
      <c r="Z23" s="60"/>
      <c r="AA23" s="60"/>
      <c r="AB23" s="61" t="s">
        <v>1125</v>
      </c>
      <c r="AC23" s="62">
        <v>3.8500000000000001E-3</v>
      </c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 t="s">
        <v>992</v>
      </c>
      <c r="AU23" s="61"/>
      <c r="AV23" s="61"/>
      <c r="AW23" s="61"/>
      <c r="AX23" s="61">
        <v>7.9</v>
      </c>
      <c r="AY23" s="62">
        <v>3.7000000000000002E-3</v>
      </c>
      <c r="AZ23" s="61" t="s">
        <v>993</v>
      </c>
      <c r="BA23" s="61" t="s">
        <v>994</v>
      </c>
      <c r="BB23" s="61" t="s">
        <v>995</v>
      </c>
      <c r="BC23" s="61" t="s">
        <v>103</v>
      </c>
      <c r="BD23" s="61" t="s">
        <v>996</v>
      </c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 t="s">
        <v>997</v>
      </c>
      <c r="BP23" s="61" t="s">
        <v>998</v>
      </c>
      <c r="BQ23" s="61" t="s">
        <v>993</v>
      </c>
      <c r="BR23" s="62">
        <v>1.5499999999999999E-3</v>
      </c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 t="s">
        <v>1094</v>
      </c>
      <c r="CO23" s="61" t="s">
        <v>1095</v>
      </c>
      <c r="CP23" s="61" t="s">
        <v>1096</v>
      </c>
      <c r="CQ23" s="61" t="s">
        <v>1097</v>
      </c>
      <c r="CR23" s="61" t="s">
        <v>1047</v>
      </c>
      <c r="CS23" s="61" t="s">
        <v>1094</v>
      </c>
      <c r="CT23" s="61" t="s">
        <v>1110</v>
      </c>
      <c r="CU23" s="61" t="s">
        <v>1098</v>
      </c>
      <c r="CV23" s="61" t="s">
        <v>1096</v>
      </c>
      <c r="CW23" s="61" t="s">
        <v>1099</v>
      </c>
      <c r="CX23" s="62">
        <v>6.0000000000000001E-3</v>
      </c>
      <c r="CY23" s="61" t="s">
        <v>1100</v>
      </c>
      <c r="CZ23" s="61" t="s">
        <v>1101</v>
      </c>
      <c r="DA23" s="61"/>
      <c r="DB23" s="61" t="s">
        <v>1008</v>
      </c>
      <c r="DC23" s="61" t="s">
        <v>1006</v>
      </c>
      <c r="DD23" s="61" t="s">
        <v>1009</v>
      </c>
      <c r="DE23" s="61" t="s">
        <v>1010</v>
      </c>
      <c r="DF23" s="61">
        <v>0</v>
      </c>
      <c r="DG23" s="61" t="s">
        <v>1002</v>
      </c>
      <c r="DH23" s="61"/>
      <c r="DI23" s="61"/>
      <c r="DJ23" s="61"/>
      <c r="DK23" s="61"/>
      <c r="DL23" s="61"/>
      <c r="DM23" s="61">
        <v>23</v>
      </c>
      <c r="DN23" s="61"/>
      <c r="DO23" s="61"/>
      <c r="DP23" s="61"/>
      <c r="DQ23" s="61"/>
      <c r="DR23" s="61"/>
      <c r="DS23" s="61"/>
      <c r="DT23" s="61"/>
      <c r="DU23" s="61" t="s">
        <v>1126</v>
      </c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</row>
    <row r="24" spans="1:209" s="52" customFormat="1" ht="15" customHeight="1" x14ac:dyDescent="0.15">
      <c r="A24" s="57" t="s">
        <v>784</v>
      </c>
      <c r="B24" s="58" t="s">
        <v>785</v>
      </c>
      <c r="C24" s="59">
        <v>44711.457638888904</v>
      </c>
      <c r="D24" s="58" t="s">
        <v>1127</v>
      </c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1">
        <v>50</v>
      </c>
      <c r="T24" s="61">
        <v>50</v>
      </c>
      <c r="U24" s="60" t="s">
        <v>1128</v>
      </c>
      <c r="V24" s="60" t="s">
        <v>1129</v>
      </c>
      <c r="W24" s="60" t="s">
        <v>1130</v>
      </c>
      <c r="X24" s="60"/>
      <c r="Y24" s="60"/>
      <c r="Z24" s="60"/>
      <c r="AA24" s="60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>
        <v>8</v>
      </c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>
        <v>25</v>
      </c>
      <c r="DN24" s="61"/>
      <c r="DO24" s="61"/>
      <c r="DP24" s="61"/>
      <c r="DQ24" s="61"/>
      <c r="DR24" s="61"/>
      <c r="DS24" s="61"/>
      <c r="DT24" s="61"/>
      <c r="DU24" s="61" t="s">
        <v>1131</v>
      </c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</row>
    <row r="25" spans="1:209" s="52" customFormat="1" ht="15" customHeight="1" x14ac:dyDescent="0.15">
      <c r="A25" s="57" t="s">
        <v>784</v>
      </c>
      <c r="B25" s="58" t="s">
        <v>785</v>
      </c>
      <c r="C25" s="59">
        <v>44719.401388888902</v>
      </c>
      <c r="D25" s="58" t="s">
        <v>1132</v>
      </c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1">
        <v>250</v>
      </c>
      <c r="T25" s="61">
        <v>50</v>
      </c>
      <c r="U25" s="60" t="s">
        <v>1133</v>
      </c>
      <c r="V25" s="60" t="s">
        <v>1045</v>
      </c>
      <c r="W25" s="60" t="s">
        <v>1134</v>
      </c>
      <c r="X25" s="60"/>
      <c r="Y25" s="60" t="s">
        <v>1135</v>
      </c>
      <c r="Z25" s="60"/>
      <c r="AA25" s="60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 t="s">
        <v>992</v>
      </c>
      <c r="AU25" s="61"/>
      <c r="AV25" s="61"/>
      <c r="AW25" s="61"/>
      <c r="AX25" s="61">
        <v>7.9</v>
      </c>
      <c r="AY25" s="62">
        <v>3.7000000000000002E-3</v>
      </c>
      <c r="AZ25" s="61" t="s">
        <v>993</v>
      </c>
      <c r="BA25" s="61" t="s">
        <v>994</v>
      </c>
      <c r="BB25" s="61" t="s">
        <v>995</v>
      </c>
      <c r="BC25" s="61" t="s">
        <v>103</v>
      </c>
      <c r="BD25" s="61" t="s">
        <v>996</v>
      </c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 t="s">
        <v>997</v>
      </c>
      <c r="BP25" s="61" t="s">
        <v>998</v>
      </c>
      <c r="BQ25" s="61" t="s">
        <v>993</v>
      </c>
      <c r="BR25" s="62">
        <v>1.5499999999999999E-3</v>
      </c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 t="s">
        <v>1094</v>
      </c>
      <c r="CO25" s="61" t="s">
        <v>1095</v>
      </c>
      <c r="CP25" s="61" t="s">
        <v>1136</v>
      </c>
      <c r="CQ25" s="61" t="s">
        <v>1097</v>
      </c>
      <c r="CR25" s="61" t="s">
        <v>1047</v>
      </c>
      <c r="CS25" s="61" t="s">
        <v>1094</v>
      </c>
      <c r="CT25" s="61" t="s">
        <v>1110</v>
      </c>
      <c r="CU25" s="61" t="s">
        <v>1098</v>
      </c>
      <c r="CV25" s="61" t="s">
        <v>1096</v>
      </c>
      <c r="CW25" s="61" t="s">
        <v>1099</v>
      </c>
      <c r="CX25" s="62">
        <v>6.0000000000000001E-3</v>
      </c>
      <c r="CY25" s="61" t="s">
        <v>1100</v>
      </c>
      <c r="CZ25" s="61" t="s">
        <v>1101</v>
      </c>
      <c r="DA25" s="61"/>
      <c r="DB25" s="61" t="s">
        <v>1008</v>
      </c>
      <c r="DC25" s="61" t="s">
        <v>1006</v>
      </c>
      <c r="DD25" s="61" t="s">
        <v>1009</v>
      </c>
      <c r="DE25" s="61" t="s">
        <v>1010</v>
      </c>
      <c r="DF25" s="61">
        <v>0</v>
      </c>
      <c r="DG25" s="61" t="s">
        <v>1002</v>
      </c>
      <c r="DH25" s="61"/>
      <c r="DI25" s="61"/>
      <c r="DJ25" s="61"/>
      <c r="DK25" s="61"/>
      <c r="DL25" s="61"/>
      <c r="DM25" s="61">
        <v>23</v>
      </c>
      <c r="DN25" s="61"/>
      <c r="DO25" s="61"/>
      <c r="DP25" s="61"/>
      <c r="DQ25" s="61"/>
      <c r="DR25" s="61"/>
      <c r="DS25" s="61"/>
      <c r="DT25" s="61"/>
      <c r="DU25" s="61" t="s">
        <v>1059</v>
      </c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</row>
    <row r="26" spans="1:209" s="52" customFormat="1" ht="15" customHeight="1" x14ac:dyDescent="0.15">
      <c r="A26" s="57" t="s">
        <v>784</v>
      </c>
      <c r="B26" s="58" t="s">
        <v>785</v>
      </c>
      <c r="C26" s="59">
        <v>44725.443055555603</v>
      </c>
      <c r="D26" s="58" t="s">
        <v>791</v>
      </c>
      <c r="E26" s="60" t="s">
        <v>1011</v>
      </c>
      <c r="F26" s="60" t="s">
        <v>1000</v>
      </c>
      <c r="G26" s="60" t="s">
        <v>1012</v>
      </c>
      <c r="H26" s="60" t="s">
        <v>995</v>
      </c>
      <c r="I26" s="61">
        <v>40</v>
      </c>
      <c r="J26" s="60" t="s">
        <v>1137</v>
      </c>
      <c r="K26" s="60" t="s">
        <v>1138</v>
      </c>
      <c r="L26" s="60"/>
      <c r="M26" s="60"/>
      <c r="N26" s="60"/>
      <c r="O26" s="60"/>
      <c r="P26" s="60"/>
      <c r="Q26" s="60"/>
      <c r="R26" s="60"/>
      <c r="S26" s="61">
        <v>100</v>
      </c>
      <c r="T26" s="60" t="s">
        <v>1015</v>
      </c>
      <c r="U26" s="60" t="s">
        <v>1139</v>
      </c>
      <c r="V26" s="60" t="s">
        <v>1140</v>
      </c>
      <c r="W26" s="60" t="s">
        <v>1141</v>
      </c>
      <c r="X26" s="60"/>
      <c r="Y26" s="60" t="s">
        <v>1135</v>
      </c>
      <c r="Z26" s="60"/>
      <c r="AA26" s="60"/>
      <c r="AB26" s="61"/>
      <c r="AC26" s="61"/>
      <c r="AD26" s="61" t="s">
        <v>1019</v>
      </c>
      <c r="AE26" s="62" t="s">
        <v>1067</v>
      </c>
      <c r="AF26" s="62" t="s">
        <v>1020</v>
      </c>
      <c r="AG26" s="62" t="s">
        <v>1021</v>
      </c>
      <c r="AH26" s="62">
        <v>9.5E-4</v>
      </c>
      <c r="AI26" s="62" t="s">
        <v>1068</v>
      </c>
      <c r="AJ26" s="61" t="s">
        <v>1069</v>
      </c>
      <c r="AK26" s="61">
        <v>0</v>
      </c>
      <c r="AL26" s="61"/>
      <c r="AM26" s="61"/>
      <c r="AN26" s="61"/>
      <c r="AO26" s="61"/>
      <c r="AP26" s="61"/>
      <c r="AQ26" s="61"/>
      <c r="AR26" s="61"/>
      <c r="AS26" s="61"/>
      <c r="AT26" s="61"/>
      <c r="AU26" s="61">
        <v>150</v>
      </c>
      <c r="AV26" s="61">
        <v>7.5</v>
      </c>
      <c r="AW26" s="61">
        <v>0.86</v>
      </c>
      <c r="AX26" s="61">
        <v>8.1999999999999993</v>
      </c>
      <c r="AY26" s="61"/>
      <c r="AZ26" s="61"/>
      <c r="BA26" s="61"/>
      <c r="BB26" s="61"/>
      <c r="BC26" s="61"/>
      <c r="BD26" s="61"/>
      <c r="BE26" s="61">
        <v>60</v>
      </c>
      <c r="BF26" s="61">
        <v>3.5999999999999997E-2</v>
      </c>
      <c r="BG26" s="62" t="s">
        <v>1142</v>
      </c>
      <c r="BH26" s="61">
        <v>0.9</v>
      </c>
      <c r="BI26" s="61">
        <v>4.9000000000000004</v>
      </c>
      <c r="BJ26" s="61"/>
      <c r="BK26" s="61"/>
      <c r="BL26" s="61"/>
      <c r="BM26" s="61" t="s">
        <v>1143</v>
      </c>
      <c r="BN26" s="61" t="s">
        <v>1023</v>
      </c>
      <c r="BO26" s="61"/>
      <c r="BP26" s="61"/>
      <c r="BQ26" s="61"/>
      <c r="BR26" s="61"/>
      <c r="BS26" s="61" t="s">
        <v>1006</v>
      </c>
      <c r="BT26" s="61" t="s">
        <v>1024</v>
      </c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>
        <v>2</v>
      </c>
      <c r="DB26" s="61"/>
      <c r="DC26" s="61"/>
      <c r="DD26" s="61"/>
      <c r="DE26" s="61"/>
      <c r="DF26" s="61"/>
      <c r="DG26" s="61"/>
      <c r="DH26" s="61">
        <v>60</v>
      </c>
      <c r="DI26" s="61">
        <v>24</v>
      </c>
      <c r="DJ26" s="61">
        <v>520</v>
      </c>
      <c r="DK26" s="61">
        <v>30</v>
      </c>
      <c r="DL26" s="61">
        <v>3.3</v>
      </c>
      <c r="DM26" s="61">
        <v>16</v>
      </c>
      <c r="DN26" s="61">
        <v>6.9</v>
      </c>
      <c r="DO26" s="61">
        <v>39</v>
      </c>
      <c r="DP26" s="61">
        <v>8.5</v>
      </c>
      <c r="DQ26" s="61"/>
      <c r="DR26" s="61" t="s">
        <v>1025</v>
      </c>
      <c r="DS26" s="61"/>
      <c r="DT26" s="61"/>
      <c r="DU26" s="61" t="s">
        <v>1144</v>
      </c>
      <c r="DV26" s="61">
        <v>10</v>
      </c>
      <c r="DW26" s="61" t="s">
        <v>1003</v>
      </c>
      <c r="DX26" s="61" t="s">
        <v>106</v>
      </c>
      <c r="DY26" s="61">
        <v>2.2999999999999998</v>
      </c>
      <c r="DZ26" s="61"/>
      <c r="EA26" s="61"/>
      <c r="EB26" s="61"/>
      <c r="EC26" s="61"/>
      <c r="ED26" s="61">
        <v>15.5</v>
      </c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</row>
    <row r="27" spans="1:209" s="52" customFormat="1" ht="15" customHeight="1" x14ac:dyDescent="0.15">
      <c r="A27" s="57" t="s">
        <v>784</v>
      </c>
      <c r="B27" s="58" t="s">
        <v>785</v>
      </c>
      <c r="C27" s="59">
        <v>44734.399305555598</v>
      </c>
      <c r="D27" s="58" t="s">
        <v>1145</v>
      </c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 t="s">
        <v>1015</v>
      </c>
      <c r="T27" s="60" t="s">
        <v>1015</v>
      </c>
      <c r="U27" s="60" t="s">
        <v>1146</v>
      </c>
      <c r="V27" s="60" t="s">
        <v>1045</v>
      </c>
      <c r="W27" s="60" t="s">
        <v>1147</v>
      </c>
      <c r="X27" s="60"/>
      <c r="Y27" s="60" t="s">
        <v>1135</v>
      </c>
      <c r="Z27" s="60"/>
      <c r="AA27" s="60"/>
      <c r="AB27" s="61" t="s">
        <v>1148</v>
      </c>
      <c r="AC27" s="61">
        <v>9.9000000000000008E-3</v>
      </c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 t="s">
        <v>992</v>
      </c>
      <c r="AU27" s="61"/>
      <c r="AV27" s="61"/>
      <c r="AW27" s="61"/>
      <c r="AX27" s="61">
        <v>6.5</v>
      </c>
      <c r="AY27" s="62">
        <v>3.7000000000000002E-3</v>
      </c>
      <c r="AZ27" s="61" t="s">
        <v>993</v>
      </c>
      <c r="BA27" s="61" t="s">
        <v>994</v>
      </c>
      <c r="BB27" s="61" t="s">
        <v>995</v>
      </c>
      <c r="BC27" s="61" t="s">
        <v>103</v>
      </c>
      <c r="BD27" s="61" t="s">
        <v>996</v>
      </c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 t="s">
        <v>997</v>
      </c>
      <c r="BP27" s="61" t="s">
        <v>998</v>
      </c>
      <c r="BQ27" s="61" t="s">
        <v>993</v>
      </c>
      <c r="BR27" s="62">
        <v>1.5499999999999999E-3</v>
      </c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 t="s">
        <v>1094</v>
      </c>
      <c r="CO27" s="61" t="s">
        <v>1095</v>
      </c>
      <c r="CP27" s="61" t="s">
        <v>1096</v>
      </c>
      <c r="CQ27" s="61" t="s">
        <v>1097</v>
      </c>
      <c r="CR27" s="61" t="s">
        <v>1047</v>
      </c>
      <c r="CS27" s="61" t="s">
        <v>1094</v>
      </c>
      <c r="CT27" s="61" t="s">
        <v>1110</v>
      </c>
      <c r="CU27" s="61" t="s">
        <v>1098</v>
      </c>
      <c r="CV27" s="61" t="s">
        <v>1096</v>
      </c>
      <c r="CW27" s="61" t="s">
        <v>1099</v>
      </c>
      <c r="CX27" s="62">
        <v>6.0000000000000001E-3</v>
      </c>
      <c r="CY27" s="61" t="s">
        <v>1100</v>
      </c>
      <c r="CZ27" s="61" t="s">
        <v>1101</v>
      </c>
      <c r="DA27" s="61"/>
      <c r="DB27" s="61" t="s">
        <v>1008</v>
      </c>
      <c r="DC27" s="61" t="s">
        <v>1006</v>
      </c>
      <c r="DD27" s="61" t="s">
        <v>1009</v>
      </c>
      <c r="DE27" s="61" t="s">
        <v>1010</v>
      </c>
      <c r="DF27" s="61">
        <v>0</v>
      </c>
      <c r="DG27" s="61" t="s">
        <v>1002</v>
      </c>
      <c r="DH27" s="61"/>
      <c r="DI27" s="61"/>
      <c r="DJ27" s="61"/>
      <c r="DK27" s="61"/>
      <c r="DL27" s="61"/>
      <c r="DM27" s="61">
        <v>15</v>
      </c>
      <c r="DN27" s="61"/>
      <c r="DO27" s="61"/>
      <c r="DP27" s="61"/>
      <c r="DQ27" s="61"/>
      <c r="DR27" s="61"/>
      <c r="DS27" s="61"/>
      <c r="DT27" s="61"/>
      <c r="DU27" s="61" t="s">
        <v>1149</v>
      </c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</row>
    <row r="28" spans="1:209" s="52" customFormat="1" ht="15" customHeight="1" x14ac:dyDescent="0.15">
      <c r="A28" s="57" t="s">
        <v>784</v>
      </c>
      <c r="B28" s="58" t="s">
        <v>785</v>
      </c>
      <c r="C28" s="59">
        <v>44743</v>
      </c>
      <c r="D28" s="58" t="s">
        <v>1150</v>
      </c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1">
        <v>200</v>
      </c>
      <c r="T28" s="61">
        <v>100</v>
      </c>
      <c r="U28" s="60" t="s">
        <v>1151</v>
      </c>
      <c r="V28" s="60" t="s">
        <v>1140</v>
      </c>
      <c r="W28" s="60" t="s">
        <v>1152</v>
      </c>
      <c r="X28" s="60"/>
      <c r="Y28" s="60" t="s">
        <v>1135</v>
      </c>
      <c r="Z28" s="60"/>
      <c r="AA28" s="60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>
        <v>7.2</v>
      </c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>
        <v>15</v>
      </c>
      <c r="DN28" s="61"/>
      <c r="DO28" s="61"/>
      <c r="DP28" s="61"/>
      <c r="DQ28" s="61"/>
      <c r="DR28" s="61"/>
      <c r="DS28" s="61"/>
      <c r="DT28" s="61"/>
      <c r="DU28" s="61" t="s">
        <v>1153</v>
      </c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</row>
    <row r="29" spans="1:209" s="52" customFormat="1" ht="15" customHeight="1" x14ac:dyDescent="0.15">
      <c r="A29" s="57" t="s">
        <v>784</v>
      </c>
      <c r="B29" s="58" t="s">
        <v>785</v>
      </c>
      <c r="C29" s="59">
        <v>44749.438194444403</v>
      </c>
      <c r="D29" s="58" t="s">
        <v>1154</v>
      </c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1">
        <v>450</v>
      </c>
      <c r="T29" s="60" t="s">
        <v>1015</v>
      </c>
      <c r="U29" s="60" t="s">
        <v>1155</v>
      </c>
      <c r="V29" s="60" t="s">
        <v>1140</v>
      </c>
      <c r="W29" s="60" t="s">
        <v>1156</v>
      </c>
      <c r="X29" s="60"/>
      <c r="Y29" s="60" t="s">
        <v>1135</v>
      </c>
      <c r="Z29" s="60"/>
      <c r="AA29" s="60"/>
      <c r="AB29" s="61" t="s">
        <v>1157</v>
      </c>
      <c r="AC29" s="62">
        <v>3.8500000000000001E-3</v>
      </c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 t="s">
        <v>992</v>
      </c>
      <c r="AU29" s="61"/>
      <c r="AV29" s="61"/>
      <c r="AW29" s="61"/>
      <c r="AX29" s="61">
        <v>10</v>
      </c>
      <c r="AY29" s="62">
        <v>3.7000000000000002E-3</v>
      </c>
      <c r="AZ29" s="61" t="s">
        <v>993</v>
      </c>
      <c r="BA29" s="61" t="s">
        <v>994</v>
      </c>
      <c r="BB29" s="61" t="s">
        <v>995</v>
      </c>
      <c r="BC29" s="61" t="s">
        <v>103</v>
      </c>
      <c r="BD29" s="61" t="s">
        <v>996</v>
      </c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 t="s">
        <v>997</v>
      </c>
      <c r="BP29" s="61" t="s">
        <v>998</v>
      </c>
      <c r="BQ29" s="61" t="s">
        <v>993</v>
      </c>
      <c r="BR29" s="62">
        <v>1.5499999999999999E-3</v>
      </c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 t="s">
        <v>1094</v>
      </c>
      <c r="CO29" s="61" t="s">
        <v>1095</v>
      </c>
      <c r="CP29" s="61" t="s">
        <v>1096</v>
      </c>
      <c r="CQ29" s="61" t="s">
        <v>1097</v>
      </c>
      <c r="CR29" s="61" t="s">
        <v>1047</v>
      </c>
      <c r="CS29" s="61" t="s">
        <v>1094</v>
      </c>
      <c r="CT29" s="61" t="s">
        <v>1110</v>
      </c>
      <c r="CU29" s="61" t="s">
        <v>1098</v>
      </c>
      <c r="CV29" s="61" t="s">
        <v>1096</v>
      </c>
      <c r="CW29" s="61" t="s">
        <v>1099</v>
      </c>
      <c r="CX29" s="62">
        <v>6.0000000000000001E-3</v>
      </c>
      <c r="CY29" s="61" t="s">
        <v>1100</v>
      </c>
      <c r="CZ29" s="61" t="s">
        <v>1101</v>
      </c>
      <c r="DA29" s="61"/>
      <c r="DB29" s="61" t="s">
        <v>1008</v>
      </c>
      <c r="DC29" s="61" t="s">
        <v>1006</v>
      </c>
      <c r="DD29" s="61"/>
      <c r="DE29" s="61" t="s">
        <v>1010</v>
      </c>
      <c r="DF29" s="61"/>
      <c r="DG29" s="61" t="s">
        <v>1002</v>
      </c>
      <c r="DH29" s="61"/>
      <c r="DI29" s="61"/>
      <c r="DJ29" s="61"/>
      <c r="DK29" s="61"/>
      <c r="DL29" s="61"/>
      <c r="DM29" s="61">
        <v>21</v>
      </c>
      <c r="DN29" s="61"/>
      <c r="DO29" s="61"/>
      <c r="DP29" s="61"/>
      <c r="DQ29" s="61"/>
      <c r="DR29" s="61"/>
      <c r="DS29" s="61"/>
      <c r="DT29" s="61"/>
      <c r="DU29" s="61" t="s">
        <v>1158</v>
      </c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</row>
    <row r="30" spans="1:209" s="52" customFormat="1" ht="15" customHeight="1" x14ac:dyDescent="0.15">
      <c r="A30" s="57" t="s">
        <v>784</v>
      </c>
      <c r="B30" s="58" t="s">
        <v>785</v>
      </c>
      <c r="C30" s="59">
        <v>44754.394444444501</v>
      </c>
      <c r="D30" s="58" t="s">
        <v>792</v>
      </c>
      <c r="E30" s="60" t="s">
        <v>1011</v>
      </c>
      <c r="F30" s="60" t="s">
        <v>1000</v>
      </c>
      <c r="G30" s="60" t="s">
        <v>1012</v>
      </c>
      <c r="H30" s="60" t="s">
        <v>995</v>
      </c>
      <c r="I30" s="61">
        <v>102</v>
      </c>
      <c r="J30" s="60" t="s">
        <v>1159</v>
      </c>
      <c r="K30" s="60" t="s">
        <v>1160</v>
      </c>
      <c r="L30" s="60"/>
      <c r="M30" s="60"/>
      <c r="N30" s="60"/>
      <c r="O30" s="60"/>
      <c r="P30" s="60"/>
      <c r="Q30" s="61">
        <v>9</v>
      </c>
      <c r="R30" s="61">
        <v>27</v>
      </c>
      <c r="S30" s="61">
        <v>100</v>
      </c>
      <c r="T30" s="60" t="s">
        <v>1015</v>
      </c>
      <c r="U30" s="60" t="s">
        <v>1161</v>
      </c>
      <c r="V30" s="60" t="s">
        <v>1140</v>
      </c>
      <c r="W30" s="60" t="s">
        <v>1162</v>
      </c>
      <c r="X30" s="60"/>
      <c r="Y30" s="60" t="s">
        <v>1135</v>
      </c>
      <c r="Z30" s="60"/>
      <c r="AA30" s="60"/>
      <c r="AB30" s="61"/>
      <c r="AC30" s="61"/>
      <c r="AD30" s="61" t="s">
        <v>1019</v>
      </c>
      <c r="AE30" s="62" t="s">
        <v>1067</v>
      </c>
      <c r="AF30" s="62" t="s">
        <v>1020</v>
      </c>
      <c r="AG30" s="62" t="s">
        <v>1021</v>
      </c>
      <c r="AH30" s="62">
        <v>9.5E-4</v>
      </c>
      <c r="AI30" s="62" t="s">
        <v>1068</v>
      </c>
      <c r="AJ30" s="61" t="s">
        <v>1069</v>
      </c>
      <c r="AK30" s="61">
        <v>0</v>
      </c>
      <c r="AL30" s="61"/>
      <c r="AM30" s="61"/>
      <c r="AN30" s="61"/>
      <c r="AO30" s="61"/>
      <c r="AP30" s="61"/>
      <c r="AQ30" s="61"/>
      <c r="AR30" s="61"/>
      <c r="AS30" s="61"/>
      <c r="AT30" s="61"/>
      <c r="AU30" s="61">
        <v>140</v>
      </c>
      <c r="AV30" s="61">
        <v>7.6</v>
      </c>
      <c r="AW30" s="61">
        <v>0.19</v>
      </c>
      <c r="AX30" s="61">
        <v>7.4</v>
      </c>
      <c r="AY30" s="61"/>
      <c r="AZ30" s="61"/>
      <c r="BA30" s="61"/>
      <c r="BB30" s="61"/>
      <c r="BC30" s="61"/>
      <c r="BD30" s="61"/>
      <c r="BE30" s="61">
        <v>52</v>
      </c>
      <c r="BF30" s="61">
        <v>3.5000000000000003E-2</v>
      </c>
      <c r="BG30" s="61">
        <v>0.18</v>
      </c>
      <c r="BH30" s="61">
        <v>0.87</v>
      </c>
      <c r="BI30" s="61">
        <v>6.7</v>
      </c>
      <c r="BJ30" s="61"/>
      <c r="BK30" s="61">
        <v>1.1000000000000001</v>
      </c>
      <c r="BL30" s="61" t="s">
        <v>1163</v>
      </c>
      <c r="BM30" s="61"/>
      <c r="BN30" s="61"/>
      <c r="BO30" s="61"/>
      <c r="BP30" s="61"/>
      <c r="BQ30" s="61"/>
      <c r="BR30" s="61"/>
      <c r="BS30" s="61" t="s">
        <v>1006</v>
      </c>
      <c r="BT30" s="61" t="s">
        <v>1024</v>
      </c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>
        <v>0.6</v>
      </c>
      <c r="DB30" s="61"/>
      <c r="DC30" s="61"/>
      <c r="DD30" s="61"/>
      <c r="DE30" s="61"/>
      <c r="DF30" s="61"/>
      <c r="DG30" s="61"/>
      <c r="DH30" s="61">
        <v>63</v>
      </c>
      <c r="DI30" s="61">
        <v>21</v>
      </c>
      <c r="DJ30" s="61">
        <v>260</v>
      </c>
      <c r="DK30" s="61">
        <v>25</v>
      </c>
      <c r="DL30" s="61">
        <v>2.8</v>
      </c>
      <c r="DM30" s="61">
        <v>28</v>
      </c>
      <c r="DN30" s="61">
        <v>5.7</v>
      </c>
      <c r="DO30" s="61">
        <v>39</v>
      </c>
      <c r="DP30" s="61">
        <v>7</v>
      </c>
      <c r="DQ30" s="61" t="s">
        <v>1164</v>
      </c>
      <c r="DR30" s="61"/>
      <c r="DS30" s="61"/>
      <c r="DT30" s="61"/>
      <c r="DU30" s="61" t="s">
        <v>1153</v>
      </c>
      <c r="DV30" s="61">
        <v>6.7</v>
      </c>
      <c r="DW30" s="61" t="s">
        <v>1003</v>
      </c>
      <c r="DX30" s="61" t="s">
        <v>106</v>
      </c>
      <c r="DY30" s="61">
        <v>2.2999999999999998</v>
      </c>
      <c r="DZ30" s="61"/>
      <c r="EA30" s="61"/>
      <c r="EB30" s="61"/>
      <c r="EC30" s="61"/>
      <c r="ED30" s="61">
        <v>20.7</v>
      </c>
      <c r="EE30" s="61" t="s">
        <v>1027</v>
      </c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</row>
    <row r="31" spans="1:209" s="52" customFormat="1" ht="15" customHeight="1" x14ac:dyDescent="0.15">
      <c r="A31" s="57" t="s">
        <v>784</v>
      </c>
      <c r="B31" s="58" t="s">
        <v>785</v>
      </c>
      <c r="C31" s="59">
        <v>44760.392361111102</v>
      </c>
      <c r="D31" s="58" t="s">
        <v>1165</v>
      </c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1">
        <v>150</v>
      </c>
      <c r="T31" s="60" t="s">
        <v>1015</v>
      </c>
      <c r="U31" s="60" t="s">
        <v>1166</v>
      </c>
      <c r="V31" s="60" t="s">
        <v>1045</v>
      </c>
      <c r="W31" s="60" t="s">
        <v>1167</v>
      </c>
      <c r="X31" s="60"/>
      <c r="Y31" s="60" t="s">
        <v>1135</v>
      </c>
      <c r="Z31" s="60"/>
      <c r="AA31" s="60"/>
      <c r="AB31" s="61" t="s">
        <v>1168</v>
      </c>
      <c r="AC31" s="62">
        <v>3.8500000000000001E-3</v>
      </c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 t="s">
        <v>992</v>
      </c>
      <c r="AU31" s="61"/>
      <c r="AV31" s="61"/>
      <c r="AW31" s="61"/>
      <c r="AX31" s="61">
        <v>7</v>
      </c>
      <c r="AY31" s="62">
        <v>3.7000000000000002E-3</v>
      </c>
      <c r="AZ31" s="61" t="s">
        <v>993</v>
      </c>
      <c r="BA31" s="61" t="s">
        <v>994</v>
      </c>
      <c r="BB31" s="61" t="s">
        <v>995</v>
      </c>
      <c r="BC31" s="61" t="s">
        <v>103</v>
      </c>
      <c r="BD31" s="61" t="s">
        <v>996</v>
      </c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 t="s">
        <v>997</v>
      </c>
      <c r="BP31" s="61" t="s">
        <v>998</v>
      </c>
      <c r="BQ31" s="61" t="s">
        <v>993</v>
      </c>
      <c r="BR31" s="62">
        <v>1.5499999999999999E-3</v>
      </c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 t="s">
        <v>1094</v>
      </c>
      <c r="CO31" s="61" t="s">
        <v>1095</v>
      </c>
      <c r="CP31" s="61" t="s">
        <v>1096</v>
      </c>
      <c r="CQ31" s="61" t="s">
        <v>1097</v>
      </c>
      <c r="CR31" s="61" t="s">
        <v>1047</v>
      </c>
      <c r="CS31" s="61" t="s">
        <v>1094</v>
      </c>
      <c r="CT31" s="61" t="s">
        <v>1110</v>
      </c>
      <c r="CU31" s="61" t="s">
        <v>1098</v>
      </c>
      <c r="CV31" s="61" t="s">
        <v>1096</v>
      </c>
      <c r="CW31" s="61" t="s">
        <v>1099</v>
      </c>
      <c r="CX31" s="62">
        <v>6.0000000000000001E-3</v>
      </c>
      <c r="CY31" s="61" t="s">
        <v>1100</v>
      </c>
      <c r="CZ31" s="61" t="s">
        <v>1101</v>
      </c>
      <c r="DA31" s="61"/>
      <c r="DB31" s="61" t="s">
        <v>1008</v>
      </c>
      <c r="DC31" s="61" t="s">
        <v>1006</v>
      </c>
      <c r="DD31" s="61" t="s">
        <v>1009</v>
      </c>
      <c r="DE31" s="61" t="s">
        <v>1010</v>
      </c>
      <c r="DF31" s="61">
        <v>0</v>
      </c>
      <c r="DG31" s="61" t="s">
        <v>1002</v>
      </c>
      <c r="DH31" s="61"/>
      <c r="DI31" s="61"/>
      <c r="DJ31" s="61"/>
      <c r="DK31" s="61"/>
      <c r="DL31" s="61"/>
      <c r="DM31" s="61">
        <v>28</v>
      </c>
      <c r="DN31" s="61"/>
      <c r="DO31" s="61"/>
      <c r="DP31" s="61"/>
      <c r="DQ31" s="61"/>
      <c r="DR31" s="61"/>
      <c r="DS31" s="61">
        <v>62</v>
      </c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</row>
    <row r="32" spans="1:209" s="52" customFormat="1" ht="15" customHeight="1" x14ac:dyDescent="0.15">
      <c r="A32" s="57" t="s">
        <v>784</v>
      </c>
      <c r="B32" s="58" t="s">
        <v>785</v>
      </c>
      <c r="C32" s="59">
        <v>44769.388888888898</v>
      </c>
      <c r="D32" s="58" t="s">
        <v>1169</v>
      </c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1">
        <v>1050</v>
      </c>
      <c r="T32" s="61">
        <v>300</v>
      </c>
      <c r="U32" s="60" t="s">
        <v>1170</v>
      </c>
      <c r="V32" s="60" t="s">
        <v>1076</v>
      </c>
      <c r="W32" s="60" t="s">
        <v>1171</v>
      </c>
      <c r="X32" s="60"/>
      <c r="Y32" s="60" t="s">
        <v>1135</v>
      </c>
      <c r="Z32" s="60"/>
      <c r="AA32" s="60"/>
      <c r="AB32" s="61" t="s">
        <v>1172</v>
      </c>
      <c r="AC32" s="62">
        <v>3.8500000000000001E-3</v>
      </c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>
        <v>13</v>
      </c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>
        <v>27</v>
      </c>
      <c r="DN32" s="61"/>
      <c r="DO32" s="61"/>
      <c r="DP32" s="61"/>
      <c r="DQ32" s="61"/>
      <c r="DR32" s="61"/>
      <c r="DS32" s="61">
        <v>51</v>
      </c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  <c r="ES32" s="61"/>
      <c r="ET32" s="61"/>
      <c r="EU32" s="61"/>
      <c r="EV32" s="61"/>
      <c r="EW32" s="61"/>
      <c r="EX32" s="61"/>
      <c r="EY32" s="61"/>
      <c r="EZ32" s="61"/>
      <c r="FA32" s="61"/>
      <c r="FB32" s="61"/>
      <c r="FC32" s="61"/>
      <c r="FD32" s="61"/>
      <c r="FE32" s="61"/>
      <c r="FF32" s="61"/>
      <c r="FG32" s="61"/>
      <c r="FH32" s="61"/>
      <c r="FI32" s="61"/>
      <c r="FJ32" s="61"/>
      <c r="FK32" s="61"/>
      <c r="FL32" s="61"/>
      <c r="FM32" s="61"/>
      <c r="FN32" s="61"/>
      <c r="FO32" s="61"/>
      <c r="FP32" s="61"/>
      <c r="FQ32" s="61"/>
      <c r="FR32" s="61"/>
      <c r="FS32" s="61"/>
      <c r="FT32" s="61"/>
      <c r="FU32" s="61"/>
      <c r="FV32" s="61"/>
      <c r="FW32" s="61"/>
      <c r="FX32" s="61"/>
      <c r="FY32" s="61"/>
      <c r="FZ32" s="61"/>
      <c r="GA32" s="61"/>
      <c r="GB32" s="61"/>
      <c r="GC32" s="61"/>
      <c r="GD32" s="61"/>
      <c r="GE32" s="61"/>
      <c r="GF32" s="61"/>
      <c r="GG32" s="61"/>
      <c r="GH32" s="61"/>
      <c r="GI32" s="61"/>
      <c r="GJ32" s="61"/>
      <c r="GK32" s="61"/>
      <c r="GL32" s="61"/>
      <c r="GM32" s="61"/>
      <c r="GN32" s="61"/>
      <c r="GO32" s="61"/>
      <c r="GP32" s="61"/>
      <c r="GQ32" s="61"/>
      <c r="GR32" s="61"/>
      <c r="GS32" s="61"/>
      <c r="GT32" s="61"/>
      <c r="GU32" s="61"/>
      <c r="GV32" s="61"/>
      <c r="GW32" s="61"/>
      <c r="GX32" s="61"/>
      <c r="GY32" s="61"/>
      <c r="GZ32" s="61"/>
      <c r="HA32" s="61"/>
    </row>
    <row r="33" spans="1:209" s="52" customFormat="1" ht="15" customHeight="1" x14ac:dyDescent="0.15">
      <c r="A33" s="57" t="s">
        <v>784</v>
      </c>
      <c r="B33" s="58" t="s">
        <v>785</v>
      </c>
      <c r="C33" s="59">
        <v>44778.391666666699</v>
      </c>
      <c r="D33" s="58" t="s">
        <v>1173</v>
      </c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1">
        <v>300</v>
      </c>
      <c r="T33" s="61">
        <v>100</v>
      </c>
      <c r="U33" s="60" t="s">
        <v>1174</v>
      </c>
      <c r="V33" s="60" t="s">
        <v>1076</v>
      </c>
      <c r="W33" s="60" t="s">
        <v>1175</v>
      </c>
      <c r="X33" s="60"/>
      <c r="Y33" s="60" t="s">
        <v>1135</v>
      </c>
      <c r="Z33" s="60"/>
      <c r="AA33" s="60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>
        <v>15</v>
      </c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 t="s">
        <v>1009</v>
      </c>
      <c r="DE33" s="61"/>
      <c r="DF33" s="61">
        <v>0</v>
      </c>
      <c r="DG33" s="61"/>
      <c r="DH33" s="61"/>
      <c r="DI33" s="61"/>
      <c r="DJ33" s="61"/>
      <c r="DK33" s="61"/>
      <c r="DL33" s="61"/>
      <c r="DM33" s="61">
        <v>27</v>
      </c>
      <c r="DN33" s="61"/>
      <c r="DO33" s="61"/>
      <c r="DP33" s="61"/>
      <c r="DQ33" s="61"/>
      <c r="DR33" s="61"/>
      <c r="DS33" s="61">
        <v>55</v>
      </c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  <c r="ES33" s="61"/>
      <c r="ET33" s="61"/>
      <c r="EU33" s="61"/>
      <c r="EV33" s="61"/>
      <c r="EW33" s="61"/>
      <c r="EX33" s="61"/>
      <c r="EY33" s="61"/>
      <c r="EZ33" s="61"/>
      <c r="FA33" s="61"/>
      <c r="FB33" s="61"/>
      <c r="FC33" s="61"/>
      <c r="FD33" s="61"/>
      <c r="FE33" s="61"/>
      <c r="FF33" s="61"/>
      <c r="FG33" s="61"/>
      <c r="FH33" s="61"/>
      <c r="FI33" s="61"/>
      <c r="FJ33" s="61"/>
      <c r="FK33" s="61"/>
      <c r="FL33" s="61"/>
      <c r="FM33" s="61"/>
      <c r="FN33" s="61"/>
      <c r="FO33" s="61"/>
      <c r="FP33" s="61"/>
      <c r="FQ33" s="61"/>
      <c r="FR33" s="61"/>
      <c r="FS33" s="61"/>
      <c r="FT33" s="61"/>
      <c r="FU33" s="61"/>
      <c r="FV33" s="61"/>
      <c r="FW33" s="61"/>
      <c r="FX33" s="61"/>
      <c r="FY33" s="61"/>
      <c r="FZ33" s="61"/>
      <c r="GA33" s="61"/>
      <c r="GB33" s="61"/>
      <c r="GC33" s="61"/>
      <c r="GD33" s="61"/>
      <c r="GE33" s="61"/>
      <c r="GF33" s="61"/>
      <c r="GG33" s="61"/>
      <c r="GH33" s="61"/>
      <c r="GI33" s="61"/>
      <c r="GJ33" s="61"/>
      <c r="GK33" s="61"/>
      <c r="GL33" s="61"/>
      <c r="GM33" s="61"/>
      <c r="GN33" s="61"/>
      <c r="GO33" s="61"/>
      <c r="GP33" s="61"/>
      <c r="GQ33" s="61"/>
      <c r="GR33" s="61"/>
      <c r="GS33" s="61"/>
      <c r="GT33" s="61"/>
      <c r="GU33" s="61"/>
      <c r="GV33" s="61"/>
      <c r="GW33" s="61"/>
      <c r="GX33" s="61"/>
      <c r="GY33" s="61"/>
      <c r="GZ33" s="61"/>
      <c r="HA33" s="61"/>
    </row>
    <row r="34" spans="1:209" s="52" customFormat="1" ht="15" customHeight="1" x14ac:dyDescent="0.15">
      <c r="A34" s="57" t="s">
        <v>784</v>
      </c>
      <c r="B34" s="58" t="s">
        <v>785</v>
      </c>
      <c r="C34" s="59">
        <v>44784.381944444402</v>
      </c>
      <c r="D34" s="58" t="s">
        <v>1176</v>
      </c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1">
        <v>200</v>
      </c>
      <c r="T34" s="61">
        <v>50</v>
      </c>
      <c r="U34" s="60" t="s">
        <v>1177</v>
      </c>
      <c r="V34" s="60" t="s">
        <v>1040</v>
      </c>
      <c r="W34" s="60" t="s">
        <v>1178</v>
      </c>
      <c r="X34" s="60"/>
      <c r="Y34" s="60" t="s">
        <v>1135</v>
      </c>
      <c r="Z34" s="60"/>
      <c r="AA34" s="60"/>
      <c r="AB34" s="61" t="s">
        <v>1082</v>
      </c>
      <c r="AC34" s="62">
        <v>3.8500000000000001E-3</v>
      </c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 t="s">
        <v>992</v>
      </c>
      <c r="AU34" s="61"/>
      <c r="AV34" s="61"/>
      <c r="AW34" s="61"/>
      <c r="AX34" s="61">
        <v>7.7</v>
      </c>
      <c r="AY34" s="62">
        <v>3.7000000000000002E-3</v>
      </c>
      <c r="AZ34" s="61" t="s">
        <v>993</v>
      </c>
      <c r="BA34" s="61" t="s">
        <v>994</v>
      </c>
      <c r="BB34" s="61" t="s">
        <v>995</v>
      </c>
      <c r="BC34" s="61" t="s">
        <v>103</v>
      </c>
      <c r="BD34" s="61" t="s">
        <v>996</v>
      </c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 t="s">
        <v>997</v>
      </c>
      <c r="BP34" s="61" t="s">
        <v>998</v>
      </c>
      <c r="BQ34" s="61" t="s">
        <v>993</v>
      </c>
      <c r="BR34" s="62">
        <v>1.5499999999999999E-3</v>
      </c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 t="s">
        <v>1094</v>
      </c>
      <c r="CO34" s="61" t="s">
        <v>1095</v>
      </c>
      <c r="CP34" s="61" t="s">
        <v>1096</v>
      </c>
      <c r="CQ34" s="61" t="s">
        <v>1097</v>
      </c>
      <c r="CR34" s="61" t="s">
        <v>1047</v>
      </c>
      <c r="CS34" s="61" t="s">
        <v>1094</v>
      </c>
      <c r="CT34" s="61" t="s">
        <v>1110</v>
      </c>
      <c r="CU34" s="61" t="s">
        <v>1098</v>
      </c>
      <c r="CV34" s="61" t="s">
        <v>1096</v>
      </c>
      <c r="CW34" s="61" t="s">
        <v>1099</v>
      </c>
      <c r="CX34" s="62">
        <v>6.0000000000000001E-3</v>
      </c>
      <c r="CY34" s="61" t="s">
        <v>1100</v>
      </c>
      <c r="CZ34" s="61" t="s">
        <v>1101</v>
      </c>
      <c r="DA34" s="61"/>
      <c r="DB34" s="61" t="s">
        <v>1008</v>
      </c>
      <c r="DC34" s="61" t="s">
        <v>1006</v>
      </c>
      <c r="DD34" s="61" t="s">
        <v>1009</v>
      </c>
      <c r="DE34" s="61" t="s">
        <v>1010</v>
      </c>
      <c r="DF34" s="61">
        <v>0</v>
      </c>
      <c r="DG34" s="61" t="s">
        <v>1002</v>
      </c>
      <c r="DH34" s="61"/>
      <c r="DI34" s="61"/>
      <c r="DJ34" s="61"/>
      <c r="DK34" s="61"/>
      <c r="DL34" s="61"/>
      <c r="DM34" s="61">
        <v>38</v>
      </c>
      <c r="DN34" s="61"/>
      <c r="DO34" s="61"/>
      <c r="DP34" s="61"/>
      <c r="DQ34" s="61"/>
      <c r="DR34" s="61"/>
      <c r="DS34" s="61">
        <v>63</v>
      </c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  <c r="ES34" s="61"/>
      <c r="ET34" s="61"/>
      <c r="EU34" s="61"/>
      <c r="EV34" s="61"/>
      <c r="EW34" s="61"/>
      <c r="EX34" s="61"/>
      <c r="EY34" s="61"/>
      <c r="EZ34" s="61"/>
      <c r="FA34" s="61"/>
      <c r="FB34" s="61"/>
      <c r="FC34" s="61"/>
      <c r="FD34" s="61"/>
      <c r="FE34" s="61"/>
      <c r="FF34" s="61"/>
      <c r="FG34" s="61"/>
      <c r="FH34" s="61"/>
      <c r="FI34" s="61"/>
      <c r="FJ34" s="61"/>
      <c r="FK34" s="61"/>
      <c r="FL34" s="61"/>
      <c r="FM34" s="61"/>
      <c r="FN34" s="61"/>
      <c r="FO34" s="61"/>
      <c r="FP34" s="61"/>
      <c r="FQ34" s="61"/>
      <c r="FR34" s="61"/>
      <c r="FS34" s="61"/>
      <c r="FT34" s="61"/>
      <c r="FU34" s="61"/>
      <c r="FV34" s="61"/>
      <c r="FW34" s="61"/>
      <c r="FX34" s="61"/>
      <c r="FY34" s="61"/>
      <c r="FZ34" s="61"/>
      <c r="GA34" s="61"/>
      <c r="GB34" s="61"/>
      <c r="GC34" s="61"/>
      <c r="GD34" s="61"/>
      <c r="GE34" s="61"/>
      <c r="GF34" s="61"/>
      <c r="GG34" s="61"/>
      <c r="GH34" s="61"/>
      <c r="GI34" s="61"/>
      <c r="GJ34" s="61"/>
      <c r="GK34" s="61"/>
      <c r="GL34" s="61"/>
      <c r="GM34" s="61"/>
      <c r="GN34" s="61"/>
      <c r="GO34" s="61"/>
      <c r="GP34" s="61"/>
      <c r="GQ34" s="61"/>
      <c r="GR34" s="61"/>
      <c r="GS34" s="61"/>
      <c r="GT34" s="61"/>
      <c r="GU34" s="61"/>
      <c r="GV34" s="61"/>
      <c r="GW34" s="61"/>
      <c r="GX34" s="61"/>
      <c r="GY34" s="61"/>
      <c r="GZ34" s="61"/>
      <c r="HA34" s="61"/>
    </row>
    <row r="35" spans="1:209" s="52" customFormat="1" ht="15" customHeight="1" x14ac:dyDescent="0.15">
      <c r="A35" s="57" t="s">
        <v>784</v>
      </c>
      <c r="B35" s="58" t="s">
        <v>785</v>
      </c>
      <c r="C35" s="59">
        <v>44789.452777777798</v>
      </c>
      <c r="D35" s="58" t="s">
        <v>793</v>
      </c>
      <c r="E35" s="60" t="s">
        <v>1011</v>
      </c>
      <c r="F35" s="60" t="s">
        <v>1000</v>
      </c>
      <c r="G35" s="60" t="s">
        <v>1012</v>
      </c>
      <c r="H35" s="60" t="s">
        <v>995</v>
      </c>
      <c r="I35" s="61">
        <v>55</v>
      </c>
      <c r="J35" s="60" t="s">
        <v>1179</v>
      </c>
      <c r="K35" s="60" t="s">
        <v>1180</v>
      </c>
      <c r="L35" s="60"/>
      <c r="M35" s="60"/>
      <c r="N35" s="60"/>
      <c r="O35" s="60"/>
      <c r="P35" s="60"/>
      <c r="Q35" s="60"/>
      <c r="R35" s="60"/>
      <c r="S35" s="61">
        <v>200</v>
      </c>
      <c r="T35" s="60" t="s">
        <v>1015</v>
      </c>
      <c r="U35" s="60" t="s">
        <v>1181</v>
      </c>
      <c r="V35" s="60" t="s">
        <v>989</v>
      </c>
      <c r="W35" s="60" t="s">
        <v>1182</v>
      </c>
      <c r="X35" s="60"/>
      <c r="Y35" s="60"/>
      <c r="Z35" s="60"/>
      <c r="AA35" s="60"/>
      <c r="AB35" s="61"/>
      <c r="AC35" s="61"/>
      <c r="AD35" s="61" t="s">
        <v>1019</v>
      </c>
      <c r="AE35" s="62" t="s">
        <v>1067</v>
      </c>
      <c r="AF35" s="62" t="s">
        <v>1020</v>
      </c>
      <c r="AG35" s="62" t="s">
        <v>1021</v>
      </c>
      <c r="AH35" s="62">
        <v>9.5E-4</v>
      </c>
      <c r="AI35" s="61">
        <v>1.4E-3</v>
      </c>
      <c r="AJ35" s="61" t="s">
        <v>1069</v>
      </c>
      <c r="AK35" s="61">
        <v>1.4E-3</v>
      </c>
      <c r="AL35" s="61"/>
      <c r="AM35" s="61"/>
      <c r="AN35" s="61"/>
      <c r="AO35" s="61"/>
      <c r="AP35" s="61"/>
      <c r="AQ35" s="61"/>
      <c r="AR35" s="61"/>
      <c r="AS35" s="61"/>
      <c r="AT35" s="61"/>
      <c r="AU35" s="61">
        <v>180</v>
      </c>
      <c r="AV35" s="61">
        <v>7.7</v>
      </c>
      <c r="AW35" s="61">
        <v>0.17</v>
      </c>
      <c r="AX35" s="61">
        <v>7.3</v>
      </c>
      <c r="AY35" s="61"/>
      <c r="AZ35" s="61"/>
      <c r="BA35" s="61"/>
      <c r="BB35" s="61"/>
      <c r="BC35" s="61"/>
      <c r="BD35" s="61"/>
      <c r="BE35" s="61">
        <v>52</v>
      </c>
      <c r="BF35" s="61">
        <v>4.7E-2</v>
      </c>
      <c r="BG35" s="61">
        <v>0.22</v>
      </c>
      <c r="BH35" s="61">
        <v>0.96</v>
      </c>
      <c r="BI35" s="61">
        <v>9.3000000000000007</v>
      </c>
      <c r="BJ35" s="61"/>
      <c r="BK35" s="61">
        <v>1.3</v>
      </c>
      <c r="BL35" s="61">
        <v>2.8</v>
      </c>
      <c r="BM35" s="61"/>
      <c r="BN35" s="61"/>
      <c r="BO35" s="61"/>
      <c r="BP35" s="61"/>
      <c r="BQ35" s="61"/>
      <c r="BR35" s="61"/>
      <c r="BS35" s="61" t="s">
        <v>1006</v>
      </c>
      <c r="BT35" s="61" t="s">
        <v>1024</v>
      </c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>
        <v>1.6</v>
      </c>
      <c r="DB35" s="61"/>
      <c r="DC35" s="61"/>
      <c r="DD35" s="61"/>
      <c r="DE35" s="61"/>
      <c r="DF35" s="61"/>
      <c r="DG35" s="61"/>
      <c r="DH35" s="61">
        <v>95</v>
      </c>
      <c r="DI35" s="61">
        <v>18</v>
      </c>
      <c r="DJ35" s="61">
        <v>380</v>
      </c>
      <c r="DK35" s="61">
        <v>22</v>
      </c>
      <c r="DL35" s="61">
        <v>2.4</v>
      </c>
      <c r="DM35" s="61">
        <v>37</v>
      </c>
      <c r="DN35" s="61">
        <v>4.9000000000000004</v>
      </c>
      <c r="DO35" s="61">
        <v>39</v>
      </c>
      <c r="DP35" s="61">
        <v>6.3</v>
      </c>
      <c r="DQ35" s="61" t="s">
        <v>1164</v>
      </c>
      <c r="DR35" s="61"/>
      <c r="DS35" s="61">
        <v>62</v>
      </c>
      <c r="DT35" s="61"/>
      <c r="DU35" s="61"/>
      <c r="DV35" s="61">
        <v>7.2</v>
      </c>
      <c r="DW35" s="61">
        <v>1.7999999999999999E-2</v>
      </c>
      <c r="DX35" s="61" t="s">
        <v>106</v>
      </c>
      <c r="DY35" s="61">
        <v>1.7</v>
      </c>
      <c r="DZ35" s="61"/>
      <c r="EA35" s="61"/>
      <c r="EB35" s="61"/>
      <c r="EC35" s="61"/>
      <c r="ED35" s="61">
        <v>20.8</v>
      </c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</row>
    <row r="36" spans="1:209" s="52" customFormat="1" ht="15" customHeight="1" x14ac:dyDescent="0.15">
      <c r="A36" s="57" t="s">
        <v>784</v>
      </c>
      <c r="B36" s="58" t="s">
        <v>785</v>
      </c>
      <c r="C36" s="59">
        <v>44795.365277777797</v>
      </c>
      <c r="D36" s="58" t="s">
        <v>786</v>
      </c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1">
        <v>900</v>
      </c>
      <c r="T36" s="61">
        <v>200</v>
      </c>
      <c r="U36" s="60" t="s">
        <v>1183</v>
      </c>
      <c r="V36" s="60" t="s">
        <v>1184</v>
      </c>
      <c r="W36" s="60" t="s">
        <v>1185</v>
      </c>
      <c r="X36" s="60"/>
      <c r="Y36" s="60" t="s">
        <v>1135</v>
      </c>
      <c r="Z36" s="60"/>
      <c r="AA36" s="60"/>
      <c r="AB36" s="61" t="s">
        <v>1186</v>
      </c>
      <c r="AC36" s="61">
        <v>3.9E-2</v>
      </c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 t="s">
        <v>992</v>
      </c>
      <c r="AU36" s="61"/>
      <c r="AV36" s="61"/>
      <c r="AW36" s="61"/>
      <c r="AX36" s="61">
        <v>7.5</v>
      </c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 t="s">
        <v>997</v>
      </c>
      <c r="BP36" s="61" t="s">
        <v>998</v>
      </c>
      <c r="BQ36" s="61" t="s">
        <v>993</v>
      </c>
      <c r="BR36" s="62">
        <v>1.5499999999999999E-3</v>
      </c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 t="s">
        <v>1094</v>
      </c>
      <c r="CO36" s="61" t="s">
        <v>1095</v>
      </c>
      <c r="CP36" s="61" t="s">
        <v>1096</v>
      </c>
      <c r="CQ36" s="61" t="s">
        <v>1097</v>
      </c>
      <c r="CR36" s="61" t="s">
        <v>1047</v>
      </c>
      <c r="CS36" s="61" t="s">
        <v>1094</v>
      </c>
      <c r="CT36" s="61" t="s">
        <v>1110</v>
      </c>
      <c r="CU36" s="61" t="s">
        <v>1098</v>
      </c>
      <c r="CV36" s="61" t="s">
        <v>1096</v>
      </c>
      <c r="CW36" s="61" t="s">
        <v>1099</v>
      </c>
      <c r="CX36" s="62">
        <v>6.0000000000000001E-3</v>
      </c>
      <c r="CY36" s="61" t="s">
        <v>1100</v>
      </c>
      <c r="CZ36" s="61" t="s">
        <v>1101</v>
      </c>
      <c r="DA36" s="61"/>
      <c r="DB36" s="61" t="s">
        <v>1008</v>
      </c>
      <c r="DC36" s="61" t="s">
        <v>1006</v>
      </c>
      <c r="DD36" s="61" t="s">
        <v>1009</v>
      </c>
      <c r="DE36" s="61" t="s">
        <v>1010</v>
      </c>
      <c r="DF36" s="61">
        <v>0</v>
      </c>
      <c r="DG36" s="61" t="s">
        <v>1002</v>
      </c>
      <c r="DH36" s="61"/>
      <c r="DI36" s="61"/>
      <c r="DJ36" s="61"/>
      <c r="DK36" s="61"/>
      <c r="DL36" s="61"/>
      <c r="DM36" s="61">
        <v>30</v>
      </c>
      <c r="DN36" s="61"/>
      <c r="DO36" s="61"/>
      <c r="DP36" s="61"/>
      <c r="DQ36" s="61"/>
      <c r="DR36" s="61"/>
      <c r="DS36" s="61">
        <v>61</v>
      </c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</row>
    <row r="37" spans="1:209" s="52" customFormat="1" ht="15" customHeight="1" x14ac:dyDescent="0.15">
      <c r="A37" s="57" t="s">
        <v>784</v>
      </c>
      <c r="B37" s="58" t="s">
        <v>785</v>
      </c>
      <c r="C37" s="59">
        <v>44804.415972222203</v>
      </c>
      <c r="D37" s="58" t="s">
        <v>1187</v>
      </c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1">
        <v>100</v>
      </c>
      <c r="T37" s="61">
        <v>50</v>
      </c>
      <c r="U37" s="60" t="s">
        <v>1188</v>
      </c>
      <c r="V37" s="60" t="s">
        <v>1045</v>
      </c>
      <c r="W37" s="60" t="s">
        <v>1189</v>
      </c>
      <c r="X37" s="60"/>
      <c r="Y37" s="60"/>
      <c r="Z37" s="60"/>
      <c r="AA37" s="60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>
        <v>7.8</v>
      </c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>
        <v>30</v>
      </c>
      <c r="DN37" s="61"/>
      <c r="DO37" s="61"/>
      <c r="DP37" s="61"/>
      <c r="DQ37" s="61"/>
      <c r="DR37" s="61"/>
      <c r="DS37" s="61">
        <v>62</v>
      </c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  <c r="ES37" s="61"/>
      <c r="ET37" s="61"/>
      <c r="EU37" s="61"/>
      <c r="EV37" s="61"/>
      <c r="EW37" s="61"/>
      <c r="EX37" s="61"/>
      <c r="EY37" s="61"/>
      <c r="EZ37" s="61"/>
      <c r="FA37" s="61"/>
      <c r="FB37" s="61"/>
      <c r="FC37" s="61"/>
      <c r="FD37" s="61"/>
      <c r="FE37" s="61"/>
      <c r="FF37" s="61"/>
      <c r="FG37" s="61"/>
      <c r="FH37" s="61"/>
      <c r="FI37" s="61"/>
      <c r="FJ37" s="61"/>
      <c r="FK37" s="61"/>
      <c r="FL37" s="61"/>
      <c r="FM37" s="61"/>
      <c r="FN37" s="61"/>
      <c r="FO37" s="61"/>
      <c r="FP37" s="61"/>
      <c r="FQ37" s="61"/>
      <c r="FR37" s="61"/>
      <c r="FS37" s="61"/>
      <c r="FT37" s="61"/>
      <c r="FU37" s="61"/>
      <c r="FV37" s="61"/>
      <c r="FW37" s="61"/>
      <c r="FX37" s="61"/>
      <c r="FY37" s="61"/>
      <c r="FZ37" s="61"/>
      <c r="GA37" s="61"/>
      <c r="GB37" s="61"/>
      <c r="GC37" s="61"/>
      <c r="GD37" s="61"/>
      <c r="GE37" s="61"/>
      <c r="GF37" s="61"/>
      <c r="GG37" s="61"/>
      <c r="GH37" s="61"/>
      <c r="GI37" s="61"/>
      <c r="GJ37" s="61"/>
      <c r="GK37" s="61"/>
      <c r="GL37" s="61"/>
      <c r="GM37" s="61"/>
      <c r="GN37" s="61"/>
      <c r="GO37" s="61"/>
      <c r="GP37" s="61"/>
      <c r="GQ37" s="61"/>
      <c r="GR37" s="61"/>
      <c r="GS37" s="61"/>
      <c r="GT37" s="61"/>
      <c r="GU37" s="61"/>
      <c r="GV37" s="61"/>
      <c r="GW37" s="61"/>
      <c r="GX37" s="61"/>
      <c r="GY37" s="61"/>
      <c r="GZ37" s="61"/>
      <c r="HA37" s="61"/>
    </row>
    <row r="38" spans="1:209" s="52" customFormat="1" ht="15" customHeight="1" x14ac:dyDescent="0.15">
      <c r="A38" s="57" t="s">
        <v>784</v>
      </c>
      <c r="B38" s="58" t="s">
        <v>785</v>
      </c>
      <c r="C38" s="59">
        <v>44813.313194444403</v>
      </c>
      <c r="D38" s="58" t="s">
        <v>1190</v>
      </c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1">
        <v>1200</v>
      </c>
      <c r="T38" s="61">
        <v>200</v>
      </c>
      <c r="U38" s="60" t="s">
        <v>1191</v>
      </c>
      <c r="V38" s="60" t="s">
        <v>1045</v>
      </c>
      <c r="W38" s="60" t="s">
        <v>1192</v>
      </c>
      <c r="X38" s="60"/>
      <c r="Y38" s="60" t="s">
        <v>1135</v>
      </c>
      <c r="Z38" s="60"/>
      <c r="AA38" s="60"/>
      <c r="AB38" s="61" t="s">
        <v>1125</v>
      </c>
      <c r="AC38" s="61">
        <v>1.7000000000000001E-2</v>
      </c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 t="s">
        <v>992</v>
      </c>
      <c r="AU38" s="61"/>
      <c r="AV38" s="61"/>
      <c r="AW38" s="61"/>
      <c r="AX38" s="61">
        <v>12</v>
      </c>
      <c r="AY38" s="62">
        <v>3.7000000000000002E-3</v>
      </c>
      <c r="AZ38" s="61" t="s">
        <v>993</v>
      </c>
      <c r="BA38" s="61" t="s">
        <v>994</v>
      </c>
      <c r="BB38" s="61" t="s">
        <v>995</v>
      </c>
      <c r="BC38" s="61" t="s">
        <v>103</v>
      </c>
      <c r="BD38" s="61" t="s">
        <v>996</v>
      </c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 t="s">
        <v>997</v>
      </c>
      <c r="BP38" s="61" t="s">
        <v>998</v>
      </c>
      <c r="BQ38" s="61" t="s">
        <v>993</v>
      </c>
      <c r="BR38" s="62">
        <v>1.5499999999999999E-3</v>
      </c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 t="s">
        <v>1193</v>
      </c>
      <c r="CO38" s="61" t="s">
        <v>1095</v>
      </c>
      <c r="CP38" s="61" t="s">
        <v>1096</v>
      </c>
      <c r="CQ38" s="61" t="s">
        <v>1097</v>
      </c>
      <c r="CR38" s="61" t="s">
        <v>1047</v>
      </c>
      <c r="CS38" s="61" t="s">
        <v>1094</v>
      </c>
      <c r="CT38" s="61" t="s">
        <v>1110</v>
      </c>
      <c r="CU38" s="61" t="s">
        <v>1098</v>
      </c>
      <c r="CV38" s="61" t="s">
        <v>1096</v>
      </c>
      <c r="CW38" s="61" t="s">
        <v>1099</v>
      </c>
      <c r="CX38" s="62">
        <v>6.0000000000000001E-3</v>
      </c>
      <c r="CY38" s="61" t="s">
        <v>1100</v>
      </c>
      <c r="CZ38" s="61" t="s">
        <v>1101</v>
      </c>
      <c r="DA38" s="61"/>
      <c r="DB38" s="61" t="s">
        <v>1008</v>
      </c>
      <c r="DC38" s="61" t="s">
        <v>1006</v>
      </c>
      <c r="DD38" s="61" t="s">
        <v>1009</v>
      </c>
      <c r="DE38" s="61" t="s">
        <v>1010</v>
      </c>
      <c r="DF38" s="61">
        <v>0</v>
      </c>
      <c r="DG38" s="61" t="s">
        <v>1002</v>
      </c>
      <c r="DH38" s="61"/>
      <c r="DI38" s="61"/>
      <c r="DJ38" s="61"/>
      <c r="DK38" s="61"/>
      <c r="DL38" s="61"/>
      <c r="DM38" s="61">
        <v>35</v>
      </c>
      <c r="DN38" s="61"/>
      <c r="DO38" s="61"/>
      <c r="DP38" s="61"/>
      <c r="DQ38" s="61"/>
      <c r="DR38" s="61"/>
      <c r="DS38" s="61">
        <v>58</v>
      </c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61"/>
      <c r="GH38" s="61"/>
      <c r="GI38" s="61"/>
      <c r="GJ38" s="61"/>
      <c r="GK38" s="61"/>
      <c r="GL38" s="61"/>
      <c r="GM38" s="61"/>
      <c r="GN38" s="61"/>
      <c r="GO38" s="61"/>
      <c r="GP38" s="61"/>
      <c r="GQ38" s="61"/>
      <c r="GR38" s="61"/>
      <c r="GS38" s="61"/>
      <c r="GT38" s="61"/>
      <c r="GU38" s="61"/>
      <c r="GV38" s="61"/>
      <c r="GW38" s="61"/>
      <c r="GX38" s="61"/>
      <c r="GY38" s="61"/>
      <c r="GZ38" s="61"/>
      <c r="HA38" s="61"/>
    </row>
    <row r="39" spans="1:209" s="52" customFormat="1" ht="15" customHeight="1" x14ac:dyDescent="0.15">
      <c r="A39" s="57" t="s">
        <v>784</v>
      </c>
      <c r="B39" s="58" t="s">
        <v>785</v>
      </c>
      <c r="C39" s="59">
        <v>44819.421527777798</v>
      </c>
      <c r="D39" s="58" t="s">
        <v>794</v>
      </c>
      <c r="E39" s="60" t="s">
        <v>1011</v>
      </c>
      <c r="F39" s="60" t="s">
        <v>1000</v>
      </c>
      <c r="G39" s="60" t="s">
        <v>1012</v>
      </c>
      <c r="H39" s="60" t="s">
        <v>995</v>
      </c>
      <c r="I39" s="61">
        <v>71</v>
      </c>
      <c r="J39" s="60" t="s">
        <v>1179</v>
      </c>
      <c r="K39" s="60" t="s">
        <v>1194</v>
      </c>
      <c r="L39" s="60"/>
      <c r="M39" s="60"/>
      <c r="N39" s="60"/>
      <c r="O39" s="60"/>
      <c r="P39" s="60"/>
      <c r="Q39" s="60"/>
      <c r="R39" s="60"/>
      <c r="S39" s="61">
        <v>50</v>
      </c>
      <c r="T39" s="60" t="s">
        <v>1015</v>
      </c>
      <c r="U39" s="60" t="s">
        <v>1195</v>
      </c>
      <c r="V39" s="60" t="s">
        <v>1045</v>
      </c>
      <c r="W39" s="60" t="s">
        <v>1196</v>
      </c>
      <c r="X39" s="60"/>
      <c r="Y39" s="60"/>
      <c r="Z39" s="60"/>
      <c r="AA39" s="60"/>
      <c r="AB39" s="61"/>
      <c r="AC39" s="61"/>
      <c r="AD39" s="61" t="s">
        <v>1019</v>
      </c>
      <c r="AE39" s="61">
        <v>4.5999999999999999E-3</v>
      </c>
      <c r="AF39" s="61">
        <v>4.1000000000000003E-3</v>
      </c>
      <c r="AG39" s="62" t="s">
        <v>1021</v>
      </c>
      <c r="AH39" s="61">
        <v>2.7000000000000001E-3</v>
      </c>
      <c r="AI39" s="61">
        <v>2.2000000000000001E-3</v>
      </c>
      <c r="AJ39" s="61">
        <v>2.0999999999999999E-3</v>
      </c>
      <c r="AK39" s="61">
        <v>8.3999999999999995E-3</v>
      </c>
      <c r="AL39" s="61"/>
      <c r="AM39" s="61"/>
      <c r="AN39" s="61"/>
      <c r="AO39" s="61"/>
      <c r="AP39" s="61"/>
      <c r="AQ39" s="61"/>
      <c r="AR39" s="61"/>
      <c r="AS39" s="61"/>
      <c r="AT39" s="61"/>
      <c r="AU39" s="61">
        <v>120</v>
      </c>
      <c r="AV39" s="61">
        <v>7.5</v>
      </c>
      <c r="AW39" s="61">
        <v>0.16</v>
      </c>
      <c r="AX39" s="61">
        <v>15</v>
      </c>
      <c r="AY39" s="62">
        <v>3.7000000000000002E-3</v>
      </c>
      <c r="AZ39" s="61" t="s">
        <v>993</v>
      </c>
      <c r="BA39" s="61" t="s">
        <v>994</v>
      </c>
      <c r="BB39" s="61" t="s">
        <v>995</v>
      </c>
      <c r="BC39" s="61" t="s">
        <v>103</v>
      </c>
      <c r="BD39" s="61" t="s">
        <v>996</v>
      </c>
      <c r="BE39" s="61">
        <v>110</v>
      </c>
      <c r="BF39" s="61">
        <v>5.8999999999999997E-2</v>
      </c>
      <c r="BG39" s="61">
        <v>0.37</v>
      </c>
      <c r="BH39" s="61">
        <v>1.2</v>
      </c>
      <c r="BI39" s="61">
        <v>14</v>
      </c>
      <c r="BJ39" s="61"/>
      <c r="BK39" s="61" t="s">
        <v>1197</v>
      </c>
      <c r="BL39" s="61">
        <v>3.9</v>
      </c>
      <c r="BM39" s="61"/>
      <c r="BN39" s="61"/>
      <c r="BO39" s="61"/>
      <c r="BP39" s="61"/>
      <c r="BQ39" s="61"/>
      <c r="BR39" s="61"/>
      <c r="BS39" s="61" t="s">
        <v>1006</v>
      </c>
      <c r="BT39" s="61" t="s">
        <v>1024</v>
      </c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>
        <v>3.4</v>
      </c>
      <c r="DB39" s="61"/>
      <c r="DC39" s="61"/>
      <c r="DD39" s="61"/>
      <c r="DE39" s="61"/>
      <c r="DF39" s="61"/>
      <c r="DG39" s="61"/>
      <c r="DH39" s="61">
        <v>150</v>
      </c>
      <c r="DI39" s="61">
        <v>19</v>
      </c>
      <c r="DJ39" s="61">
        <v>730</v>
      </c>
      <c r="DK39" s="61">
        <v>23</v>
      </c>
      <c r="DL39" s="61">
        <v>2.4</v>
      </c>
      <c r="DM39" s="61">
        <v>61</v>
      </c>
      <c r="DN39" s="61">
        <v>5.0999999999999996</v>
      </c>
      <c r="DO39" s="61">
        <v>44</v>
      </c>
      <c r="DP39" s="61">
        <v>7.3</v>
      </c>
      <c r="DQ39" s="61" t="s">
        <v>1164</v>
      </c>
      <c r="DR39" s="61"/>
      <c r="DS39" s="61">
        <v>56</v>
      </c>
      <c r="DT39" s="61"/>
      <c r="DU39" s="61"/>
      <c r="DV39" s="61">
        <v>7.3</v>
      </c>
      <c r="DW39" s="61" t="s">
        <v>1003</v>
      </c>
      <c r="DX39" s="61" t="s">
        <v>106</v>
      </c>
      <c r="DY39" s="61">
        <v>1.6</v>
      </c>
      <c r="DZ39" s="61"/>
      <c r="EA39" s="61"/>
      <c r="EB39" s="61"/>
      <c r="EC39" s="61"/>
      <c r="ED39" s="61">
        <v>16</v>
      </c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</row>
    <row r="40" spans="1:209" s="52" customFormat="1" ht="15" customHeight="1" x14ac:dyDescent="0.15">
      <c r="A40" s="57" t="s">
        <v>784</v>
      </c>
      <c r="B40" s="58" t="s">
        <v>785</v>
      </c>
      <c r="C40" s="59">
        <v>44824.436805555597</v>
      </c>
      <c r="D40" s="58" t="s">
        <v>1198</v>
      </c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1">
        <v>250</v>
      </c>
      <c r="T40" s="61">
        <v>50</v>
      </c>
      <c r="U40" s="60" t="s">
        <v>1199</v>
      </c>
      <c r="V40" s="60" t="s">
        <v>1184</v>
      </c>
      <c r="W40" s="60" t="s">
        <v>1200</v>
      </c>
      <c r="X40" s="60"/>
      <c r="Y40" s="60" t="s">
        <v>1135</v>
      </c>
      <c r="Z40" s="61">
        <v>2.4E-2</v>
      </c>
      <c r="AA40" s="60"/>
      <c r="AB40" s="61"/>
      <c r="AC40" s="62">
        <v>3.8500000000000001E-3</v>
      </c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 t="s">
        <v>992</v>
      </c>
      <c r="AU40" s="61"/>
      <c r="AV40" s="61"/>
      <c r="AW40" s="61"/>
      <c r="AX40" s="61">
        <v>8.8000000000000007</v>
      </c>
      <c r="AY40" s="62">
        <v>3.7000000000000002E-3</v>
      </c>
      <c r="AZ40" s="61" t="s">
        <v>993</v>
      </c>
      <c r="BA40" s="61" t="s">
        <v>994</v>
      </c>
      <c r="BB40" s="61" t="s">
        <v>995</v>
      </c>
      <c r="BC40" s="61" t="s">
        <v>103</v>
      </c>
      <c r="BD40" s="61" t="s">
        <v>996</v>
      </c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 t="s">
        <v>997</v>
      </c>
      <c r="BP40" s="61" t="s">
        <v>998</v>
      </c>
      <c r="BQ40" s="61" t="s">
        <v>993</v>
      </c>
      <c r="BR40" s="62">
        <v>1.5499999999999999E-3</v>
      </c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 t="s">
        <v>1094</v>
      </c>
      <c r="CO40" s="61" t="s">
        <v>1095</v>
      </c>
      <c r="CP40" s="61" t="s">
        <v>1096</v>
      </c>
      <c r="CQ40" s="61" t="s">
        <v>1097</v>
      </c>
      <c r="CR40" s="61" t="s">
        <v>1047</v>
      </c>
      <c r="CS40" s="61" t="s">
        <v>1094</v>
      </c>
      <c r="CT40" s="61" t="s">
        <v>1110</v>
      </c>
      <c r="CU40" s="61" t="s">
        <v>1098</v>
      </c>
      <c r="CV40" s="61" t="s">
        <v>1096</v>
      </c>
      <c r="CW40" s="61" t="s">
        <v>1099</v>
      </c>
      <c r="CX40" s="62">
        <v>6.0000000000000001E-3</v>
      </c>
      <c r="CY40" s="61" t="s">
        <v>1100</v>
      </c>
      <c r="CZ40" s="61" t="s">
        <v>1101</v>
      </c>
      <c r="DA40" s="61"/>
      <c r="DB40" s="61" t="s">
        <v>1008</v>
      </c>
      <c r="DC40" s="61" t="s">
        <v>1006</v>
      </c>
      <c r="DD40" s="61" t="s">
        <v>1009</v>
      </c>
      <c r="DE40" s="61" t="s">
        <v>1010</v>
      </c>
      <c r="DF40" s="61">
        <v>0</v>
      </c>
      <c r="DG40" s="61" t="s">
        <v>1002</v>
      </c>
      <c r="DH40" s="61"/>
      <c r="DI40" s="61"/>
      <c r="DJ40" s="61"/>
      <c r="DK40" s="61"/>
      <c r="DL40" s="61"/>
      <c r="DM40" s="61">
        <v>31</v>
      </c>
      <c r="DN40" s="61"/>
      <c r="DO40" s="61"/>
      <c r="DP40" s="61"/>
      <c r="DQ40" s="61"/>
      <c r="DR40" s="61"/>
      <c r="DS40" s="61">
        <v>64</v>
      </c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</row>
    <row r="41" spans="1:209" s="52" customFormat="1" ht="15" customHeight="1" x14ac:dyDescent="0.15">
      <c r="A41" s="57" t="s">
        <v>784</v>
      </c>
      <c r="B41" s="58" t="s">
        <v>785</v>
      </c>
      <c r="C41" s="59">
        <v>44830.3972222222</v>
      </c>
      <c r="D41" s="58" t="s">
        <v>1201</v>
      </c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1">
        <v>300</v>
      </c>
      <c r="T41" s="61">
        <v>200</v>
      </c>
      <c r="U41" s="60" t="s">
        <v>1202</v>
      </c>
      <c r="V41" s="60" t="s">
        <v>989</v>
      </c>
      <c r="W41" s="60" t="s">
        <v>1203</v>
      </c>
      <c r="X41" s="60"/>
      <c r="Y41" s="60"/>
      <c r="Z41" s="60"/>
      <c r="AA41" s="60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>
        <v>11</v>
      </c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>
        <v>20</v>
      </c>
      <c r="DN41" s="61"/>
      <c r="DO41" s="61"/>
      <c r="DP41" s="61"/>
      <c r="DQ41" s="61"/>
      <c r="DR41" s="61"/>
      <c r="DS41" s="61">
        <v>59</v>
      </c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</row>
    <row r="42" spans="1:209" s="52" customFormat="1" ht="15" customHeight="1" x14ac:dyDescent="0.15">
      <c r="A42" s="57" t="s">
        <v>784</v>
      </c>
      <c r="B42" s="58" t="s">
        <v>785</v>
      </c>
      <c r="C42" s="59">
        <v>44839.481249999997</v>
      </c>
      <c r="D42" s="58" t="s">
        <v>1204</v>
      </c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1">
        <v>250</v>
      </c>
      <c r="T42" s="61">
        <v>100</v>
      </c>
      <c r="U42" s="60" t="s">
        <v>1205</v>
      </c>
      <c r="V42" s="60" t="s">
        <v>1184</v>
      </c>
      <c r="W42" s="60" t="s">
        <v>1206</v>
      </c>
      <c r="X42" s="60"/>
      <c r="Y42" s="60" t="s">
        <v>1135</v>
      </c>
      <c r="Z42" s="61">
        <v>0.02</v>
      </c>
      <c r="AA42" s="62">
        <v>3.8500000000000001E-3</v>
      </c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 t="s">
        <v>992</v>
      </c>
      <c r="AU42" s="61"/>
      <c r="AV42" s="61"/>
      <c r="AW42" s="61"/>
      <c r="AX42" s="61">
        <v>12</v>
      </c>
      <c r="AY42" s="62">
        <v>3.7000000000000002E-3</v>
      </c>
      <c r="AZ42" s="61" t="s">
        <v>993</v>
      </c>
      <c r="BA42" s="61" t="s">
        <v>994</v>
      </c>
      <c r="BB42" s="61" t="s">
        <v>995</v>
      </c>
      <c r="BC42" s="61" t="s">
        <v>103</v>
      </c>
      <c r="BD42" s="61" t="s">
        <v>996</v>
      </c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 t="s">
        <v>997</v>
      </c>
      <c r="BP42" s="61" t="s">
        <v>998</v>
      </c>
      <c r="BQ42" s="61" t="s">
        <v>993</v>
      </c>
      <c r="BR42" s="62">
        <v>1.5499999999999999E-3</v>
      </c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 t="s">
        <v>1094</v>
      </c>
      <c r="CO42" s="61" t="s">
        <v>1095</v>
      </c>
      <c r="CP42" s="61" t="s">
        <v>1096</v>
      </c>
      <c r="CQ42" s="61" t="s">
        <v>1097</v>
      </c>
      <c r="CR42" s="61" t="s">
        <v>1047</v>
      </c>
      <c r="CS42" s="61" t="s">
        <v>1094</v>
      </c>
      <c r="CT42" s="61" t="s">
        <v>1110</v>
      </c>
      <c r="CU42" s="61" t="s">
        <v>1098</v>
      </c>
      <c r="CV42" s="61" t="s">
        <v>1096</v>
      </c>
      <c r="CW42" s="61" t="s">
        <v>1099</v>
      </c>
      <c r="CX42" s="62">
        <v>6.0000000000000001E-3</v>
      </c>
      <c r="CY42" s="61" t="s">
        <v>1100</v>
      </c>
      <c r="CZ42" s="61" t="s">
        <v>1101</v>
      </c>
      <c r="DA42" s="61"/>
      <c r="DB42" s="61" t="s">
        <v>1008</v>
      </c>
      <c r="DC42" s="61" t="s">
        <v>1006</v>
      </c>
      <c r="DD42" s="61" t="s">
        <v>1009</v>
      </c>
      <c r="DE42" s="61" t="s">
        <v>1010</v>
      </c>
      <c r="DF42" s="61">
        <v>0</v>
      </c>
      <c r="DG42" s="61" t="s">
        <v>1002</v>
      </c>
      <c r="DH42" s="61"/>
      <c r="DI42" s="61"/>
      <c r="DJ42" s="61"/>
      <c r="DK42" s="61"/>
      <c r="DL42" s="61"/>
      <c r="DM42" s="61">
        <v>20</v>
      </c>
      <c r="DN42" s="61"/>
      <c r="DO42" s="61"/>
      <c r="DP42" s="61"/>
      <c r="DQ42" s="61"/>
      <c r="DR42" s="61"/>
      <c r="DS42" s="61">
        <v>58</v>
      </c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</row>
    <row r="43" spans="1:209" s="52" customFormat="1" ht="15" customHeight="1" x14ac:dyDescent="0.15">
      <c r="A43" s="57" t="s">
        <v>784</v>
      </c>
      <c r="B43" s="58" t="s">
        <v>785</v>
      </c>
      <c r="C43" s="59">
        <v>44848.410416666702</v>
      </c>
      <c r="D43" s="58" t="s">
        <v>795</v>
      </c>
      <c r="E43" s="60" t="s">
        <v>1011</v>
      </c>
      <c r="F43" s="60" t="s">
        <v>1000</v>
      </c>
      <c r="G43" s="60" t="s">
        <v>1012</v>
      </c>
      <c r="H43" s="60" t="s">
        <v>995</v>
      </c>
      <c r="I43" s="61">
        <v>87</v>
      </c>
      <c r="J43" s="60" t="s">
        <v>1048</v>
      </c>
      <c r="K43" s="60" t="s">
        <v>1207</v>
      </c>
      <c r="L43" s="60"/>
      <c r="M43" s="60"/>
      <c r="N43" s="60"/>
      <c r="O43" s="60"/>
      <c r="P43" s="60"/>
      <c r="Q43" s="61">
        <v>51</v>
      </c>
      <c r="R43" s="61">
        <v>37</v>
      </c>
      <c r="S43" s="61">
        <v>200</v>
      </c>
      <c r="T43" s="61">
        <v>50</v>
      </c>
      <c r="U43" s="60" t="s">
        <v>1208</v>
      </c>
      <c r="V43" s="60" t="s">
        <v>1040</v>
      </c>
      <c r="W43" s="60" t="s">
        <v>1209</v>
      </c>
      <c r="X43" s="60"/>
      <c r="Y43" s="60"/>
      <c r="Z43" s="60"/>
      <c r="AA43" s="60"/>
      <c r="AB43" s="61"/>
      <c r="AC43" s="61"/>
      <c r="AD43" s="61" t="s">
        <v>1019</v>
      </c>
      <c r="AE43" s="62" t="s">
        <v>1067</v>
      </c>
      <c r="AF43" s="62" t="s">
        <v>1020</v>
      </c>
      <c r="AG43" s="62" t="s">
        <v>1021</v>
      </c>
      <c r="AH43" s="62">
        <v>9.5E-4</v>
      </c>
      <c r="AI43" s="62" t="s">
        <v>1068</v>
      </c>
      <c r="AJ43" s="61" t="s">
        <v>1069</v>
      </c>
      <c r="AK43" s="61">
        <v>0</v>
      </c>
      <c r="AL43" s="61"/>
      <c r="AM43" s="61"/>
      <c r="AN43" s="61"/>
      <c r="AO43" s="61"/>
      <c r="AP43" s="61"/>
      <c r="AQ43" s="61"/>
      <c r="AR43" s="61"/>
      <c r="AS43" s="61"/>
      <c r="AT43" s="61"/>
      <c r="AU43" s="61">
        <v>120</v>
      </c>
      <c r="AV43" s="61">
        <v>7.4</v>
      </c>
      <c r="AW43" s="61">
        <v>0.17</v>
      </c>
      <c r="AX43" s="61">
        <v>10</v>
      </c>
      <c r="AY43" s="61"/>
      <c r="AZ43" s="61"/>
      <c r="BA43" s="61"/>
      <c r="BB43" s="61"/>
      <c r="BC43" s="61"/>
      <c r="BD43" s="61"/>
      <c r="BE43" s="61">
        <v>75</v>
      </c>
      <c r="BF43" s="61">
        <v>2.3E-2</v>
      </c>
      <c r="BG43" s="61">
        <v>0.22</v>
      </c>
      <c r="BH43" s="61">
        <v>0.96</v>
      </c>
      <c r="BI43" s="61">
        <v>5.5</v>
      </c>
      <c r="BJ43" s="61"/>
      <c r="BK43" s="61" t="s">
        <v>1197</v>
      </c>
      <c r="BL43" s="61">
        <v>2.5</v>
      </c>
      <c r="BM43" s="61"/>
      <c r="BN43" s="61"/>
      <c r="BO43" s="61"/>
      <c r="BP43" s="61"/>
      <c r="BQ43" s="61"/>
      <c r="BR43" s="61"/>
      <c r="BS43" s="61" t="s">
        <v>1006</v>
      </c>
      <c r="BT43" s="61" t="s">
        <v>1024</v>
      </c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>
        <v>1.6</v>
      </c>
      <c r="DB43" s="61"/>
      <c r="DC43" s="61"/>
      <c r="DD43" s="61"/>
      <c r="DE43" s="61"/>
      <c r="DF43" s="61"/>
      <c r="DG43" s="61"/>
      <c r="DH43" s="61">
        <v>76</v>
      </c>
      <c r="DI43" s="61">
        <v>20</v>
      </c>
      <c r="DJ43" s="61">
        <v>350</v>
      </c>
      <c r="DK43" s="61">
        <v>23</v>
      </c>
      <c r="DL43" s="61">
        <v>2.2999999999999998</v>
      </c>
      <c r="DM43" s="61">
        <v>13</v>
      </c>
      <c r="DN43" s="61">
        <v>5</v>
      </c>
      <c r="DO43" s="61">
        <v>28</v>
      </c>
      <c r="DP43" s="61">
        <v>6.9</v>
      </c>
      <c r="DQ43" s="61" t="s">
        <v>1164</v>
      </c>
      <c r="DR43" s="61"/>
      <c r="DS43" s="61">
        <v>59</v>
      </c>
      <c r="DT43" s="61"/>
      <c r="DU43" s="61"/>
      <c r="DV43" s="61"/>
      <c r="DW43" s="61"/>
      <c r="DX43" s="61"/>
      <c r="DY43" s="61"/>
      <c r="DZ43" s="61" t="s">
        <v>1210</v>
      </c>
      <c r="EA43" s="61" t="s">
        <v>1098</v>
      </c>
      <c r="EB43" s="61" t="s">
        <v>1211</v>
      </c>
      <c r="EC43" s="61" t="s">
        <v>1212</v>
      </c>
      <c r="ED43" s="61">
        <v>11.8</v>
      </c>
      <c r="EE43" s="61" t="s">
        <v>1027</v>
      </c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</row>
    <row r="44" spans="1:209" s="52" customFormat="1" ht="15" customHeight="1" x14ac:dyDescent="0.15">
      <c r="A44" s="57" t="s">
        <v>784</v>
      </c>
      <c r="B44" s="58" t="s">
        <v>785</v>
      </c>
      <c r="C44" s="59">
        <v>44854.407638888901</v>
      </c>
      <c r="D44" s="58" t="s">
        <v>801</v>
      </c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1">
        <v>150</v>
      </c>
      <c r="T44" s="61">
        <v>50</v>
      </c>
      <c r="U44" s="60" t="s">
        <v>1213</v>
      </c>
      <c r="V44" s="60" t="s">
        <v>1040</v>
      </c>
      <c r="W44" s="60" t="s">
        <v>1214</v>
      </c>
      <c r="X44" s="60"/>
      <c r="Y44" s="60" t="s">
        <v>1135</v>
      </c>
      <c r="Z44" s="60" t="s">
        <v>996</v>
      </c>
      <c r="AA44" s="62">
        <v>3.8500000000000001E-3</v>
      </c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 t="s">
        <v>992</v>
      </c>
      <c r="AU44" s="61"/>
      <c r="AV44" s="61"/>
      <c r="AW44" s="61"/>
      <c r="AX44" s="61">
        <v>12</v>
      </c>
      <c r="AY44" s="61">
        <v>5.0999999999999997E-2</v>
      </c>
      <c r="AZ44" s="61" t="s">
        <v>993</v>
      </c>
      <c r="BA44" s="61" t="s">
        <v>994</v>
      </c>
      <c r="BB44" s="61" t="s">
        <v>995</v>
      </c>
      <c r="BC44" s="61" t="s">
        <v>103</v>
      </c>
      <c r="BD44" s="61" t="s">
        <v>996</v>
      </c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 t="s">
        <v>997</v>
      </c>
      <c r="BP44" s="61" t="s">
        <v>998</v>
      </c>
      <c r="BQ44" s="61" t="s">
        <v>993</v>
      </c>
      <c r="BR44" s="62">
        <v>1.5499999999999999E-3</v>
      </c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 t="s">
        <v>1094</v>
      </c>
      <c r="CO44" s="61" t="s">
        <v>1095</v>
      </c>
      <c r="CP44" s="61" t="s">
        <v>1096</v>
      </c>
      <c r="CQ44" s="61" t="s">
        <v>1097</v>
      </c>
      <c r="CR44" s="61" t="s">
        <v>1047</v>
      </c>
      <c r="CS44" s="61" t="s">
        <v>1094</v>
      </c>
      <c r="CT44" s="61" t="s">
        <v>1110</v>
      </c>
      <c r="CU44" s="61" t="s">
        <v>1098</v>
      </c>
      <c r="CV44" s="61" t="s">
        <v>1096</v>
      </c>
      <c r="CW44" s="61" t="s">
        <v>1099</v>
      </c>
      <c r="CX44" s="62">
        <v>6.0000000000000001E-3</v>
      </c>
      <c r="CY44" s="61" t="s">
        <v>1100</v>
      </c>
      <c r="CZ44" s="61" t="s">
        <v>1101</v>
      </c>
      <c r="DA44" s="61"/>
      <c r="DB44" s="61" t="s">
        <v>1008</v>
      </c>
      <c r="DC44" s="61" t="s">
        <v>1006</v>
      </c>
      <c r="DD44" s="61" t="s">
        <v>1009</v>
      </c>
      <c r="DE44" s="61" t="s">
        <v>1010</v>
      </c>
      <c r="DF44" s="61">
        <v>0</v>
      </c>
      <c r="DG44" s="61" t="s">
        <v>1002</v>
      </c>
      <c r="DH44" s="61"/>
      <c r="DI44" s="61"/>
      <c r="DJ44" s="61"/>
      <c r="DK44" s="61"/>
      <c r="DL44" s="61"/>
      <c r="DM44" s="61">
        <v>10</v>
      </c>
      <c r="DN44" s="61"/>
      <c r="DO44" s="61"/>
      <c r="DP44" s="61"/>
      <c r="DQ44" s="61"/>
      <c r="DR44" s="61"/>
      <c r="DS44" s="61">
        <v>56</v>
      </c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</row>
    <row r="45" spans="1:209" s="52" customFormat="1" ht="15" customHeight="1" x14ac:dyDescent="0.15">
      <c r="A45" s="57" t="s">
        <v>784</v>
      </c>
      <c r="B45" s="58" t="s">
        <v>785</v>
      </c>
      <c r="C45" s="59">
        <v>44859.355555555601</v>
      </c>
      <c r="D45" s="58" t="s">
        <v>1215</v>
      </c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1">
        <v>450</v>
      </c>
      <c r="T45" s="61">
        <v>100</v>
      </c>
      <c r="U45" s="60" t="s">
        <v>1216</v>
      </c>
      <c r="V45" s="60" t="s">
        <v>1045</v>
      </c>
      <c r="W45" s="60" t="s">
        <v>1217</v>
      </c>
      <c r="X45" s="60"/>
      <c r="Y45" s="60"/>
      <c r="Z45" s="60"/>
      <c r="AA45" s="60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>
        <v>8.9</v>
      </c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>
        <v>12</v>
      </c>
      <c r="DN45" s="61"/>
      <c r="DO45" s="61"/>
      <c r="DP45" s="61"/>
      <c r="DQ45" s="61"/>
      <c r="DR45" s="61"/>
      <c r="DS45" s="61">
        <v>47</v>
      </c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 t="s">
        <v>1218</v>
      </c>
      <c r="EG45" s="61" t="s">
        <v>1219</v>
      </c>
      <c r="EH45" s="61" t="s">
        <v>1218</v>
      </c>
      <c r="EI45" s="61" t="s">
        <v>1220</v>
      </c>
      <c r="EJ45" s="61" t="s">
        <v>1220</v>
      </c>
      <c r="EK45" s="61" t="s">
        <v>1220</v>
      </c>
      <c r="EL45" s="61" t="s">
        <v>1220</v>
      </c>
      <c r="EM45" s="61" t="s">
        <v>1220</v>
      </c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 t="s">
        <v>1221</v>
      </c>
      <c r="GK45" s="61" t="s">
        <v>1222</v>
      </c>
      <c r="GL45" s="61" t="s">
        <v>1222</v>
      </c>
      <c r="GM45" s="61" t="s">
        <v>1223</v>
      </c>
      <c r="GN45" s="61" t="s">
        <v>1221</v>
      </c>
      <c r="GO45" s="61" t="s">
        <v>1221</v>
      </c>
      <c r="GP45" s="61" t="s">
        <v>1221</v>
      </c>
      <c r="GQ45" s="61" t="s">
        <v>1221</v>
      </c>
      <c r="GR45" s="61" t="s">
        <v>1221</v>
      </c>
      <c r="GS45" s="61" t="s">
        <v>1221</v>
      </c>
      <c r="GT45" s="61" t="s">
        <v>1221</v>
      </c>
      <c r="GU45" s="61" t="s">
        <v>1221</v>
      </c>
      <c r="GV45" s="61">
        <v>1.28</v>
      </c>
      <c r="GW45" s="61" t="s">
        <v>1223</v>
      </c>
      <c r="GX45" s="61" t="s">
        <v>1221</v>
      </c>
      <c r="GY45" s="61" t="s">
        <v>1221</v>
      </c>
      <c r="GZ45" s="61" t="s">
        <v>1221</v>
      </c>
      <c r="HA45" s="61" t="s">
        <v>1222</v>
      </c>
    </row>
    <row r="46" spans="1:209" s="52" customFormat="1" ht="15" customHeight="1" x14ac:dyDescent="0.15">
      <c r="A46" s="57" t="s">
        <v>784</v>
      </c>
      <c r="B46" s="58" t="s">
        <v>785</v>
      </c>
      <c r="C46" s="59">
        <v>44865.328472222202</v>
      </c>
      <c r="D46" s="58" t="s">
        <v>1224</v>
      </c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1">
        <v>150</v>
      </c>
      <c r="T46" s="60" t="s">
        <v>1015</v>
      </c>
      <c r="U46" s="60" t="s">
        <v>1225</v>
      </c>
      <c r="V46" s="60" t="s">
        <v>1184</v>
      </c>
      <c r="W46" s="60" t="s">
        <v>1226</v>
      </c>
      <c r="X46" s="60"/>
      <c r="Y46" s="60"/>
      <c r="Z46" s="60"/>
      <c r="AA46" s="60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>
        <v>15</v>
      </c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>
        <v>8.4</v>
      </c>
      <c r="DN46" s="61"/>
      <c r="DO46" s="61"/>
      <c r="DP46" s="61"/>
      <c r="DQ46" s="61"/>
      <c r="DR46" s="61"/>
      <c r="DS46" s="61">
        <v>50</v>
      </c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</row>
    <row r="47" spans="1:209" s="52" customFormat="1" ht="15" customHeight="1" x14ac:dyDescent="0.15">
      <c r="A47" s="57" t="s">
        <v>784</v>
      </c>
      <c r="B47" s="58" t="s">
        <v>785</v>
      </c>
      <c r="C47" s="59">
        <v>44874.359027777798</v>
      </c>
      <c r="D47" s="58" t="s">
        <v>1227</v>
      </c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1">
        <v>150</v>
      </c>
      <c r="T47" s="61">
        <v>50</v>
      </c>
      <c r="U47" s="60" t="s">
        <v>1228</v>
      </c>
      <c r="V47" s="60" t="s">
        <v>989</v>
      </c>
      <c r="W47" s="60" t="s">
        <v>1229</v>
      </c>
      <c r="X47" s="60"/>
      <c r="Y47" s="60" t="s">
        <v>1135</v>
      </c>
      <c r="Z47" s="60" t="s">
        <v>996</v>
      </c>
      <c r="AA47" s="62">
        <v>3.8500000000000001E-3</v>
      </c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 t="s">
        <v>992</v>
      </c>
      <c r="AU47" s="61"/>
      <c r="AV47" s="61"/>
      <c r="AW47" s="61"/>
      <c r="AX47" s="61">
        <v>14</v>
      </c>
      <c r="AY47" s="62">
        <v>3.7000000000000002E-3</v>
      </c>
      <c r="AZ47" s="61" t="s">
        <v>993</v>
      </c>
      <c r="BA47" s="61" t="s">
        <v>994</v>
      </c>
      <c r="BB47" s="61" t="s">
        <v>995</v>
      </c>
      <c r="BC47" s="61" t="s">
        <v>103</v>
      </c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 t="s">
        <v>997</v>
      </c>
      <c r="BP47" s="61" t="s">
        <v>998</v>
      </c>
      <c r="BQ47" s="61" t="s">
        <v>993</v>
      </c>
      <c r="BR47" s="62">
        <v>1.5499999999999999E-3</v>
      </c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 t="s">
        <v>1094</v>
      </c>
      <c r="CO47" s="61" t="s">
        <v>1095</v>
      </c>
      <c r="CP47" s="61" t="s">
        <v>1096</v>
      </c>
      <c r="CQ47" s="61" t="s">
        <v>1097</v>
      </c>
      <c r="CR47" s="61" t="s">
        <v>1047</v>
      </c>
      <c r="CS47" s="61" t="s">
        <v>1094</v>
      </c>
      <c r="CT47" s="61" t="s">
        <v>1110</v>
      </c>
      <c r="CU47" s="61" t="s">
        <v>1098</v>
      </c>
      <c r="CV47" s="61" t="s">
        <v>1096</v>
      </c>
      <c r="CW47" s="61" t="s">
        <v>1099</v>
      </c>
      <c r="CX47" s="62">
        <v>6.0000000000000001E-3</v>
      </c>
      <c r="CY47" s="61"/>
      <c r="CZ47" s="61" t="s">
        <v>1101</v>
      </c>
      <c r="DA47" s="61"/>
      <c r="DB47" s="61" t="s">
        <v>1008</v>
      </c>
      <c r="DC47" s="61" t="s">
        <v>1006</v>
      </c>
      <c r="DD47" s="61" t="s">
        <v>1009</v>
      </c>
      <c r="DE47" s="61" t="s">
        <v>1010</v>
      </c>
      <c r="DF47" s="61">
        <v>0</v>
      </c>
      <c r="DG47" s="61" t="s">
        <v>1002</v>
      </c>
      <c r="DH47" s="61"/>
      <c r="DI47" s="61"/>
      <c r="DJ47" s="61"/>
      <c r="DK47" s="61"/>
      <c r="DL47" s="61"/>
      <c r="DM47" s="61">
        <v>27</v>
      </c>
      <c r="DN47" s="61"/>
      <c r="DO47" s="61"/>
      <c r="DP47" s="61"/>
      <c r="DQ47" s="61"/>
      <c r="DR47" s="61"/>
      <c r="DS47" s="61">
        <v>51</v>
      </c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</row>
    <row r="48" spans="1:209" s="52" customFormat="1" ht="15" customHeight="1" x14ac:dyDescent="0.15">
      <c r="A48" s="57" t="s">
        <v>784</v>
      </c>
      <c r="B48" s="58" t="s">
        <v>785</v>
      </c>
      <c r="C48" s="59">
        <v>44883.349305555603</v>
      </c>
      <c r="D48" s="58" t="s">
        <v>796</v>
      </c>
      <c r="E48" s="60" t="s">
        <v>1011</v>
      </c>
      <c r="F48" s="60" t="s">
        <v>1000</v>
      </c>
      <c r="G48" s="60" t="s">
        <v>1012</v>
      </c>
      <c r="H48" s="60" t="s">
        <v>995</v>
      </c>
      <c r="I48" s="61">
        <v>78</v>
      </c>
      <c r="J48" s="60" t="s">
        <v>1048</v>
      </c>
      <c r="K48" s="60" t="s">
        <v>1083</v>
      </c>
      <c r="L48" s="60"/>
      <c r="M48" s="60"/>
      <c r="N48" s="60"/>
      <c r="O48" s="60"/>
      <c r="P48" s="60"/>
      <c r="Q48" s="60"/>
      <c r="R48" s="60"/>
      <c r="S48" s="61">
        <v>8250</v>
      </c>
      <c r="T48" s="61">
        <v>1050</v>
      </c>
      <c r="U48" s="60" t="s">
        <v>1230</v>
      </c>
      <c r="V48" s="60" t="s">
        <v>1231</v>
      </c>
      <c r="W48" s="60" t="s">
        <v>1232</v>
      </c>
      <c r="X48" s="60"/>
      <c r="Y48" s="60"/>
      <c r="Z48" s="60"/>
      <c r="AA48" s="60"/>
      <c r="AB48" s="61"/>
      <c r="AC48" s="61"/>
      <c r="AD48" s="61" t="s">
        <v>1019</v>
      </c>
      <c r="AE48" s="61">
        <v>3.2000000000000002E-3</v>
      </c>
      <c r="AF48" s="61">
        <v>4.4999999999999997E-3</v>
      </c>
      <c r="AG48" s="61">
        <v>2.0999999999999999E-3</v>
      </c>
      <c r="AH48" s="61">
        <v>3.0000000000000001E-3</v>
      </c>
      <c r="AI48" s="61">
        <v>3.5999999999999999E-3</v>
      </c>
      <c r="AJ48" s="61">
        <v>3.2000000000000002E-3</v>
      </c>
      <c r="AK48" s="61">
        <v>1.34E-2</v>
      </c>
      <c r="AL48" s="61"/>
      <c r="AM48" s="61"/>
      <c r="AN48" s="61"/>
      <c r="AO48" s="61"/>
      <c r="AP48" s="61"/>
      <c r="AQ48" s="61"/>
      <c r="AR48" s="61"/>
      <c r="AS48" s="61"/>
      <c r="AT48" s="61"/>
      <c r="AU48" s="61">
        <v>200</v>
      </c>
      <c r="AV48" s="61">
        <v>7.3</v>
      </c>
      <c r="AW48" s="61">
        <v>0.19</v>
      </c>
      <c r="AX48" s="61">
        <v>15</v>
      </c>
      <c r="AY48" s="61"/>
      <c r="AZ48" s="61"/>
      <c r="BA48" s="61"/>
      <c r="BB48" s="61"/>
      <c r="BC48" s="61"/>
      <c r="BD48" s="61"/>
      <c r="BE48" s="61">
        <v>98</v>
      </c>
      <c r="BF48" s="61">
        <v>7.1999999999999995E-2</v>
      </c>
      <c r="BG48" s="61">
        <v>1.9</v>
      </c>
      <c r="BH48" s="61">
        <v>2.4</v>
      </c>
      <c r="BI48" s="61">
        <v>11</v>
      </c>
      <c r="BJ48" s="61"/>
      <c r="BK48" s="61">
        <v>1.8</v>
      </c>
      <c r="BL48" s="61" t="s">
        <v>1163</v>
      </c>
      <c r="BM48" s="61"/>
      <c r="BN48" s="61"/>
      <c r="BO48" s="61"/>
      <c r="BP48" s="61"/>
      <c r="BQ48" s="61"/>
      <c r="BR48" s="61"/>
      <c r="BS48" s="61" t="s">
        <v>1006</v>
      </c>
      <c r="BT48" s="61" t="s">
        <v>1024</v>
      </c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>
        <v>41</v>
      </c>
      <c r="DB48" s="61"/>
      <c r="DC48" s="61"/>
      <c r="DD48" s="61"/>
      <c r="DE48" s="61"/>
      <c r="DF48" s="61"/>
      <c r="DG48" s="61"/>
      <c r="DH48" s="61">
        <v>970</v>
      </c>
      <c r="DI48" s="61">
        <v>26</v>
      </c>
      <c r="DJ48" s="61">
        <v>1100</v>
      </c>
      <c r="DK48" s="61">
        <v>34</v>
      </c>
      <c r="DL48" s="61">
        <v>4.8</v>
      </c>
      <c r="DM48" s="61">
        <v>21</v>
      </c>
      <c r="DN48" s="61">
        <v>8.6999999999999993</v>
      </c>
      <c r="DO48" s="61">
        <v>80</v>
      </c>
      <c r="DP48" s="61">
        <v>24</v>
      </c>
      <c r="DQ48" s="61" t="s">
        <v>1164</v>
      </c>
      <c r="DR48" s="61"/>
      <c r="DS48" s="61">
        <v>60</v>
      </c>
      <c r="DT48" s="61"/>
      <c r="DU48" s="61"/>
      <c r="DV48" s="61"/>
      <c r="DW48" s="61"/>
      <c r="DX48" s="61"/>
      <c r="DY48" s="61"/>
      <c r="DZ48" s="61" t="s">
        <v>1233</v>
      </c>
      <c r="EA48" s="61" t="s">
        <v>1098</v>
      </c>
      <c r="EB48" s="61" t="s">
        <v>1234</v>
      </c>
      <c r="EC48" s="61" t="s">
        <v>1235</v>
      </c>
      <c r="ED48" s="61">
        <v>11</v>
      </c>
      <c r="EE48" s="61"/>
      <c r="EF48" s="61" t="s">
        <v>1236</v>
      </c>
      <c r="EG48" s="61" t="s">
        <v>1237</v>
      </c>
      <c r="EH48" s="61" t="s">
        <v>1236</v>
      </c>
      <c r="EI48" s="61" t="s">
        <v>1218</v>
      </c>
      <c r="EJ48" s="61" t="s">
        <v>1218</v>
      </c>
      <c r="EK48" s="61" t="s">
        <v>1218</v>
      </c>
      <c r="EL48" s="61" t="s">
        <v>1218</v>
      </c>
      <c r="EM48" s="61" t="s">
        <v>1218</v>
      </c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 t="s">
        <v>1223</v>
      </c>
      <c r="GK48" s="61" t="s">
        <v>1238</v>
      </c>
      <c r="GL48" s="61" t="s">
        <v>1238</v>
      </c>
      <c r="GM48" s="61" t="s">
        <v>1239</v>
      </c>
      <c r="GN48" s="61" t="s">
        <v>1223</v>
      </c>
      <c r="GO48" s="61" t="s">
        <v>1223</v>
      </c>
      <c r="GP48" s="61" t="s">
        <v>1223</v>
      </c>
      <c r="GQ48" s="61" t="s">
        <v>1223</v>
      </c>
      <c r="GR48" s="61" t="s">
        <v>1223</v>
      </c>
      <c r="GS48" s="61" t="s">
        <v>1223</v>
      </c>
      <c r="GT48" s="61" t="s">
        <v>1223</v>
      </c>
      <c r="GU48" s="61" t="s">
        <v>1223</v>
      </c>
      <c r="GV48" s="61" t="s">
        <v>1238</v>
      </c>
      <c r="GW48" s="61" t="s">
        <v>1239</v>
      </c>
      <c r="GX48" s="61" t="s">
        <v>1223</v>
      </c>
      <c r="GY48" s="61" t="s">
        <v>1223</v>
      </c>
      <c r="GZ48" s="61" t="s">
        <v>1223</v>
      </c>
      <c r="HA48" s="61" t="s">
        <v>1238</v>
      </c>
    </row>
    <row r="49" spans="1:209" s="52" customFormat="1" ht="15" customHeight="1" x14ac:dyDescent="0.15">
      <c r="A49" s="57" t="s">
        <v>784</v>
      </c>
      <c r="B49" s="58" t="s">
        <v>785</v>
      </c>
      <c r="C49" s="59">
        <v>44889.354861111096</v>
      </c>
      <c r="D49" s="58" t="s">
        <v>1079</v>
      </c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1">
        <v>600</v>
      </c>
      <c r="T49" s="61">
        <v>100</v>
      </c>
      <c r="U49" s="60" t="s">
        <v>1240</v>
      </c>
      <c r="V49" s="60" t="s">
        <v>1045</v>
      </c>
      <c r="W49" s="60" t="s">
        <v>1241</v>
      </c>
      <c r="X49" s="60"/>
      <c r="Y49" s="60" t="s">
        <v>1135</v>
      </c>
      <c r="Z49" s="61">
        <v>1.7999999999999999E-2</v>
      </c>
      <c r="AA49" s="62">
        <v>3.8500000000000001E-3</v>
      </c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 t="s">
        <v>992</v>
      </c>
      <c r="AU49" s="61"/>
      <c r="AV49" s="61"/>
      <c r="AW49" s="61"/>
      <c r="AX49" s="61">
        <v>15</v>
      </c>
      <c r="AY49" s="62">
        <v>3.7000000000000002E-3</v>
      </c>
      <c r="AZ49" s="61" t="s">
        <v>993</v>
      </c>
      <c r="BA49" s="61" t="s">
        <v>994</v>
      </c>
      <c r="BB49" s="61" t="s">
        <v>995</v>
      </c>
      <c r="BC49" s="61" t="s">
        <v>103</v>
      </c>
      <c r="BD49" s="61" t="s">
        <v>996</v>
      </c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 t="s">
        <v>997</v>
      </c>
      <c r="BP49" s="61" t="s">
        <v>998</v>
      </c>
      <c r="BQ49" s="61" t="s">
        <v>993</v>
      </c>
      <c r="BR49" s="62">
        <v>1.5499999999999999E-3</v>
      </c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 t="s">
        <v>1094</v>
      </c>
      <c r="CO49" s="61" t="s">
        <v>1095</v>
      </c>
      <c r="CP49" s="61" t="s">
        <v>1096</v>
      </c>
      <c r="CQ49" s="61" t="s">
        <v>1097</v>
      </c>
      <c r="CR49" s="61" t="s">
        <v>1047</v>
      </c>
      <c r="CS49" s="61" t="s">
        <v>1094</v>
      </c>
      <c r="CT49" s="61" t="s">
        <v>1110</v>
      </c>
      <c r="CU49" s="61" t="s">
        <v>1098</v>
      </c>
      <c r="CV49" s="61" t="s">
        <v>1096</v>
      </c>
      <c r="CW49" s="61" t="s">
        <v>1099</v>
      </c>
      <c r="CX49" s="62">
        <v>6.0000000000000001E-3</v>
      </c>
      <c r="CY49" s="61" t="s">
        <v>1100</v>
      </c>
      <c r="CZ49" s="61" t="s">
        <v>1101</v>
      </c>
      <c r="DA49" s="61"/>
      <c r="DB49" s="61" t="s">
        <v>1008</v>
      </c>
      <c r="DC49" s="61" t="s">
        <v>1006</v>
      </c>
      <c r="DD49" s="61" t="s">
        <v>1009</v>
      </c>
      <c r="DE49" s="61" t="s">
        <v>1010</v>
      </c>
      <c r="DF49" s="61">
        <v>0</v>
      </c>
      <c r="DG49" s="61" t="s">
        <v>1002</v>
      </c>
      <c r="DH49" s="61"/>
      <c r="DI49" s="61"/>
      <c r="DJ49" s="61"/>
      <c r="DK49" s="61"/>
      <c r="DL49" s="61"/>
      <c r="DM49" s="61">
        <v>5</v>
      </c>
      <c r="DN49" s="61"/>
      <c r="DO49" s="61"/>
      <c r="DP49" s="61"/>
      <c r="DQ49" s="61"/>
      <c r="DR49" s="61"/>
      <c r="DS49" s="61">
        <v>56</v>
      </c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</row>
    <row r="50" spans="1:209" s="52" customFormat="1" ht="15" customHeight="1" x14ac:dyDescent="0.15">
      <c r="A50" s="57" t="s">
        <v>784</v>
      </c>
      <c r="B50" s="58" t="s">
        <v>785</v>
      </c>
      <c r="C50" s="59">
        <v>44894.345833333296</v>
      </c>
      <c r="D50" s="58" t="s">
        <v>1038</v>
      </c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1">
        <v>100</v>
      </c>
      <c r="T50" s="61">
        <v>50</v>
      </c>
      <c r="U50" s="60" t="s">
        <v>1242</v>
      </c>
      <c r="V50" s="60" t="s">
        <v>1184</v>
      </c>
      <c r="W50" s="60" t="s">
        <v>1243</v>
      </c>
      <c r="X50" s="60"/>
      <c r="Y50" s="60"/>
      <c r="Z50" s="60"/>
      <c r="AA50" s="60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>
        <v>9.4</v>
      </c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>
        <v>5.0999999999999996</v>
      </c>
      <c r="DN50" s="61"/>
      <c r="DO50" s="61"/>
      <c r="DP50" s="61"/>
      <c r="DQ50" s="61"/>
      <c r="DR50" s="61"/>
      <c r="DS50" s="61">
        <v>76</v>
      </c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</row>
    <row r="51" spans="1:209" s="52" customFormat="1" ht="15" customHeight="1" x14ac:dyDescent="0.15">
      <c r="A51" s="57" t="s">
        <v>784</v>
      </c>
      <c r="B51" s="58" t="s">
        <v>785</v>
      </c>
      <c r="C51" s="59">
        <v>44900.339583333298</v>
      </c>
      <c r="D51" s="58" t="s">
        <v>1244</v>
      </c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1">
        <v>550</v>
      </c>
      <c r="T51" s="61">
        <v>300</v>
      </c>
      <c r="U51" s="60" t="s">
        <v>1245</v>
      </c>
      <c r="V51" s="60" t="s">
        <v>989</v>
      </c>
      <c r="W51" s="60" t="s">
        <v>1246</v>
      </c>
      <c r="X51" s="60"/>
      <c r="Y51" s="60" t="s">
        <v>1135</v>
      </c>
      <c r="Z51" s="61">
        <v>1.4999999999999999E-2</v>
      </c>
      <c r="AA51" s="61">
        <v>1.2E-2</v>
      </c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 t="s">
        <v>992</v>
      </c>
      <c r="AU51" s="61"/>
      <c r="AV51" s="61"/>
      <c r="AW51" s="61"/>
      <c r="AX51" s="61">
        <v>10</v>
      </c>
      <c r="AY51" s="62">
        <v>3.7000000000000002E-3</v>
      </c>
      <c r="AZ51" s="61" t="s">
        <v>993</v>
      </c>
      <c r="BA51" s="61" t="s">
        <v>994</v>
      </c>
      <c r="BB51" s="61" t="s">
        <v>995</v>
      </c>
      <c r="BC51" s="61" t="s">
        <v>103</v>
      </c>
      <c r="BD51" s="61" t="s">
        <v>996</v>
      </c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 t="s">
        <v>997</v>
      </c>
      <c r="BP51" s="61" t="s">
        <v>998</v>
      </c>
      <c r="BQ51" s="61" t="s">
        <v>993</v>
      </c>
      <c r="BR51" s="62">
        <v>1.5499999999999999E-3</v>
      </c>
      <c r="BS51" s="61"/>
      <c r="BT51" s="61"/>
      <c r="BU51" s="61" t="s">
        <v>1247</v>
      </c>
      <c r="BV51" s="61" t="s">
        <v>1248</v>
      </c>
      <c r="BW51" s="61" t="s">
        <v>1249</v>
      </c>
      <c r="BX51" s="61" t="s">
        <v>1250</v>
      </c>
      <c r="BY51" s="61" t="s">
        <v>1251</v>
      </c>
      <c r="BZ51" s="61" t="s">
        <v>1252</v>
      </c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 t="s">
        <v>1094</v>
      </c>
      <c r="CO51" s="61"/>
      <c r="CP51" s="61" t="s">
        <v>1096</v>
      </c>
      <c r="CQ51" s="61"/>
      <c r="CR51" s="61" t="s">
        <v>1047</v>
      </c>
      <c r="CS51" s="61"/>
      <c r="CT51" s="61"/>
      <c r="CU51" s="61"/>
      <c r="CV51" s="61"/>
      <c r="CW51" s="61" t="s">
        <v>1099</v>
      </c>
      <c r="CX51" s="62">
        <v>6.0000000000000001E-3</v>
      </c>
      <c r="CY51" s="61" t="s">
        <v>1100</v>
      </c>
      <c r="CZ51" s="61" t="s">
        <v>1101</v>
      </c>
      <c r="DA51" s="61"/>
      <c r="DB51" s="61" t="s">
        <v>1008</v>
      </c>
      <c r="DC51" s="61" t="s">
        <v>1006</v>
      </c>
      <c r="DD51" s="61" t="s">
        <v>1009</v>
      </c>
      <c r="DE51" s="61" t="s">
        <v>1010</v>
      </c>
      <c r="DF51" s="61">
        <v>0</v>
      </c>
      <c r="DG51" s="61" t="s">
        <v>1002</v>
      </c>
      <c r="DH51" s="61"/>
      <c r="DI51" s="61"/>
      <c r="DJ51" s="61"/>
      <c r="DK51" s="61"/>
      <c r="DL51" s="61"/>
      <c r="DM51" s="61">
        <v>5</v>
      </c>
      <c r="DN51" s="61"/>
      <c r="DO51" s="61"/>
      <c r="DP51" s="61"/>
      <c r="DQ51" s="61"/>
      <c r="DR51" s="61"/>
      <c r="DS51" s="61">
        <v>74</v>
      </c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 t="s">
        <v>1218</v>
      </c>
      <c r="EG51" s="61" t="s">
        <v>1219</v>
      </c>
      <c r="EH51" s="61" t="s">
        <v>1218</v>
      </c>
      <c r="EI51" s="61" t="s">
        <v>1220</v>
      </c>
      <c r="EJ51" s="61" t="s">
        <v>1220</v>
      </c>
      <c r="EK51" s="61" t="s">
        <v>1220</v>
      </c>
      <c r="EL51" s="61" t="s">
        <v>1220</v>
      </c>
      <c r="EM51" s="61" t="s">
        <v>1220</v>
      </c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 t="s">
        <v>1221</v>
      </c>
      <c r="GK51" s="61" t="s">
        <v>1222</v>
      </c>
      <c r="GL51" s="61" t="s">
        <v>1222</v>
      </c>
      <c r="GM51" s="61" t="s">
        <v>1223</v>
      </c>
      <c r="GN51" s="61" t="s">
        <v>1221</v>
      </c>
      <c r="GO51" s="61" t="s">
        <v>1221</v>
      </c>
      <c r="GP51" s="61" t="s">
        <v>1221</v>
      </c>
      <c r="GQ51" s="61" t="s">
        <v>1221</v>
      </c>
      <c r="GR51" s="61" t="s">
        <v>1221</v>
      </c>
      <c r="GS51" s="61" t="s">
        <v>1221</v>
      </c>
      <c r="GT51" s="61" t="s">
        <v>1221</v>
      </c>
      <c r="GU51" s="61" t="s">
        <v>1221</v>
      </c>
      <c r="GV51" s="61">
        <v>0.89200000000000002</v>
      </c>
      <c r="GW51" s="61" t="s">
        <v>1223</v>
      </c>
      <c r="GX51" s="61" t="s">
        <v>1221</v>
      </c>
      <c r="GY51" s="61" t="s">
        <v>1221</v>
      </c>
      <c r="GZ51" s="61" t="s">
        <v>1221</v>
      </c>
      <c r="HA51" s="61" t="s">
        <v>1222</v>
      </c>
    </row>
    <row r="52" spans="1:209" s="52" customFormat="1" ht="15" customHeight="1" x14ac:dyDescent="0.15">
      <c r="A52" s="57" t="s">
        <v>784</v>
      </c>
      <c r="B52" s="58" t="s">
        <v>785</v>
      </c>
      <c r="C52" s="59">
        <v>44909.375694444403</v>
      </c>
      <c r="D52" s="58" t="s">
        <v>797</v>
      </c>
      <c r="E52" s="60" t="s">
        <v>1011</v>
      </c>
      <c r="F52" s="60" t="s">
        <v>1000</v>
      </c>
      <c r="G52" s="60" t="s">
        <v>1012</v>
      </c>
      <c r="H52" s="60" t="s">
        <v>995</v>
      </c>
      <c r="I52" s="61">
        <v>0</v>
      </c>
      <c r="J52" s="60" t="s">
        <v>1253</v>
      </c>
      <c r="K52" s="60" t="s">
        <v>1253</v>
      </c>
      <c r="L52" s="60"/>
      <c r="M52" s="60"/>
      <c r="N52" s="60"/>
      <c r="O52" s="60"/>
      <c r="P52" s="60"/>
      <c r="Q52" s="60"/>
      <c r="R52" s="60"/>
      <c r="S52" s="61">
        <v>550</v>
      </c>
      <c r="T52" s="61">
        <v>250</v>
      </c>
      <c r="U52" s="60" t="s">
        <v>1254</v>
      </c>
      <c r="V52" s="60" t="s">
        <v>1030</v>
      </c>
      <c r="W52" s="60" t="s">
        <v>1255</v>
      </c>
      <c r="X52" s="60"/>
      <c r="Y52" s="60"/>
      <c r="Z52" s="60"/>
      <c r="AA52" s="60"/>
      <c r="AB52" s="61"/>
      <c r="AC52" s="61"/>
      <c r="AD52" s="61" t="s">
        <v>1019</v>
      </c>
      <c r="AE52" s="62" t="s">
        <v>1067</v>
      </c>
      <c r="AF52" s="62" t="s">
        <v>1020</v>
      </c>
      <c r="AG52" s="62" t="s">
        <v>1021</v>
      </c>
      <c r="AH52" s="62">
        <v>9.5E-4</v>
      </c>
      <c r="AI52" s="62" t="s">
        <v>1068</v>
      </c>
      <c r="AJ52" s="61" t="s">
        <v>1069</v>
      </c>
      <c r="AK52" s="61">
        <v>0</v>
      </c>
      <c r="AL52" s="61"/>
      <c r="AM52" s="61"/>
      <c r="AN52" s="61"/>
      <c r="AO52" s="61"/>
      <c r="AP52" s="61"/>
      <c r="AQ52" s="61"/>
      <c r="AR52" s="61"/>
      <c r="AS52" s="61"/>
      <c r="AT52" s="61"/>
      <c r="AU52" s="61">
        <v>200</v>
      </c>
      <c r="AV52" s="61">
        <v>7.7</v>
      </c>
      <c r="AW52" s="61">
        <v>0.16</v>
      </c>
      <c r="AX52" s="61">
        <v>8.1</v>
      </c>
      <c r="AY52" s="61"/>
      <c r="AZ52" s="61"/>
      <c r="BA52" s="61"/>
      <c r="BB52" s="61"/>
      <c r="BC52" s="61"/>
      <c r="BD52" s="61" t="s">
        <v>996</v>
      </c>
      <c r="BE52" s="61">
        <v>60</v>
      </c>
      <c r="BF52" s="61">
        <v>3.7999999999999999E-2</v>
      </c>
      <c r="BG52" s="61">
        <v>0.72</v>
      </c>
      <c r="BH52" s="61">
        <v>0.92</v>
      </c>
      <c r="BI52" s="61">
        <v>2.2999999999999998</v>
      </c>
      <c r="BJ52" s="61"/>
      <c r="BK52" s="61" t="s">
        <v>1197</v>
      </c>
      <c r="BL52" s="61" t="s">
        <v>1163</v>
      </c>
      <c r="BM52" s="61"/>
      <c r="BN52" s="61"/>
      <c r="BO52" s="61"/>
      <c r="BP52" s="61"/>
      <c r="BQ52" s="61"/>
      <c r="BR52" s="61"/>
      <c r="BS52" s="61" t="s">
        <v>1006</v>
      </c>
      <c r="BT52" s="61" t="s">
        <v>1024</v>
      </c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 t="s">
        <v>1100</v>
      </c>
      <c r="CZ52" s="61"/>
      <c r="DA52" s="61">
        <v>0.85</v>
      </c>
      <c r="DB52" s="61"/>
      <c r="DC52" s="61"/>
      <c r="DD52" s="61"/>
      <c r="DE52" s="61"/>
      <c r="DF52" s="61"/>
      <c r="DG52" s="61"/>
      <c r="DH52" s="61">
        <v>52</v>
      </c>
      <c r="DI52" s="61">
        <v>30</v>
      </c>
      <c r="DJ52" s="61">
        <v>240</v>
      </c>
      <c r="DK52" s="61">
        <v>38</v>
      </c>
      <c r="DL52" s="61">
        <v>4.5999999999999996</v>
      </c>
      <c r="DM52" s="61">
        <v>2.4</v>
      </c>
      <c r="DN52" s="61">
        <v>8</v>
      </c>
      <c r="DO52" s="61">
        <v>25</v>
      </c>
      <c r="DP52" s="61">
        <v>15</v>
      </c>
      <c r="DQ52" s="61" t="s">
        <v>1164</v>
      </c>
      <c r="DR52" s="61"/>
      <c r="DS52" s="61">
        <v>90</v>
      </c>
      <c r="DT52" s="61"/>
      <c r="DU52" s="61"/>
      <c r="DV52" s="61"/>
      <c r="DW52" s="61"/>
      <c r="DX52" s="61"/>
      <c r="DY52" s="61"/>
      <c r="DZ52" s="61" t="s">
        <v>1235</v>
      </c>
      <c r="EA52" s="61" t="s">
        <v>1098</v>
      </c>
      <c r="EB52" s="61" t="s">
        <v>1211</v>
      </c>
      <c r="EC52" s="61" t="s">
        <v>1256</v>
      </c>
      <c r="ED52" s="61">
        <v>5.3</v>
      </c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</row>
    <row r="53" spans="1:209" s="52" customFormat="1" ht="15" customHeight="1" x14ac:dyDescent="0.15">
      <c r="A53" s="57" t="s">
        <v>784</v>
      </c>
      <c r="B53" s="58" t="s">
        <v>785</v>
      </c>
      <c r="C53" s="59">
        <v>44917.331944444501</v>
      </c>
      <c r="D53" s="58" t="s">
        <v>1257</v>
      </c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1">
        <v>300</v>
      </c>
      <c r="T53" s="61">
        <v>150</v>
      </c>
      <c r="U53" s="60"/>
      <c r="V53" s="60"/>
      <c r="W53" s="60"/>
      <c r="X53" s="60"/>
      <c r="Y53" s="60" t="s">
        <v>1135</v>
      </c>
      <c r="Z53" s="60" t="s">
        <v>996</v>
      </c>
      <c r="AA53" s="62">
        <v>3.8500000000000001E-3</v>
      </c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 t="s">
        <v>992</v>
      </c>
      <c r="AU53" s="61"/>
      <c r="AV53" s="61"/>
      <c r="AW53" s="61"/>
      <c r="AX53" s="61">
        <v>7.6</v>
      </c>
      <c r="AY53" s="62">
        <v>3.7000000000000002E-3</v>
      </c>
      <c r="AZ53" s="61" t="s">
        <v>993</v>
      </c>
      <c r="BA53" s="61" t="s">
        <v>994</v>
      </c>
      <c r="BB53" s="61" t="s">
        <v>995</v>
      </c>
      <c r="BC53" s="61" t="s">
        <v>103</v>
      </c>
      <c r="BD53" s="61" t="s">
        <v>996</v>
      </c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 t="s">
        <v>997</v>
      </c>
      <c r="BP53" s="61" t="s">
        <v>998</v>
      </c>
      <c r="BQ53" s="61" t="s">
        <v>993</v>
      </c>
      <c r="BR53" s="62">
        <v>1.5499999999999999E-3</v>
      </c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 t="s">
        <v>1094</v>
      </c>
      <c r="CO53" s="61" t="s">
        <v>1095</v>
      </c>
      <c r="CP53" s="61" t="s">
        <v>1096</v>
      </c>
      <c r="CQ53" s="61" t="s">
        <v>1097</v>
      </c>
      <c r="CR53" s="61" t="s">
        <v>1047</v>
      </c>
      <c r="CS53" s="61" t="s">
        <v>1094</v>
      </c>
      <c r="CT53" s="61" t="s">
        <v>1110</v>
      </c>
      <c r="CU53" s="61" t="s">
        <v>1098</v>
      </c>
      <c r="CV53" s="61" t="s">
        <v>1096</v>
      </c>
      <c r="CW53" s="61" t="s">
        <v>1099</v>
      </c>
      <c r="CX53" s="61">
        <v>2.3E-2</v>
      </c>
      <c r="CY53" s="61" t="s">
        <v>1100</v>
      </c>
      <c r="CZ53" s="61" t="s">
        <v>1101</v>
      </c>
      <c r="DA53" s="61"/>
      <c r="DB53" s="61" t="s">
        <v>1008</v>
      </c>
      <c r="DC53" s="61" t="s">
        <v>1006</v>
      </c>
      <c r="DD53" s="61" t="s">
        <v>1009</v>
      </c>
      <c r="DE53" s="61" t="s">
        <v>1010</v>
      </c>
      <c r="DF53" s="61">
        <v>0</v>
      </c>
      <c r="DG53" s="61" t="s">
        <v>1002</v>
      </c>
      <c r="DH53" s="61"/>
      <c r="DI53" s="61"/>
      <c r="DJ53" s="61"/>
      <c r="DK53" s="61"/>
      <c r="DL53" s="61"/>
      <c r="DM53" s="61">
        <v>8</v>
      </c>
      <c r="DN53" s="61"/>
      <c r="DO53" s="61"/>
      <c r="DP53" s="61"/>
      <c r="DQ53" s="61"/>
      <c r="DR53" s="61"/>
      <c r="DS53" s="61">
        <v>60</v>
      </c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</row>
    <row r="54" spans="1:209" s="52" customFormat="1" ht="15" customHeight="1" x14ac:dyDescent="0.15">
      <c r="A54" s="57" t="s">
        <v>784</v>
      </c>
      <c r="B54" s="58" t="s">
        <v>785</v>
      </c>
      <c r="C54" s="59">
        <v>44923.343055555597</v>
      </c>
      <c r="D54" s="58" t="s">
        <v>1258</v>
      </c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1">
        <v>100</v>
      </c>
      <c r="T54" s="60" t="s">
        <v>1015</v>
      </c>
      <c r="U54" s="60" t="s">
        <v>1259</v>
      </c>
      <c r="V54" s="60" t="s">
        <v>1040</v>
      </c>
      <c r="W54" s="60" t="s">
        <v>1260</v>
      </c>
      <c r="X54" s="60"/>
      <c r="Y54" s="60"/>
      <c r="Z54" s="60"/>
      <c r="AA54" s="60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>
        <v>11</v>
      </c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>
        <v>9</v>
      </c>
      <c r="DN54" s="61"/>
      <c r="DO54" s="61"/>
      <c r="DP54" s="61"/>
      <c r="DQ54" s="61"/>
      <c r="DR54" s="61"/>
      <c r="DS54" s="61">
        <v>35</v>
      </c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</row>
    <row r="55" spans="1:209" s="52" customFormat="1" ht="15" customHeight="1" x14ac:dyDescent="0.15">
      <c r="A55" s="57" t="s">
        <v>784</v>
      </c>
      <c r="B55" s="58" t="s">
        <v>785</v>
      </c>
      <c r="C55" s="59">
        <v>44932.336111111101</v>
      </c>
      <c r="D55" s="58" t="s">
        <v>1102</v>
      </c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1">
        <v>100</v>
      </c>
      <c r="T55" s="61">
        <v>50</v>
      </c>
      <c r="U55" s="60" t="s">
        <v>1261</v>
      </c>
      <c r="V55" s="60" t="s">
        <v>1045</v>
      </c>
      <c r="W55" s="60" t="s">
        <v>1262</v>
      </c>
      <c r="X55" s="60"/>
      <c r="Y55" s="60" t="s">
        <v>1135</v>
      </c>
      <c r="Z55" s="60" t="s">
        <v>996</v>
      </c>
      <c r="AA55" s="62">
        <v>3.8500000000000001E-3</v>
      </c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 t="s">
        <v>992</v>
      </c>
      <c r="AU55" s="61"/>
      <c r="AV55" s="61"/>
      <c r="AW55" s="61"/>
      <c r="AX55" s="61">
        <v>5.7</v>
      </c>
      <c r="AY55" s="62">
        <v>3.7000000000000002E-3</v>
      </c>
      <c r="AZ55" s="61" t="s">
        <v>993</v>
      </c>
      <c r="BA55" s="61" t="s">
        <v>994</v>
      </c>
      <c r="BB55" s="61" t="s">
        <v>995</v>
      </c>
      <c r="BC55" s="61" t="s">
        <v>103</v>
      </c>
      <c r="BD55" s="61" t="s">
        <v>996</v>
      </c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 t="s">
        <v>997</v>
      </c>
      <c r="BP55" s="61" t="s">
        <v>998</v>
      </c>
      <c r="BQ55" s="61" t="s">
        <v>993</v>
      </c>
      <c r="BR55" s="62">
        <v>1.5499999999999999E-3</v>
      </c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 t="s">
        <v>1094</v>
      </c>
      <c r="CO55" s="61" t="s">
        <v>1095</v>
      </c>
      <c r="CP55" s="61" t="s">
        <v>1096</v>
      </c>
      <c r="CQ55" s="61" t="s">
        <v>1097</v>
      </c>
      <c r="CR55" s="61" t="s">
        <v>1047</v>
      </c>
      <c r="CS55" s="61" t="s">
        <v>1094</v>
      </c>
      <c r="CT55" s="61" t="s">
        <v>1110</v>
      </c>
      <c r="CU55" s="61" t="s">
        <v>1098</v>
      </c>
      <c r="CV55" s="61" t="s">
        <v>1096</v>
      </c>
      <c r="CW55" s="61" t="s">
        <v>1099</v>
      </c>
      <c r="CX55" s="62">
        <v>6.0000000000000001E-3</v>
      </c>
      <c r="CY55" s="61" t="s">
        <v>1100</v>
      </c>
      <c r="CZ55" s="61" t="s">
        <v>1101</v>
      </c>
      <c r="DA55" s="61"/>
      <c r="DB55" s="61" t="s">
        <v>1008</v>
      </c>
      <c r="DC55" s="61" t="s">
        <v>1006</v>
      </c>
      <c r="DD55" s="61" t="s">
        <v>1009</v>
      </c>
      <c r="DE55" s="61" t="s">
        <v>1010</v>
      </c>
      <c r="DF55" s="61">
        <v>0</v>
      </c>
      <c r="DG55" s="61" t="s">
        <v>1002</v>
      </c>
      <c r="DH55" s="61"/>
      <c r="DI55" s="61"/>
      <c r="DJ55" s="61"/>
      <c r="DK55" s="61"/>
      <c r="DL55" s="61"/>
      <c r="DM55" s="61">
        <v>7.9</v>
      </c>
      <c r="DN55" s="61"/>
      <c r="DO55" s="61"/>
      <c r="DP55" s="61"/>
      <c r="DQ55" s="61"/>
      <c r="DR55" s="61"/>
      <c r="DS55" s="61">
        <v>44</v>
      </c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</row>
    <row r="56" spans="1:209" s="52" customFormat="1" ht="15" customHeight="1" x14ac:dyDescent="0.15">
      <c r="A56" s="57" t="s">
        <v>784</v>
      </c>
      <c r="B56" s="58" t="s">
        <v>785</v>
      </c>
      <c r="C56" s="59">
        <v>44938.344444444403</v>
      </c>
      <c r="D56" s="58" t="s">
        <v>1263</v>
      </c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1">
        <v>190</v>
      </c>
      <c r="R56" s="61">
        <v>85</v>
      </c>
      <c r="S56" s="61">
        <v>500</v>
      </c>
      <c r="T56" s="61">
        <v>250</v>
      </c>
      <c r="U56" s="60" t="s">
        <v>1264</v>
      </c>
      <c r="V56" s="60" t="s">
        <v>989</v>
      </c>
      <c r="W56" s="60" t="s">
        <v>1265</v>
      </c>
      <c r="X56" s="60"/>
      <c r="Y56" s="60"/>
      <c r="Z56" s="60"/>
      <c r="AA56" s="60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>
        <v>8.1999999999999993</v>
      </c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>
        <v>13</v>
      </c>
      <c r="DN56" s="61"/>
      <c r="DO56" s="61"/>
      <c r="DP56" s="61"/>
      <c r="DQ56" s="61"/>
      <c r="DR56" s="61"/>
      <c r="DS56" s="61">
        <v>48</v>
      </c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 t="s">
        <v>1089</v>
      </c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</row>
    <row r="57" spans="1:209" s="52" customFormat="1" ht="15" customHeight="1" x14ac:dyDescent="0.15">
      <c r="A57" s="57" t="s">
        <v>784</v>
      </c>
      <c r="B57" s="58" t="s">
        <v>785</v>
      </c>
      <c r="C57" s="59">
        <v>44943.459027777797</v>
      </c>
      <c r="D57" s="58" t="s">
        <v>798</v>
      </c>
      <c r="E57" s="60" t="s">
        <v>1011</v>
      </c>
      <c r="F57" s="60" t="s">
        <v>1000</v>
      </c>
      <c r="G57" s="60" t="s">
        <v>1012</v>
      </c>
      <c r="H57" s="60" t="s">
        <v>995</v>
      </c>
      <c r="I57" s="60"/>
      <c r="J57" s="60"/>
      <c r="K57" s="60"/>
      <c r="L57" s="61">
        <v>0</v>
      </c>
      <c r="M57" s="60" t="s">
        <v>1266</v>
      </c>
      <c r="N57" s="60" t="s">
        <v>1266</v>
      </c>
      <c r="O57" s="60"/>
      <c r="P57" s="60"/>
      <c r="Q57" s="60"/>
      <c r="R57" s="60"/>
      <c r="S57" s="61">
        <v>400</v>
      </c>
      <c r="T57" s="61">
        <v>100</v>
      </c>
      <c r="U57" s="60" t="s">
        <v>1267</v>
      </c>
      <c r="V57" s="60" t="s">
        <v>1030</v>
      </c>
      <c r="W57" s="60" t="s">
        <v>1268</v>
      </c>
      <c r="X57" s="60"/>
      <c r="Y57" s="60"/>
      <c r="Z57" s="60"/>
      <c r="AA57" s="60"/>
      <c r="AB57" s="61"/>
      <c r="AC57" s="61"/>
      <c r="AD57" s="61" t="s">
        <v>1019</v>
      </c>
      <c r="AE57" s="62" t="s">
        <v>1067</v>
      </c>
      <c r="AF57" s="62" t="s">
        <v>1020</v>
      </c>
      <c r="AG57" s="62" t="s">
        <v>1021</v>
      </c>
      <c r="AH57" s="62">
        <v>9.5E-4</v>
      </c>
      <c r="AI57" s="62" t="s">
        <v>1068</v>
      </c>
      <c r="AJ57" s="61" t="s">
        <v>1069</v>
      </c>
      <c r="AK57" s="61">
        <v>0</v>
      </c>
      <c r="AL57" s="61"/>
      <c r="AM57" s="61"/>
      <c r="AN57" s="61"/>
      <c r="AO57" s="61"/>
      <c r="AP57" s="61"/>
      <c r="AQ57" s="61"/>
      <c r="AR57" s="61"/>
      <c r="AS57" s="61"/>
      <c r="AT57" s="61"/>
      <c r="AU57" s="61">
        <v>200</v>
      </c>
      <c r="AV57" s="61">
        <v>7.6</v>
      </c>
      <c r="AW57" s="61">
        <v>0.15</v>
      </c>
      <c r="AX57" s="61">
        <v>6.5</v>
      </c>
      <c r="AY57" s="61"/>
      <c r="AZ57" s="61"/>
      <c r="BA57" s="61"/>
      <c r="BB57" s="61"/>
      <c r="BC57" s="61"/>
      <c r="BD57" s="61"/>
      <c r="BE57" s="61">
        <v>47</v>
      </c>
      <c r="BF57" s="61">
        <v>2.4E-2</v>
      </c>
      <c r="BG57" s="61">
        <v>0.55000000000000004</v>
      </c>
      <c r="BH57" s="61">
        <v>1.1000000000000001</v>
      </c>
      <c r="BI57" s="61">
        <v>13</v>
      </c>
      <c r="BJ57" s="61"/>
      <c r="BK57" s="61" t="s">
        <v>1197</v>
      </c>
      <c r="BL57" s="61" t="s">
        <v>1163</v>
      </c>
      <c r="BM57" s="61"/>
      <c r="BN57" s="61"/>
      <c r="BO57" s="61"/>
      <c r="BP57" s="61"/>
      <c r="BQ57" s="61"/>
      <c r="BR57" s="61"/>
      <c r="BS57" s="61" t="s">
        <v>1006</v>
      </c>
      <c r="BT57" s="61" t="s">
        <v>1024</v>
      </c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>
        <v>1.4</v>
      </c>
      <c r="DB57" s="61"/>
      <c r="DC57" s="61"/>
      <c r="DD57" s="61"/>
      <c r="DE57" s="61"/>
      <c r="DF57" s="61"/>
      <c r="DG57" s="61"/>
      <c r="DH57" s="61">
        <v>78</v>
      </c>
      <c r="DI57" s="61">
        <v>30</v>
      </c>
      <c r="DJ57" s="61">
        <v>180</v>
      </c>
      <c r="DK57" s="61">
        <v>37</v>
      </c>
      <c r="DL57" s="61">
        <v>4.3</v>
      </c>
      <c r="DM57" s="61">
        <v>2.4</v>
      </c>
      <c r="DN57" s="61">
        <v>9.1999999999999993</v>
      </c>
      <c r="DO57" s="61">
        <v>20</v>
      </c>
      <c r="DP57" s="61">
        <v>14</v>
      </c>
      <c r="DQ57" s="61" t="s">
        <v>1164</v>
      </c>
      <c r="DR57" s="61"/>
      <c r="DS57" s="61">
        <v>77</v>
      </c>
      <c r="DT57" s="61"/>
      <c r="DU57" s="61"/>
      <c r="DV57" s="61"/>
      <c r="DW57" s="61"/>
      <c r="DX57" s="61"/>
      <c r="DY57" s="61"/>
      <c r="DZ57" s="61" t="s">
        <v>1235</v>
      </c>
      <c r="EA57" s="61" t="s">
        <v>1098</v>
      </c>
      <c r="EB57" s="61" t="s">
        <v>1211</v>
      </c>
      <c r="EC57" s="61" t="s">
        <v>1269</v>
      </c>
      <c r="ED57" s="61">
        <v>4</v>
      </c>
      <c r="EE57" s="61"/>
      <c r="EF57" s="61" t="s">
        <v>1218</v>
      </c>
      <c r="EG57" s="61" t="s">
        <v>1219</v>
      </c>
      <c r="EH57" s="61" t="s">
        <v>1218</v>
      </c>
      <c r="EI57" s="61" t="s">
        <v>1220</v>
      </c>
      <c r="EJ57" s="61" t="s">
        <v>1220</v>
      </c>
      <c r="EK57" s="61" t="s">
        <v>1220</v>
      </c>
      <c r="EL57" s="61" t="s">
        <v>1220</v>
      </c>
      <c r="EM57" s="61" t="s">
        <v>1220</v>
      </c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 t="s">
        <v>1221</v>
      </c>
      <c r="GK57" s="61" t="s">
        <v>1222</v>
      </c>
      <c r="GL57" s="61" t="s">
        <v>1222</v>
      </c>
      <c r="GM57" s="61" t="s">
        <v>1223</v>
      </c>
      <c r="GN57" s="61" t="s">
        <v>1221</v>
      </c>
      <c r="GO57" s="61" t="s">
        <v>1221</v>
      </c>
      <c r="GP57" s="61" t="s">
        <v>1221</v>
      </c>
      <c r="GQ57" s="61" t="s">
        <v>1221</v>
      </c>
      <c r="GR57" s="61" t="s">
        <v>1221</v>
      </c>
      <c r="GS57" s="61" t="s">
        <v>1221</v>
      </c>
      <c r="GT57" s="61" t="s">
        <v>1221</v>
      </c>
      <c r="GU57" s="61" t="s">
        <v>1221</v>
      </c>
      <c r="GV57" s="61" t="s">
        <v>1270</v>
      </c>
      <c r="GW57" s="61" t="s">
        <v>1223</v>
      </c>
      <c r="GX57" s="61" t="s">
        <v>1221</v>
      </c>
      <c r="GY57" s="61" t="s">
        <v>1221</v>
      </c>
      <c r="GZ57" s="61" t="s">
        <v>1221</v>
      </c>
      <c r="HA57" s="61" t="s">
        <v>1222</v>
      </c>
    </row>
    <row r="58" spans="1:209" s="52" customFormat="1" ht="15" customHeight="1" x14ac:dyDescent="0.15">
      <c r="A58" s="57" t="s">
        <v>784</v>
      </c>
      <c r="B58" s="58" t="s">
        <v>785</v>
      </c>
      <c r="C58" s="59">
        <v>44949.416666666701</v>
      </c>
      <c r="D58" s="58" t="s">
        <v>1271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1">
        <v>500</v>
      </c>
      <c r="T58" s="61">
        <v>290</v>
      </c>
      <c r="U58" s="60" t="s">
        <v>1272</v>
      </c>
      <c r="V58" s="60" t="s">
        <v>1030</v>
      </c>
      <c r="W58" s="60" t="s">
        <v>1273</v>
      </c>
      <c r="X58" s="60"/>
      <c r="Y58" s="60" t="s">
        <v>1135</v>
      </c>
      <c r="Z58" s="61">
        <v>1.2E-2</v>
      </c>
      <c r="AA58" s="62">
        <v>3.8500000000000001E-3</v>
      </c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 t="s">
        <v>992</v>
      </c>
      <c r="AU58" s="61"/>
      <c r="AV58" s="61"/>
      <c r="AW58" s="61"/>
      <c r="AX58" s="61">
        <v>5.6</v>
      </c>
      <c r="AY58" s="62">
        <v>3.7000000000000002E-3</v>
      </c>
      <c r="AZ58" s="61" t="s">
        <v>993</v>
      </c>
      <c r="BA58" s="61" t="s">
        <v>994</v>
      </c>
      <c r="BB58" s="61" t="s">
        <v>995</v>
      </c>
      <c r="BC58" s="61" t="s">
        <v>103</v>
      </c>
      <c r="BD58" s="61" t="s">
        <v>996</v>
      </c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 t="s">
        <v>997</v>
      </c>
      <c r="BP58" s="61" t="s">
        <v>998</v>
      </c>
      <c r="BQ58" s="61" t="s">
        <v>993</v>
      </c>
      <c r="BR58" s="62">
        <v>1.5499999999999999E-3</v>
      </c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 t="s">
        <v>1094</v>
      </c>
      <c r="CO58" s="61" t="s">
        <v>1095</v>
      </c>
      <c r="CP58" s="61" t="s">
        <v>1096</v>
      </c>
      <c r="CQ58" s="61" t="s">
        <v>1097</v>
      </c>
      <c r="CR58" s="61" t="s">
        <v>1047</v>
      </c>
      <c r="CS58" s="61" t="s">
        <v>1094</v>
      </c>
      <c r="CT58" s="61" t="s">
        <v>1110</v>
      </c>
      <c r="CU58" s="61" t="s">
        <v>1098</v>
      </c>
      <c r="CV58" s="61" t="s">
        <v>1096</v>
      </c>
      <c r="CW58" s="61" t="s">
        <v>1099</v>
      </c>
      <c r="CX58" s="62">
        <v>6.0000000000000001E-3</v>
      </c>
      <c r="CY58" s="61" t="s">
        <v>1100</v>
      </c>
      <c r="CZ58" s="61" t="s">
        <v>1101</v>
      </c>
      <c r="DA58" s="61"/>
      <c r="DB58" s="61" t="s">
        <v>1008</v>
      </c>
      <c r="DC58" s="61" t="s">
        <v>1006</v>
      </c>
      <c r="DD58" s="61" t="s">
        <v>1009</v>
      </c>
      <c r="DE58" s="61" t="s">
        <v>1010</v>
      </c>
      <c r="DF58" s="61">
        <v>0</v>
      </c>
      <c r="DG58" s="61" t="s">
        <v>1002</v>
      </c>
      <c r="DH58" s="61"/>
      <c r="DI58" s="61"/>
      <c r="DJ58" s="61"/>
      <c r="DK58" s="61"/>
      <c r="DL58" s="61"/>
      <c r="DM58" s="61">
        <v>6</v>
      </c>
      <c r="DN58" s="61"/>
      <c r="DO58" s="61"/>
      <c r="DP58" s="61"/>
      <c r="DQ58" s="61"/>
      <c r="DR58" s="61"/>
      <c r="DS58" s="61">
        <v>92</v>
      </c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</row>
    <row r="59" spans="1:209" s="52" customFormat="1" ht="15" customHeight="1" x14ac:dyDescent="0.15">
      <c r="A59" s="57" t="s">
        <v>784</v>
      </c>
      <c r="B59" s="58" t="s">
        <v>785</v>
      </c>
      <c r="C59" s="59">
        <v>44958.370833333298</v>
      </c>
      <c r="D59" s="58" t="s">
        <v>1274</v>
      </c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1">
        <v>410</v>
      </c>
      <c r="T59" s="61">
        <v>244</v>
      </c>
      <c r="U59" s="60" t="s">
        <v>1275</v>
      </c>
      <c r="V59" s="60" t="s">
        <v>1040</v>
      </c>
      <c r="W59" s="60" t="s">
        <v>1276</v>
      </c>
      <c r="X59" s="60"/>
      <c r="Y59" s="60"/>
      <c r="Z59" s="60"/>
      <c r="AA59" s="60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>
        <v>6.9</v>
      </c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>
        <v>4.4000000000000004</v>
      </c>
      <c r="DN59" s="61"/>
      <c r="DO59" s="61"/>
      <c r="DP59" s="61"/>
      <c r="DQ59" s="61"/>
      <c r="DR59" s="61"/>
      <c r="DS59" s="61">
        <v>66</v>
      </c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</row>
    <row r="60" spans="1:209" s="52" customFormat="1" ht="15" customHeight="1" x14ac:dyDescent="0.15">
      <c r="A60" s="57" t="s">
        <v>784</v>
      </c>
      <c r="B60" s="58" t="s">
        <v>785</v>
      </c>
      <c r="C60" s="59">
        <v>44967.4194444444</v>
      </c>
      <c r="D60" s="58" t="s">
        <v>1277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1">
        <v>300</v>
      </c>
      <c r="T60" s="61">
        <v>300</v>
      </c>
      <c r="U60" s="60" t="s">
        <v>1278</v>
      </c>
      <c r="V60" s="60" t="s">
        <v>989</v>
      </c>
      <c r="W60" s="60" t="s">
        <v>1279</v>
      </c>
      <c r="X60" s="60"/>
      <c r="Y60" s="60" t="s">
        <v>1135</v>
      </c>
      <c r="Z60" s="60" t="s">
        <v>996</v>
      </c>
      <c r="AA60" s="62">
        <v>3.8500000000000001E-3</v>
      </c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 t="s">
        <v>992</v>
      </c>
      <c r="AU60" s="61"/>
      <c r="AV60" s="61"/>
      <c r="AW60" s="61"/>
      <c r="AX60" s="61">
        <v>6.8</v>
      </c>
      <c r="AY60" s="62">
        <v>3.7000000000000002E-3</v>
      </c>
      <c r="AZ60" s="61" t="s">
        <v>993</v>
      </c>
      <c r="BA60" s="61" t="s">
        <v>994</v>
      </c>
      <c r="BB60" s="61" t="s">
        <v>995</v>
      </c>
      <c r="BC60" s="61" t="s">
        <v>103</v>
      </c>
      <c r="BD60" s="61" t="s">
        <v>996</v>
      </c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>
        <v>2.1999999999999999E-2</v>
      </c>
      <c r="BP60" s="61">
        <v>1.7000000000000001E-2</v>
      </c>
      <c r="BQ60" s="61">
        <v>1.6E-2</v>
      </c>
      <c r="BR60" s="61">
        <v>1.0999999999999999E-2</v>
      </c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 t="s">
        <v>1094</v>
      </c>
      <c r="CO60" s="61" t="s">
        <v>1095</v>
      </c>
      <c r="CP60" s="61" t="s">
        <v>1096</v>
      </c>
      <c r="CQ60" s="61" t="s">
        <v>1097</v>
      </c>
      <c r="CR60" s="61" t="s">
        <v>1047</v>
      </c>
      <c r="CS60" s="61" t="s">
        <v>1094</v>
      </c>
      <c r="CT60" s="61" t="s">
        <v>1110</v>
      </c>
      <c r="CU60" s="61" t="s">
        <v>1098</v>
      </c>
      <c r="CV60" s="61" t="s">
        <v>1096</v>
      </c>
      <c r="CW60" s="61" t="s">
        <v>1099</v>
      </c>
      <c r="CX60" s="62">
        <v>6.0000000000000001E-3</v>
      </c>
      <c r="CY60" s="61" t="s">
        <v>1100</v>
      </c>
      <c r="CZ60" s="61" t="s">
        <v>1101</v>
      </c>
      <c r="DA60" s="61"/>
      <c r="DB60" s="61" t="s">
        <v>1008</v>
      </c>
      <c r="DC60" s="61" t="s">
        <v>1006</v>
      </c>
      <c r="DD60" s="61" t="s">
        <v>1009</v>
      </c>
      <c r="DE60" s="61" t="s">
        <v>1010</v>
      </c>
      <c r="DF60" s="61">
        <v>0</v>
      </c>
      <c r="DG60" s="61" t="s">
        <v>1002</v>
      </c>
      <c r="DH60" s="61"/>
      <c r="DI60" s="61"/>
      <c r="DJ60" s="61"/>
      <c r="DK60" s="61"/>
      <c r="DL60" s="61"/>
      <c r="DM60" s="61">
        <v>1.8</v>
      </c>
      <c r="DN60" s="61"/>
      <c r="DO60" s="61"/>
      <c r="DP60" s="61"/>
      <c r="DQ60" s="61"/>
      <c r="DR60" s="61"/>
      <c r="DS60" s="61">
        <v>78</v>
      </c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</row>
    <row r="61" spans="1:209" s="52" customFormat="1" ht="15" customHeight="1" x14ac:dyDescent="0.15">
      <c r="A61" s="57" t="s">
        <v>784</v>
      </c>
      <c r="B61" s="58" t="s">
        <v>785</v>
      </c>
      <c r="C61" s="59">
        <v>44973.400694444397</v>
      </c>
      <c r="D61" s="58" t="s">
        <v>799</v>
      </c>
      <c r="E61" s="60" t="s">
        <v>1011</v>
      </c>
      <c r="F61" s="60" t="s">
        <v>1000</v>
      </c>
      <c r="G61" s="60" t="s">
        <v>1012</v>
      </c>
      <c r="H61" s="60" t="s">
        <v>995</v>
      </c>
      <c r="I61" s="60"/>
      <c r="J61" s="60"/>
      <c r="K61" s="60"/>
      <c r="L61" s="61">
        <v>0</v>
      </c>
      <c r="M61" s="60" t="s">
        <v>1063</v>
      </c>
      <c r="N61" s="60" t="s">
        <v>1063</v>
      </c>
      <c r="O61" s="60"/>
      <c r="P61" s="60"/>
      <c r="Q61" s="60"/>
      <c r="R61" s="60"/>
      <c r="S61" s="61">
        <v>300</v>
      </c>
      <c r="T61" s="61">
        <v>100</v>
      </c>
      <c r="U61" s="60" t="s">
        <v>1280</v>
      </c>
      <c r="V61" s="60" t="s">
        <v>1040</v>
      </c>
      <c r="W61" s="60" t="s">
        <v>1281</v>
      </c>
      <c r="X61" s="60"/>
      <c r="Y61" s="60"/>
      <c r="Z61" s="60"/>
      <c r="AA61" s="60"/>
      <c r="AB61" s="61"/>
      <c r="AC61" s="61"/>
      <c r="AD61" s="61" t="s">
        <v>1019</v>
      </c>
      <c r="AE61" s="62" t="s">
        <v>1067</v>
      </c>
      <c r="AF61" s="62" t="s">
        <v>1020</v>
      </c>
      <c r="AG61" s="62" t="s">
        <v>1021</v>
      </c>
      <c r="AH61" s="62">
        <v>9.5E-4</v>
      </c>
      <c r="AI61" s="62" t="s">
        <v>1068</v>
      </c>
      <c r="AJ61" s="61" t="s">
        <v>1069</v>
      </c>
      <c r="AK61" s="61">
        <v>0</v>
      </c>
      <c r="AL61" s="61"/>
      <c r="AM61" s="61"/>
      <c r="AN61" s="61"/>
      <c r="AO61" s="61"/>
      <c r="AP61" s="61"/>
      <c r="AQ61" s="61"/>
      <c r="AR61" s="61"/>
      <c r="AS61" s="61"/>
      <c r="AT61" s="61"/>
      <c r="AU61" s="61">
        <v>190</v>
      </c>
      <c r="AV61" s="61">
        <v>7.7</v>
      </c>
      <c r="AW61" s="61">
        <v>0.14000000000000001</v>
      </c>
      <c r="AX61" s="61">
        <v>6.2</v>
      </c>
      <c r="AY61" s="61"/>
      <c r="AZ61" s="61"/>
      <c r="BA61" s="61"/>
      <c r="BB61" s="61"/>
      <c r="BC61" s="61"/>
      <c r="BD61" s="61"/>
      <c r="BE61" s="61">
        <v>49</v>
      </c>
      <c r="BF61" s="61">
        <v>2.8000000000000001E-2</v>
      </c>
      <c r="BG61" s="61">
        <v>0.38</v>
      </c>
      <c r="BH61" s="61">
        <v>0.69</v>
      </c>
      <c r="BI61" s="61">
        <v>2</v>
      </c>
      <c r="BJ61" s="61"/>
      <c r="BK61" s="61" t="s">
        <v>1197</v>
      </c>
      <c r="BL61" s="61" t="s">
        <v>1163</v>
      </c>
      <c r="BM61" s="61"/>
      <c r="BN61" s="61"/>
      <c r="BO61" s="61"/>
      <c r="BP61" s="61"/>
      <c r="BQ61" s="61"/>
      <c r="BR61" s="61"/>
      <c r="BS61" s="61" t="s">
        <v>1006</v>
      </c>
      <c r="BT61" s="61" t="s">
        <v>1024</v>
      </c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>
        <v>1.2</v>
      </c>
      <c r="DB61" s="61"/>
      <c r="DC61" s="61"/>
      <c r="DD61" s="61"/>
      <c r="DE61" s="61"/>
      <c r="DF61" s="61"/>
      <c r="DG61" s="61"/>
      <c r="DH61" s="61">
        <v>53</v>
      </c>
      <c r="DI61" s="61">
        <v>28</v>
      </c>
      <c r="DJ61" s="61">
        <v>190</v>
      </c>
      <c r="DK61" s="61">
        <v>34</v>
      </c>
      <c r="DL61" s="61">
        <v>4.0999999999999996</v>
      </c>
      <c r="DM61" s="61">
        <v>2.2000000000000002</v>
      </c>
      <c r="DN61" s="61">
        <v>9.1</v>
      </c>
      <c r="DO61" s="61">
        <v>23</v>
      </c>
      <c r="DP61" s="61">
        <v>12</v>
      </c>
      <c r="DQ61" s="61" t="s">
        <v>1164</v>
      </c>
      <c r="DR61" s="61"/>
      <c r="DS61" s="61">
        <v>81</v>
      </c>
      <c r="DT61" s="61"/>
      <c r="DU61" s="61"/>
      <c r="DV61" s="61"/>
      <c r="DW61" s="61"/>
      <c r="DX61" s="61"/>
      <c r="DY61" s="61"/>
      <c r="DZ61" s="61" t="s">
        <v>1282</v>
      </c>
      <c r="EA61" s="61" t="s">
        <v>1098</v>
      </c>
      <c r="EB61" s="61" t="s">
        <v>1211</v>
      </c>
      <c r="EC61" s="61" t="s">
        <v>1283</v>
      </c>
      <c r="ED61" s="61">
        <v>7.7</v>
      </c>
      <c r="EE61" s="61"/>
      <c r="EF61" s="61" t="s">
        <v>1218</v>
      </c>
      <c r="EG61" s="61" t="s">
        <v>1219</v>
      </c>
      <c r="EH61" s="61" t="s">
        <v>1218</v>
      </c>
      <c r="EI61" s="61" t="s">
        <v>1220</v>
      </c>
      <c r="EJ61" s="61" t="s">
        <v>1220</v>
      </c>
      <c r="EK61" s="61" t="s">
        <v>1220</v>
      </c>
      <c r="EL61" s="61" t="s">
        <v>1220</v>
      </c>
      <c r="EM61" s="61" t="s">
        <v>1220</v>
      </c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 t="s">
        <v>1221</v>
      </c>
      <c r="GK61" s="61" t="s">
        <v>1222</v>
      </c>
      <c r="GL61" s="61" t="s">
        <v>1222</v>
      </c>
      <c r="GM61" s="61" t="s">
        <v>1223</v>
      </c>
      <c r="GN61" s="61" t="s">
        <v>1221</v>
      </c>
      <c r="GO61" s="61" t="s">
        <v>1221</v>
      </c>
      <c r="GP61" s="61" t="s">
        <v>1221</v>
      </c>
      <c r="GQ61" s="61" t="s">
        <v>1221</v>
      </c>
      <c r="GR61" s="61" t="s">
        <v>1221</v>
      </c>
      <c r="GS61" s="61" t="s">
        <v>1221</v>
      </c>
      <c r="GT61" s="61" t="s">
        <v>1221</v>
      </c>
      <c r="GU61" s="61" t="s">
        <v>1221</v>
      </c>
      <c r="GV61" s="61" t="s">
        <v>1222</v>
      </c>
      <c r="GW61" s="61" t="s">
        <v>1223</v>
      </c>
      <c r="GX61" s="61" t="s">
        <v>1221</v>
      </c>
      <c r="GY61" s="61" t="s">
        <v>1221</v>
      </c>
      <c r="GZ61" s="61" t="s">
        <v>1221</v>
      </c>
      <c r="HA61" s="61" t="s">
        <v>1222</v>
      </c>
    </row>
    <row r="62" spans="1:209" s="52" customFormat="1" ht="15" customHeight="1" x14ac:dyDescent="0.15">
      <c r="A62" s="57" t="s">
        <v>784</v>
      </c>
      <c r="B62" s="58" t="s">
        <v>785</v>
      </c>
      <c r="C62" s="59">
        <v>44978.411805555603</v>
      </c>
      <c r="D62" s="58" t="s">
        <v>1284</v>
      </c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1">
        <v>50</v>
      </c>
      <c r="T62" s="61">
        <v>50</v>
      </c>
      <c r="U62" s="60" t="s">
        <v>1285</v>
      </c>
      <c r="V62" s="60" t="s">
        <v>1286</v>
      </c>
      <c r="W62" s="60" t="s">
        <v>1287</v>
      </c>
      <c r="X62" s="60"/>
      <c r="Y62" s="60" t="s">
        <v>1135</v>
      </c>
      <c r="Z62" s="60" t="s">
        <v>996</v>
      </c>
      <c r="AA62" s="62">
        <v>3.8500000000000001E-3</v>
      </c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 t="s">
        <v>992</v>
      </c>
      <c r="AU62" s="61"/>
      <c r="AV62" s="61"/>
      <c r="AW62" s="61"/>
      <c r="AX62" s="61">
        <v>8.1999999999999993</v>
      </c>
      <c r="AY62" s="62">
        <v>3.7000000000000002E-3</v>
      </c>
      <c r="AZ62" s="61" t="s">
        <v>993</v>
      </c>
      <c r="BA62" s="61" t="s">
        <v>994</v>
      </c>
      <c r="BB62" s="61" t="s">
        <v>995</v>
      </c>
      <c r="BC62" s="61" t="s">
        <v>103</v>
      </c>
      <c r="BD62" s="61" t="s">
        <v>996</v>
      </c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 t="s">
        <v>997</v>
      </c>
      <c r="BP62" s="61" t="s">
        <v>998</v>
      </c>
      <c r="BQ62" s="61" t="s">
        <v>993</v>
      </c>
      <c r="BR62" s="62">
        <v>1.5499999999999999E-3</v>
      </c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 t="s">
        <v>1094</v>
      </c>
      <c r="CO62" s="61" t="s">
        <v>1095</v>
      </c>
      <c r="CP62" s="61" t="s">
        <v>1096</v>
      </c>
      <c r="CQ62" s="61" t="s">
        <v>1097</v>
      </c>
      <c r="CR62" s="61" t="s">
        <v>1047</v>
      </c>
      <c r="CS62" s="61" t="s">
        <v>1094</v>
      </c>
      <c r="CT62" s="61" t="s">
        <v>1110</v>
      </c>
      <c r="CU62" s="61" t="s">
        <v>1098</v>
      </c>
      <c r="CV62" s="61" t="s">
        <v>1096</v>
      </c>
      <c r="CW62" s="61" t="s">
        <v>1099</v>
      </c>
      <c r="CX62" s="62">
        <v>6.0000000000000001E-3</v>
      </c>
      <c r="CY62" s="61" t="s">
        <v>1100</v>
      </c>
      <c r="CZ62" s="61" t="s">
        <v>1101</v>
      </c>
      <c r="DA62" s="61"/>
      <c r="DB62" s="61" t="s">
        <v>1008</v>
      </c>
      <c r="DC62" s="61" t="s">
        <v>1006</v>
      </c>
      <c r="DD62" s="61" t="s">
        <v>1009</v>
      </c>
      <c r="DE62" s="61" t="s">
        <v>1010</v>
      </c>
      <c r="DF62" s="61">
        <v>0</v>
      </c>
      <c r="DG62" s="61" t="s">
        <v>1002</v>
      </c>
      <c r="DH62" s="61"/>
      <c r="DI62" s="61"/>
      <c r="DJ62" s="61"/>
      <c r="DK62" s="61"/>
      <c r="DL62" s="61"/>
      <c r="DM62" s="61">
        <v>2.7</v>
      </c>
      <c r="DN62" s="61"/>
      <c r="DO62" s="61"/>
      <c r="DP62" s="61"/>
      <c r="DQ62" s="61"/>
      <c r="DR62" s="61"/>
      <c r="DS62" s="61">
        <v>55</v>
      </c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</row>
    <row r="63" spans="1:209" s="52" customFormat="1" ht="15" customHeight="1" x14ac:dyDescent="0.15">
      <c r="A63" s="57" t="s">
        <v>784</v>
      </c>
      <c r="B63" s="58" t="s">
        <v>785</v>
      </c>
      <c r="C63" s="59">
        <v>44984.375694444403</v>
      </c>
      <c r="D63" s="58" t="s">
        <v>797</v>
      </c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1">
        <v>100</v>
      </c>
      <c r="T63" s="60" t="s">
        <v>1015</v>
      </c>
      <c r="U63" s="60" t="s">
        <v>1288</v>
      </c>
      <c r="V63" s="60" t="s">
        <v>1030</v>
      </c>
      <c r="W63" s="60" t="s">
        <v>1289</v>
      </c>
      <c r="X63" s="60"/>
      <c r="Y63" s="60"/>
      <c r="Z63" s="60"/>
      <c r="AA63" s="60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>
        <v>6.7</v>
      </c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>
        <v>1.5</v>
      </c>
      <c r="DN63" s="61"/>
      <c r="DO63" s="61"/>
      <c r="DP63" s="61"/>
      <c r="DQ63" s="61"/>
      <c r="DR63" s="61"/>
      <c r="DS63" s="61">
        <v>73</v>
      </c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</row>
    <row r="64" spans="1:209" s="52" customFormat="1" ht="15" customHeight="1" x14ac:dyDescent="0.15">
      <c r="A64" s="57" t="s">
        <v>784</v>
      </c>
      <c r="B64" s="58" t="s">
        <v>785</v>
      </c>
      <c r="C64" s="59">
        <v>44993.385416666701</v>
      </c>
      <c r="D64" s="58" t="s">
        <v>802</v>
      </c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1">
        <v>100</v>
      </c>
      <c r="T64" s="61">
        <v>50</v>
      </c>
      <c r="U64" s="60" t="s">
        <v>1290</v>
      </c>
      <c r="V64" s="60" t="s">
        <v>1030</v>
      </c>
      <c r="W64" s="60" t="s">
        <v>1291</v>
      </c>
      <c r="X64" s="60"/>
      <c r="Y64" s="60" t="s">
        <v>1135</v>
      </c>
      <c r="Z64" s="61">
        <v>1.2999999999999999E-2</v>
      </c>
      <c r="AA64" s="62">
        <v>3.8500000000000001E-3</v>
      </c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>
        <v>6.6</v>
      </c>
      <c r="AY64" s="62">
        <v>3.7000000000000002E-3</v>
      </c>
      <c r="AZ64" s="61" t="s">
        <v>993</v>
      </c>
      <c r="BA64" s="61" t="s">
        <v>994</v>
      </c>
      <c r="BB64" s="61" t="s">
        <v>995</v>
      </c>
      <c r="BC64" s="61" t="s">
        <v>103</v>
      </c>
      <c r="BD64" s="61" t="s">
        <v>996</v>
      </c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 t="s">
        <v>997</v>
      </c>
      <c r="BP64" s="61" t="s">
        <v>998</v>
      </c>
      <c r="BQ64" s="61" t="s">
        <v>993</v>
      </c>
      <c r="BR64" s="62">
        <v>1.5499999999999999E-3</v>
      </c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 t="s">
        <v>1094</v>
      </c>
      <c r="CO64" s="61" t="s">
        <v>1095</v>
      </c>
      <c r="CP64" s="61" t="s">
        <v>1096</v>
      </c>
      <c r="CQ64" s="61" t="s">
        <v>1097</v>
      </c>
      <c r="CR64" s="61" t="s">
        <v>1047</v>
      </c>
      <c r="CS64" s="61" t="s">
        <v>1094</v>
      </c>
      <c r="CT64" s="61" t="s">
        <v>1110</v>
      </c>
      <c r="CU64" s="61" t="s">
        <v>1098</v>
      </c>
      <c r="CV64" s="61" t="s">
        <v>1096</v>
      </c>
      <c r="CW64" s="61" t="s">
        <v>1099</v>
      </c>
      <c r="CX64" s="62">
        <v>6.0000000000000001E-3</v>
      </c>
      <c r="CY64" s="61" t="s">
        <v>1100</v>
      </c>
      <c r="CZ64" s="61" t="s">
        <v>1101</v>
      </c>
      <c r="DA64" s="61"/>
      <c r="DB64" s="61" t="s">
        <v>1008</v>
      </c>
      <c r="DC64" s="61" t="s">
        <v>1006</v>
      </c>
      <c r="DD64" s="61" t="s">
        <v>1009</v>
      </c>
      <c r="DE64" s="61" t="s">
        <v>1010</v>
      </c>
      <c r="DF64" s="61">
        <v>0</v>
      </c>
      <c r="DG64" s="61" t="s">
        <v>1002</v>
      </c>
      <c r="DH64" s="61"/>
      <c r="DI64" s="61"/>
      <c r="DJ64" s="61"/>
      <c r="DK64" s="61"/>
      <c r="DL64" s="61"/>
      <c r="DM64" s="61">
        <v>1.6</v>
      </c>
      <c r="DN64" s="61"/>
      <c r="DO64" s="61"/>
      <c r="DP64" s="61"/>
      <c r="DQ64" s="61"/>
      <c r="DR64" s="61"/>
      <c r="DS64" s="61">
        <v>73</v>
      </c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</row>
    <row r="65" spans="1:209" s="52" customFormat="1" ht="15" customHeight="1" x14ac:dyDescent="0.15">
      <c r="A65" s="57" t="s">
        <v>784</v>
      </c>
      <c r="B65" s="58" t="s">
        <v>785</v>
      </c>
      <c r="C65" s="59">
        <v>45002.365277777797</v>
      </c>
      <c r="D65" s="58" t="s">
        <v>786</v>
      </c>
      <c r="E65" s="60" t="s">
        <v>1011</v>
      </c>
      <c r="F65" s="60" t="s">
        <v>1000</v>
      </c>
      <c r="G65" s="60" t="s">
        <v>1012</v>
      </c>
      <c r="H65" s="60" t="s">
        <v>995</v>
      </c>
      <c r="I65" s="60"/>
      <c r="J65" s="60"/>
      <c r="K65" s="60"/>
      <c r="L65" s="61">
        <v>0</v>
      </c>
      <c r="M65" s="60" t="s">
        <v>1063</v>
      </c>
      <c r="N65" s="60" t="s">
        <v>1063</v>
      </c>
      <c r="O65" s="60"/>
      <c r="P65" s="60"/>
      <c r="Q65" s="60"/>
      <c r="R65" s="60"/>
      <c r="S65" s="61">
        <v>50</v>
      </c>
      <c r="T65" s="61">
        <v>50</v>
      </c>
      <c r="U65" s="60" t="s">
        <v>1292</v>
      </c>
      <c r="V65" s="60" t="s">
        <v>1045</v>
      </c>
      <c r="W65" s="60" t="s">
        <v>1293</v>
      </c>
      <c r="X65" s="60"/>
      <c r="Y65" s="60"/>
      <c r="Z65" s="60"/>
      <c r="AA65" s="60"/>
      <c r="AB65" s="61"/>
      <c r="AC65" s="61"/>
      <c r="AD65" s="61" t="s">
        <v>1019</v>
      </c>
      <c r="AE65" s="61">
        <v>1.9E-3</v>
      </c>
      <c r="AF65" s="62" t="s">
        <v>1020</v>
      </c>
      <c r="AG65" s="62" t="s">
        <v>1021</v>
      </c>
      <c r="AH65" s="62">
        <v>9.5E-4</v>
      </c>
      <c r="AI65" s="61">
        <v>1.6000000000000001E-3</v>
      </c>
      <c r="AJ65" s="61">
        <v>1.5E-3</v>
      </c>
      <c r="AK65" s="61">
        <v>3.0999999999999999E-3</v>
      </c>
      <c r="AL65" s="61"/>
      <c r="AM65" s="61"/>
      <c r="AN65" s="61"/>
      <c r="AO65" s="61"/>
      <c r="AP65" s="61"/>
      <c r="AQ65" s="61"/>
      <c r="AR65" s="61"/>
      <c r="AS65" s="61"/>
      <c r="AT65" s="61"/>
      <c r="AU65" s="61">
        <v>110</v>
      </c>
      <c r="AV65" s="61">
        <v>7.5</v>
      </c>
      <c r="AW65" s="61">
        <v>0.11</v>
      </c>
      <c r="AX65" s="61">
        <v>9.6999999999999993</v>
      </c>
      <c r="AY65" s="61"/>
      <c r="AZ65" s="61"/>
      <c r="BA65" s="61"/>
      <c r="BB65" s="61"/>
      <c r="BC65" s="61"/>
      <c r="BD65" s="61"/>
      <c r="BE65" s="61">
        <v>81</v>
      </c>
      <c r="BF65" s="61">
        <v>3.9E-2</v>
      </c>
      <c r="BG65" s="61">
        <v>0.52</v>
      </c>
      <c r="BH65" s="61">
        <v>1</v>
      </c>
      <c r="BI65" s="61">
        <v>3.9</v>
      </c>
      <c r="BJ65" s="61"/>
      <c r="BK65" s="61">
        <v>1.2</v>
      </c>
      <c r="BL65" s="61" t="s">
        <v>1163</v>
      </c>
      <c r="BM65" s="61"/>
      <c r="BN65" s="61"/>
      <c r="BO65" s="61"/>
      <c r="BP65" s="61"/>
      <c r="BQ65" s="61"/>
      <c r="BR65" s="61"/>
      <c r="BS65" s="61" t="s">
        <v>1006</v>
      </c>
      <c r="BT65" s="61" t="s">
        <v>1024</v>
      </c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>
        <v>1.8</v>
      </c>
      <c r="DB65" s="61"/>
      <c r="DC65" s="61"/>
      <c r="DD65" s="61"/>
      <c r="DE65" s="61"/>
      <c r="DF65" s="61"/>
      <c r="DG65" s="61"/>
      <c r="DH65" s="61">
        <v>130</v>
      </c>
      <c r="DI65" s="61">
        <v>15</v>
      </c>
      <c r="DJ65" s="61">
        <v>280</v>
      </c>
      <c r="DK65" s="61">
        <v>18</v>
      </c>
      <c r="DL65" s="61">
        <v>2.1</v>
      </c>
      <c r="DM65" s="61">
        <v>2.4</v>
      </c>
      <c r="DN65" s="61">
        <v>6.9</v>
      </c>
      <c r="DO65" s="61">
        <v>22</v>
      </c>
      <c r="DP65" s="61">
        <v>6.6</v>
      </c>
      <c r="DQ65" s="61" t="s">
        <v>1164</v>
      </c>
      <c r="DR65" s="61"/>
      <c r="DS65" s="61">
        <v>43</v>
      </c>
      <c r="DT65" s="61"/>
      <c r="DU65" s="61"/>
      <c r="DV65" s="61"/>
      <c r="DW65" s="61"/>
      <c r="DX65" s="61"/>
      <c r="DY65" s="61"/>
      <c r="DZ65" s="61" t="s">
        <v>1294</v>
      </c>
      <c r="EA65" s="61" t="s">
        <v>1098</v>
      </c>
      <c r="EB65" s="61" t="s">
        <v>1295</v>
      </c>
      <c r="EC65" s="61" t="s">
        <v>1296</v>
      </c>
      <c r="ED65" s="61">
        <v>9.1</v>
      </c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</row>
    <row r="66" spans="1:209" s="52" customFormat="1" ht="15" customHeight="1" x14ac:dyDescent="0.15">
      <c r="A66" s="57" t="s">
        <v>784</v>
      </c>
      <c r="B66" s="58" t="s">
        <v>785</v>
      </c>
      <c r="C66" s="59">
        <v>45009.403472222199</v>
      </c>
      <c r="D66" s="58" t="s">
        <v>1297</v>
      </c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 t="s">
        <v>1015</v>
      </c>
      <c r="T66" s="60" t="s">
        <v>1015</v>
      </c>
      <c r="U66" s="60" t="s">
        <v>1298</v>
      </c>
      <c r="V66" s="60" t="s">
        <v>1045</v>
      </c>
      <c r="W66" s="60" t="s">
        <v>1299</v>
      </c>
      <c r="X66" s="60"/>
      <c r="Y66" s="60" t="s">
        <v>1135</v>
      </c>
      <c r="Z66" s="60" t="s">
        <v>996</v>
      </c>
      <c r="AA66" s="62">
        <v>3.8500000000000001E-3</v>
      </c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>
        <v>11</v>
      </c>
      <c r="AY66" s="62">
        <v>3.7000000000000002E-3</v>
      </c>
      <c r="AZ66" s="61" t="s">
        <v>993</v>
      </c>
      <c r="BA66" s="61" t="s">
        <v>994</v>
      </c>
      <c r="BB66" s="61" t="s">
        <v>995</v>
      </c>
      <c r="BC66" s="61" t="s">
        <v>103</v>
      </c>
      <c r="BD66" s="61" t="s">
        <v>996</v>
      </c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 t="s">
        <v>997</v>
      </c>
      <c r="BP66" s="61" t="s">
        <v>998</v>
      </c>
      <c r="BQ66" s="61" t="s">
        <v>993</v>
      </c>
      <c r="BR66" s="62">
        <v>1.5499999999999999E-3</v>
      </c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 t="s">
        <v>1094</v>
      </c>
      <c r="CO66" s="61" t="s">
        <v>1095</v>
      </c>
      <c r="CP66" s="61" t="s">
        <v>1096</v>
      </c>
      <c r="CQ66" s="61" t="s">
        <v>1300</v>
      </c>
      <c r="CR66" s="61" t="s">
        <v>1047</v>
      </c>
      <c r="CS66" s="61" t="s">
        <v>1301</v>
      </c>
      <c r="CT66" s="61" t="s">
        <v>1302</v>
      </c>
      <c r="CU66" s="61" t="s">
        <v>1098</v>
      </c>
      <c r="CV66" s="61" t="s">
        <v>1096</v>
      </c>
      <c r="CW66" s="61" t="s">
        <v>1099</v>
      </c>
      <c r="CX66" s="62">
        <v>6.0000000000000001E-3</v>
      </c>
      <c r="CY66" s="61" t="s">
        <v>1100</v>
      </c>
      <c r="CZ66" s="61" t="s">
        <v>1101</v>
      </c>
      <c r="DA66" s="61"/>
      <c r="DB66" s="61" t="s">
        <v>1008</v>
      </c>
      <c r="DC66" s="61" t="s">
        <v>1006</v>
      </c>
      <c r="DD66" s="61" t="s">
        <v>1009</v>
      </c>
      <c r="DE66" s="61" t="s">
        <v>1010</v>
      </c>
      <c r="DF66" s="61">
        <v>0</v>
      </c>
      <c r="DG66" s="61" t="s">
        <v>1002</v>
      </c>
      <c r="DH66" s="61"/>
      <c r="DI66" s="61"/>
      <c r="DJ66" s="61"/>
      <c r="DK66" s="61"/>
      <c r="DL66" s="61"/>
      <c r="DM66" s="61">
        <v>3</v>
      </c>
      <c r="DN66" s="61"/>
      <c r="DO66" s="61"/>
      <c r="DP66" s="61"/>
      <c r="DQ66" s="61"/>
      <c r="DR66" s="61"/>
      <c r="DS66" s="61">
        <v>45</v>
      </c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</row>
    <row r="67" spans="1:209" s="52" customFormat="1" ht="15" customHeight="1" x14ac:dyDescent="0.15">
      <c r="A67" s="57" t="s">
        <v>784</v>
      </c>
      <c r="B67" s="58" t="s">
        <v>785</v>
      </c>
      <c r="C67" s="59">
        <v>45013.394444444501</v>
      </c>
      <c r="D67" s="58" t="s">
        <v>792</v>
      </c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1">
        <v>200</v>
      </c>
      <c r="T67" s="61">
        <v>100</v>
      </c>
      <c r="U67" s="60" t="s">
        <v>1303</v>
      </c>
      <c r="V67" s="60" t="s">
        <v>1040</v>
      </c>
      <c r="W67" s="60" t="s">
        <v>1304</v>
      </c>
      <c r="X67" s="60"/>
      <c r="Y67" s="60"/>
      <c r="Z67" s="60"/>
      <c r="AA67" s="60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>
        <v>7.6</v>
      </c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>
        <v>1.6</v>
      </c>
      <c r="DN67" s="61"/>
      <c r="DO67" s="61"/>
      <c r="DP67" s="61"/>
      <c r="DQ67" s="61"/>
      <c r="DR67" s="61"/>
      <c r="DS67" s="61">
        <v>71</v>
      </c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</row>
    <row r="68" spans="1:209" s="52" customFormat="1" ht="15" customHeight="1" x14ac:dyDescent="0.15">
      <c r="A68" s="57" t="s">
        <v>784</v>
      </c>
      <c r="B68" s="58" t="s">
        <v>785</v>
      </c>
      <c r="C68" s="59">
        <v>45019.407638888901</v>
      </c>
      <c r="D68" s="58" t="s">
        <v>801</v>
      </c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 t="s">
        <v>1015</v>
      </c>
      <c r="T68" s="60" t="s">
        <v>1015</v>
      </c>
      <c r="U68" s="60" t="s">
        <v>1305</v>
      </c>
      <c r="V68" s="60" t="s">
        <v>1030</v>
      </c>
      <c r="W68" s="60" t="s">
        <v>1306</v>
      </c>
      <c r="X68" s="60"/>
      <c r="Y68" s="60" t="s">
        <v>1135</v>
      </c>
      <c r="Z68" s="61">
        <v>1.2999999999999999E-2</v>
      </c>
      <c r="AA68" s="62">
        <v>3.8500000000000001E-3</v>
      </c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>
        <v>8.4</v>
      </c>
      <c r="AY68" s="62">
        <v>3.7000000000000002E-3</v>
      </c>
      <c r="AZ68" s="61" t="s">
        <v>993</v>
      </c>
      <c r="BA68" s="61" t="s">
        <v>994</v>
      </c>
      <c r="BB68" s="61" t="s">
        <v>995</v>
      </c>
      <c r="BC68" s="61" t="s">
        <v>103</v>
      </c>
      <c r="BD68" s="61" t="s">
        <v>996</v>
      </c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 t="s">
        <v>997</v>
      </c>
      <c r="BP68" s="61" t="s">
        <v>998</v>
      </c>
      <c r="BQ68" s="61" t="s">
        <v>993</v>
      </c>
      <c r="BR68" s="62">
        <v>1.5499999999999999E-3</v>
      </c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 t="s">
        <v>1094</v>
      </c>
      <c r="CO68" s="61" t="s">
        <v>1095</v>
      </c>
      <c r="CP68" s="61" t="s">
        <v>1096</v>
      </c>
      <c r="CQ68" s="61" t="s">
        <v>1300</v>
      </c>
      <c r="CR68" s="61" t="s">
        <v>1047</v>
      </c>
      <c r="CS68" s="61" t="s">
        <v>1301</v>
      </c>
      <c r="CT68" s="61" t="s">
        <v>1302</v>
      </c>
      <c r="CU68" s="61" t="s">
        <v>1098</v>
      </c>
      <c r="CV68" s="61" t="s">
        <v>1096</v>
      </c>
      <c r="CW68" s="61" t="s">
        <v>1099</v>
      </c>
      <c r="CX68" s="62">
        <v>6.0000000000000001E-3</v>
      </c>
      <c r="CY68" s="61" t="s">
        <v>1100</v>
      </c>
      <c r="CZ68" s="61" t="s">
        <v>1101</v>
      </c>
      <c r="DA68" s="61"/>
      <c r="DB68" s="61" t="s">
        <v>1008</v>
      </c>
      <c r="DC68" s="61" t="s">
        <v>1006</v>
      </c>
      <c r="DD68" s="61" t="s">
        <v>1009</v>
      </c>
      <c r="DE68" s="61" t="s">
        <v>1010</v>
      </c>
      <c r="DF68" s="61">
        <v>0</v>
      </c>
      <c r="DG68" s="61" t="s">
        <v>1002</v>
      </c>
      <c r="DH68" s="61"/>
      <c r="DI68" s="61"/>
      <c r="DJ68" s="61"/>
      <c r="DK68" s="61"/>
      <c r="DL68" s="61"/>
      <c r="DM68" s="61">
        <v>3.1</v>
      </c>
      <c r="DN68" s="61"/>
      <c r="DO68" s="61"/>
      <c r="DP68" s="61"/>
      <c r="DQ68" s="61"/>
      <c r="DR68" s="61"/>
      <c r="DS68" s="61">
        <v>74</v>
      </c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</row>
    <row r="69" spans="1:209" s="52" customFormat="1" ht="15" customHeight="1" x14ac:dyDescent="0.15">
      <c r="A69" s="57" t="s">
        <v>784</v>
      </c>
      <c r="B69" s="58" t="s">
        <v>785</v>
      </c>
      <c r="C69" s="59">
        <v>45028.395138888904</v>
      </c>
      <c r="D69" s="58" t="s">
        <v>800</v>
      </c>
      <c r="E69" s="60" t="s">
        <v>1011</v>
      </c>
      <c r="F69" s="60" t="s">
        <v>1000</v>
      </c>
      <c r="G69" s="60" t="s">
        <v>1012</v>
      </c>
      <c r="H69" s="60" t="s">
        <v>995</v>
      </c>
      <c r="I69" s="60"/>
      <c r="J69" s="60"/>
      <c r="K69" s="60"/>
      <c r="L69" s="61">
        <v>47</v>
      </c>
      <c r="M69" s="60" t="s">
        <v>1179</v>
      </c>
      <c r="N69" s="60" t="s">
        <v>1307</v>
      </c>
      <c r="O69" s="60"/>
      <c r="P69" s="60"/>
      <c r="Q69" s="60" t="s">
        <v>1308</v>
      </c>
      <c r="R69" s="60" t="s">
        <v>1309</v>
      </c>
      <c r="S69" s="61">
        <v>750</v>
      </c>
      <c r="T69" s="61">
        <v>300</v>
      </c>
      <c r="U69" s="60" t="s">
        <v>1310</v>
      </c>
      <c r="V69" s="60" t="s">
        <v>1045</v>
      </c>
      <c r="W69" s="60" t="s">
        <v>1311</v>
      </c>
      <c r="X69" s="60"/>
      <c r="Y69" s="60"/>
      <c r="Z69" s="60"/>
      <c r="AA69" s="60"/>
      <c r="AB69" s="61"/>
      <c r="AC69" s="61"/>
      <c r="AD69" s="61" t="s">
        <v>1019</v>
      </c>
      <c r="AE69" s="61">
        <v>2.3999999999999998E-3</v>
      </c>
      <c r="AF69" s="61">
        <v>3.8999999999999998E-3</v>
      </c>
      <c r="AG69" s="62" t="s">
        <v>1021</v>
      </c>
      <c r="AH69" s="61">
        <v>2.7000000000000001E-3</v>
      </c>
      <c r="AI69" s="61">
        <v>2.8999999999999998E-3</v>
      </c>
      <c r="AJ69" s="61">
        <v>2.7000000000000001E-3</v>
      </c>
      <c r="AK69" s="61">
        <v>9.4999999999999998E-3</v>
      </c>
      <c r="AL69" s="61"/>
      <c r="AM69" s="61"/>
      <c r="AN69" s="61"/>
      <c r="AO69" s="61"/>
      <c r="AP69" s="61"/>
      <c r="AQ69" s="61"/>
      <c r="AR69" s="61"/>
      <c r="AS69" s="61"/>
      <c r="AT69" s="61"/>
      <c r="AU69" s="61">
        <v>130</v>
      </c>
      <c r="AV69" s="61">
        <v>7.7</v>
      </c>
      <c r="AW69" s="61">
        <v>0.13</v>
      </c>
      <c r="AX69" s="61">
        <v>12</v>
      </c>
      <c r="AY69" s="61"/>
      <c r="AZ69" s="61"/>
      <c r="BA69" s="61"/>
      <c r="BB69" s="61"/>
      <c r="BC69" s="61"/>
      <c r="BD69" s="61"/>
      <c r="BE69" s="61">
        <v>95</v>
      </c>
      <c r="BF69" s="61">
        <v>5.6000000000000001E-2</v>
      </c>
      <c r="BG69" s="61">
        <v>0.8</v>
      </c>
      <c r="BH69" s="61">
        <v>1</v>
      </c>
      <c r="BI69" s="61">
        <v>3.6</v>
      </c>
      <c r="BJ69" s="61"/>
      <c r="BK69" s="61" t="s">
        <v>1197</v>
      </c>
      <c r="BL69" s="61" t="s">
        <v>1163</v>
      </c>
      <c r="BM69" s="61"/>
      <c r="BN69" s="61"/>
      <c r="BO69" s="61"/>
      <c r="BP69" s="61"/>
      <c r="BQ69" s="61"/>
      <c r="BR69" s="61"/>
      <c r="BS69" s="61" t="s">
        <v>1006</v>
      </c>
      <c r="BT69" s="61" t="s">
        <v>1024</v>
      </c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>
        <v>2.8</v>
      </c>
      <c r="DB69" s="61"/>
      <c r="DC69" s="61"/>
      <c r="DD69" s="61"/>
      <c r="DE69" s="61"/>
      <c r="DF69" s="61"/>
      <c r="DG69" s="61"/>
      <c r="DH69" s="61">
        <v>110</v>
      </c>
      <c r="DI69" s="61">
        <v>19</v>
      </c>
      <c r="DJ69" s="61">
        <v>350</v>
      </c>
      <c r="DK69" s="61">
        <v>23</v>
      </c>
      <c r="DL69" s="61">
        <v>2.5</v>
      </c>
      <c r="DM69" s="61">
        <v>4</v>
      </c>
      <c r="DN69" s="61">
        <v>7</v>
      </c>
      <c r="DO69" s="61">
        <v>27</v>
      </c>
      <c r="DP69" s="61">
        <v>6.4</v>
      </c>
      <c r="DQ69" s="61" t="s">
        <v>1164</v>
      </c>
      <c r="DR69" s="61"/>
      <c r="DS69" s="61">
        <v>57</v>
      </c>
      <c r="DT69" s="61"/>
      <c r="DU69" s="61"/>
      <c r="DV69" s="61"/>
      <c r="DW69" s="61"/>
      <c r="DX69" s="61"/>
      <c r="DY69" s="61"/>
      <c r="DZ69" s="61" t="s">
        <v>1210</v>
      </c>
      <c r="EA69" s="61" t="s">
        <v>1098</v>
      </c>
      <c r="EB69" s="61" t="s">
        <v>1211</v>
      </c>
      <c r="EC69" s="61" t="s">
        <v>1312</v>
      </c>
      <c r="ED69" s="61">
        <v>9.1999999999999993</v>
      </c>
      <c r="EE69" s="61" t="s">
        <v>1027</v>
      </c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</row>
    <row r="70" spans="1:209" s="52" customFormat="1" ht="15" customHeight="1" x14ac:dyDescent="0.15">
      <c r="A70" s="57" t="s">
        <v>784</v>
      </c>
      <c r="B70" s="58" t="s">
        <v>785</v>
      </c>
      <c r="C70" s="59">
        <v>45037.371527777803</v>
      </c>
      <c r="D70" s="58" t="s">
        <v>1313</v>
      </c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 t="s">
        <v>1015</v>
      </c>
      <c r="T70" s="60" t="s">
        <v>1015</v>
      </c>
      <c r="U70" s="60" t="s">
        <v>1314</v>
      </c>
      <c r="V70" s="60" t="s">
        <v>1315</v>
      </c>
      <c r="W70" s="60" t="s">
        <v>1316</v>
      </c>
      <c r="X70" s="60"/>
      <c r="Y70" s="60" t="s">
        <v>1135</v>
      </c>
      <c r="Z70" s="61">
        <v>1.7999999999999999E-2</v>
      </c>
      <c r="AA70" s="62">
        <v>3.8500000000000001E-3</v>
      </c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 t="s">
        <v>992</v>
      </c>
      <c r="AU70" s="61"/>
      <c r="AV70" s="61"/>
      <c r="AW70" s="61"/>
      <c r="AX70" s="61">
        <v>6</v>
      </c>
      <c r="AY70" s="62">
        <v>3.7000000000000002E-3</v>
      </c>
      <c r="AZ70" s="61" t="s">
        <v>993</v>
      </c>
      <c r="BA70" s="61" t="s">
        <v>994</v>
      </c>
      <c r="BB70" s="61" t="s">
        <v>995</v>
      </c>
      <c r="BC70" s="61" t="s">
        <v>103</v>
      </c>
      <c r="BD70" s="61" t="s">
        <v>996</v>
      </c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 t="s">
        <v>997</v>
      </c>
      <c r="BP70" s="61" t="s">
        <v>998</v>
      </c>
      <c r="BQ70" s="61" t="s">
        <v>993</v>
      </c>
      <c r="BR70" s="62">
        <v>1.5499999999999999E-3</v>
      </c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 t="s">
        <v>1094</v>
      </c>
      <c r="CO70" s="61" t="s">
        <v>1095</v>
      </c>
      <c r="CP70" s="61" t="s">
        <v>1096</v>
      </c>
      <c r="CQ70" s="61" t="s">
        <v>1097</v>
      </c>
      <c r="CR70" s="61" t="s">
        <v>1047</v>
      </c>
      <c r="CS70" s="61" t="s">
        <v>1094</v>
      </c>
      <c r="CT70" s="61" t="s">
        <v>1110</v>
      </c>
      <c r="CU70" s="61" t="s">
        <v>1098</v>
      </c>
      <c r="CV70" s="61" t="s">
        <v>1096</v>
      </c>
      <c r="CW70" s="61" t="s">
        <v>1099</v>
      </c>
      <c r="CX70" s="62">
        <v>6.0000000000000001E-3</v>
      </c>
      <c r="CY70" s="61" t="s">
        <v>1100</v>
      </c>
      <c r="CZ70" s="61" t="s">
        <v>1101</v>
      </c>
      <c r="DA70" s="61"/>
      <c r="DB70" s="61" t="s">
        <v>1008</v>
      </c>
      <c r="DC70" s="61" t="s">
        <v>1006</v>
      </c>
      <c r="DD70" s="61" t="s">
        <v>1009</v>
      </c>
      <c r="DE70" s="61" t="s">
        <v>1010</v>
      </c>
      <c r="DF70" s="61">
        <v>0</v>
      </c>
      <c r="DG70" s="61" t="s">
        <v>1002</v>
      </c>
      <c r="DH70" s="61"/>
      <c r="DI70" s="61"/>
      <c r="DJ70" s="61"/>
      <c r="DK70" s="61"/>
      <c r="DL70" s="61"/>
      <c r="DM70" s="61">
        <v>3.7</v>
      </c>
      <c r="DN70" s="61"/>
      <c r="DO70" s="61"/>
      <c r="DP70" s="61"/>
      <c r="DQ70" s="61"/>
      <c r="DR70" s="61"/>
      <c r="DS70" s="61">
        <v>91</v>
      </c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</row>
    <row r="71" spans="1:209" s="52" customFormat="1" ht="15" customHeight="1" x14ac:dyDescent="0.15">
      <c r="A71" s="57" t="s">
        <v>784</v>
      </c>
      <c r="B71" s="58" t="s">
        <v>785</v>
      </c>
      <c r="C71" s="59">
        <v>45043.396527777797</v>
      </c>
      <c r="D71" s="58" t="s">
        <v>1317</v>
      </c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 t="s">
        <v>1015</v>
      </c>
      <c r="T71" s="60" t="s">
        <v>1015</v>
      </c>
      <c r="U71" s="60" t="s">
        <v>1318</v>
      </c>
      <c r="V71" s="60" t="s">
        <v>1319</v>
      </c>
      <c r="W71" s="60" t="s">
        <v>1320</v>
      </c>
      <c r="X71" s="60"/>
      <c r="Y71" s="60"/>
      <c r="Z71" s="60"/>
      <c r="AA71" s="60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 t="s">
        <v>992</v>
      </c>
      <c r="AU71" s="61"/>
      <c r="AV71" s="61"/>
      <c r="AW71" s="61"/>
      <c r="AX71" s="61">
        <v>7.1</v>
      </c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>
        <v>1.4</v>
      </c>
      <c r="DN71" s="61"/>
      <c r="DO71" s="61"/>
      <c r="DP71" s="61"/>
      <c r="DQ71" s="61"/>
      <c r="DR71" s="61"/>
      <c r="DS71" s="61">
        <v>90</v>
      </c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</row>
    <row r="72" spans="1:209" s="52" customFormat="1" ht="15" customHeight="1" x14ac:dyDescent="0.15">
      <c r="A72" s="57" t="s">
        <v>784</v>
      </c>
      <c r="B72" s="58" t="s">
        <v>785</v>
      </c>
      <c r="C72" s="59">
        <v>45048.411111111098</v>
      </c>
      <c r="D72" s="58" t="s">
        <v>1321</v>
      </c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1">
        <v>150</v>
      </c>
      <c r="T72" s="61">
        <v>50</v>
      </c>
      <c r="U72" s="60" t="s">
        <v>1322</v>
      </c>
      <c r="V72" s="60" t="s">
        <v>1030</v>
      </c>
      <c r="W72" s="60" t="s">
        <v>1323</v>
      </c>
      <c r="X72" s="60"/>
      <c r="Y72" s="60"/>
      <c r="Z72" s="60"/>
      <c r="AA72" s="60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>
        <v>6.6</v>
      </c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>
        <v>1.8</v>
      </c>
      <c r="DN72" s="61"/>
      <c r="DO72" s="61"/>
      <c r="DP72" s="61"/>
      <c r="DQ72" s="61"/>
      <c r="DR72" s="61"/>
      <c r="DS72" s="61">
        <v>81</v>
      </c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 t="s">
        <v>1324</v>
      </c>
      <c r="EO72" s="61" t="s">
        <v>1325</v>
      </c>
      <c r="EP72" s="61" t="s">
        <v>1325</v>
      </c>
      <c r="EQ72" s="61" t="s">
        <v>1325</v>
      </c>
      <c r="ER72" s="61" t="s">
        <v>105</v>
      </c>
      <c r="ES72" s="61" t="s">
        <v>105</v>
      </c>
      <c r="ET72" s="61" t="s">
        <v>1326</v>
      </c>
      <c r="EU72" s="61" t="s">
        <v>1325</v>
      </c>
      <c r="EV72" s="61" t="s">
        <v>1326</v>
      </c>
      <c r="EW72" s="61" t="s">
        <v>105</v>
      </c>
      <c r="EX72" s="61" t="s">
        <v>1326</v>
      </c>
      <c r="EY72" s="61" t="s">
        <v>1326</v>
      </c>
      <c r="EZ72" s="61" t="s">
        <v>1326</v>
      </c>
      <c r="FA72" s="61" t="s">
        <v>1325</v>
      </c>
      <c r="FB72" s="61" t="s">
        <v>1327</v>
      </c>
      <c r="FC72" s="61" t="s">
        <v>1325</v>
      </c>
      <c r="FD72" s="61" t="s">
        <v>1327</v>
      </c>
      <c r="FE72" s="61" t="s">
        <v>105</v>
      </c>
      <c r="FF72" s="61" t="s">
        <v>1326</v>
      </c>
      <c r="FG72" s="61" t="s">
        <v>1325</v>
      </c>
      <c r="FH72" s="61" t="s">
        <v>1326</v>
      </c>
      <c r="FI72" s="61" t="s">
        <v>104</v>
      </c>
      <c r="FJ72" s="61" t="s">
        <v>104</v>
      </c>
      <c r="FK72" s="61" t="s">
        <v>1325</v>
      </c>
      <c r="FL72" s="61" t="s">
        <v>105</v>
      </c>
      <c r="FM72" s="61" t="s">
        <v>112</v>
      </c>
      <c r="FN72" s="61" t="s">
        <v>1327</v>
      </c>
      <c r="FO72" s="61" t="s">
        <v>1325</v>
      </c>
      <c r="FP72" s="61"/>
      <c r="FQ72" s="61" t="s">
        <v>1326</v>
      </c>
      <c r="FR72" s="61" t="s">
        <v>1325</v>
      </c>
      <c r="FS72" s="61" t="s">
        <v>1325</v>
      </c>
      <c r="FT72" s="61" t="s">
        <v>1326</v>
      </c>
      <c r="FU72" s="61" t="s">
        <v>1326</v>
      </c>
      <c r="FV72" s="61" t="s">
        <v>1326</v>
      </c>
      <c r="FW72" s="61" t="s">
        <v>1325</v>
      </c>
      <c r="FX72" s="61" t="s">
        <v>104</v>
      </c>
      <c r="FY72" s="61" t="s">
        <v>105</v>
      </c>
      <c r="FZ72" s="61" t="s">
        <v>1325</v>
      </c>
      <c r="GA72" s="61" t="s">
        <v>1326</v>
      </c>
      <c r="GB72" s="61" t="s">
        <v>1325</v>
      </c>
      <c r="GC72" s="61" t="s">
        <v>104</v>
      </c>
      <c r="GD72" s="61" t="s">
        <v>1326</v>
      </c>
      <c r="GE72" s="61" t="s">
        <v>1326</v>
      </c>
      <c r="GF72" s="61" t="s">
        <v>1326</v>
      </c>
      <c r="GG72" s="61" t="s">
        <v>1326</v>
      </c>
      <c r="GH72" s="61" t="s">
        <v>1328</v>
      </c>
      <c r="GI72" s="61">
        <v>0</v>
      </c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</row>
    <row r="73" spans="1:209" s="52" customFormat="1" ht="15" customHeight="1" x14ac:dyDescent="0.15">
      <c r="A73" s="57" t="s">
        <v>784</v>
      </c>
      <c r="B73" s="58" t="s">
        <v>785</v>
      </c>
      <c r="C73" s="59">
        <v>45055.409027777801</v>
      </c>
      <c r="D73" s="58" t="s">
        <v>1329</v>
      </c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1">
        <v>50</v>
      </c>
      <c r="T73" s="60" t="s">
        <v>1015</v>
      </c>
      <c r="U73" s="60" t="s">
        <v>1330</v>
      </c>
      <c r="V73" s="60" t="s">
        <v>1315</v>
      </c>
      <c r="W73" s="60" t="s">
        <v>1331</v>
      </c>
      <c r="X73" s="60"/>
      <c r="Y73" s="60" t="s">
        <v>1135</v>
      </c>
      <c r="Z73" s="61">
        <v>2.9000000000000001E-2</v>
      </c>
      <c r="AA73" s="61">
        <v>2.3E-2</v>
      </c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 t="s">
        <v>992</v>
      </c>
      <c r="AU73" s="61"/>
      <c r="AV73" s="61"/>
      <c r="AW73" s="61"/>
      <c r="AX73" s="61">
        <v>6.4</v>
      </c>
      <c r="AY73" s="62">
        <v>3.7000000000000002E-3</v>
      </c>
      <c r="AZ73" s="61" t="s">
        <v>993</v>
      </c>
      <c r="BA73" s="61" t="s">
        <v>994</v>
      </c>
      <c r="BB73" s="61" t="s">
        <v>995</v>
      </c>
      <c r="BC73" s="61" t="s">
        <v>103</v>
      </c>
      <c r="BD73" s="61" t="s">
        <v>996</v>
      </c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 t="s">
        <v>997</v>
      </c>
      <c r="BP73" s="61" t="s">
        <v>998</v>
      </c>
      <c r="BQ73" s="61" t="s">
        <v>993</v>
      </c>
      <c r="BR73" s="62">
        <v>1.5499999999999999E-3</v>
      </c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 t="s">
        <v>1094</v>
      </c>
      <c r="CO73" s="61" t="s">
        <v>1095</v>
      </c>
      <c r="CP73" s="61" t="s">
        <v>1096</v>
      </c>
      <c r="CQ73" s="61" t="s">
        <v>1097</v>
      </c>
      <c r="CR73" s="61" t="s">
        <v>1047</v>
      </c>
      <c r="CS73" s="61" t="s">
        <v>1094</v>
      </c>
      <c r="CT73" s="61" t="s">
        <v>1332</v>
      </c>
      <c r="CU73" s="61" t="s">
        <v>1098</v>
      </c>
      <c r="CV73" s="61" t="s">
        <v>1096</v>
      </c>
      <c r="CW73" s="61" t="s">
        <v>1099</v>
      </c>
      <c r="CX73" s="62">
        <v>6.0000000000000001E-3</v>
      </c>
      <c r="CY73" s="61"/>
      <c r="CZ73" s="61" t="s">
        <v>1101</v>
      </c>
      <c r="DA73" s="61"/>
      <c r="DB73" s="61" t="s">
        <v>1008</v>
      </c>
      <c r="DC73" s="61" t="s">
        <v>1006</v>
      </c>
      <c r="DD73" s="61" t="s">
        <v>1009</v>
      </c>
      <c r="DE73" s="61" t="s">
        <v>1010</v>
      </c>
      <c r="DF73" s="61">
        <v>0</v>
      </c>
      <c r="DG73" s="61" t="s">
        <v>1002</v>
      </c>
      <c r="DH73" s="61"/>
      <c r="DI73" s="61"/>
      <c r="DJ73" s="61"/>
      <c r="DK73" s="61"/>
      <c r="DL73" s="61"/>
      <c r="DM73" s="61">
        <v>3.6</v>
      </c>
      <c r="DN73" s="61"/>
      <c r="DO73" s="61"/>
      <c r="DP73" s="61"/>
      <c r="DQ73" s="61"/>
      <c r="DR73" s="61"/>
      <c r="DS73" s="61">
        <v>90</v>
      </c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</row>
    <row r="74" spans="1:209" s="52" customFormat="1" ht="15" customHeight="1" x14ac:dyDescent="0.15">
      <c r="A74" s="57" t="s">
        <v>784</v>
      </c>
      <c r="B74" s="58" t="s">
        <v>785</v>
      </c>
      <c r="C74" s="59">
        <v>45063.407638888901</v>
      </c>
      <c r="D74" s="58" t="s">
        <v>801</v>
      </c>
      <c r="E74" s="60" t="s">
        <v>1011</v>
      </c>
      <c r="F74" s="60" t="s">
        <v>1000</v>
      </c>
      <c r="G74" s="60" t="s">
        <v>1012</v>
      </c>
      <c r="H74" s="61">
        <v>7.1999999999999998E-3</v>
      </c>
      <c r="I74" s="60"/>
      <c r="J74" s="60"/>
      <c r="K74" s="60"/>
      <c r="L74" s="61">
        <v>16</v>
      </c>
      <c r="M74" s="60" t="s">
        <v>1333</v>
      </c>
      <c r="N74" s="60" t="s">
        <v>1014</v>
      </c>
      <c r="O74" s="60"/>
      <c r="P74" s="60"/>
      <c r="Q74" s="60"/>
      <c r="R74" s="60"/>
      <c r="S74" s="60" t="s">
        <v>1015</v>
      </c>
      <c r="T74" s="60" t="s">
        <v>1015</v>
      </c>
      <c r="U74" s="60" t="s">
        <v>1334</v>
      </c>
      <c r="V74" s="60" t="s">
        <v>1184</v>
      </c>
      <c r="W74" s="60" t="s">
        <v>1335</v>
      </c>
      <c r="X74" s="60"/>
      <c r="Y74" s="60"/>
      <c r="Z74" s="60"/>
      <c r="AA74" s="60"/>
      <c r="AB74" s="61"/>
      <c r="AC74" s="61"/>
      <c r="AD74" s="61" t="s">
        <v>1019</v>
      </c>
      <c r="AE74" s="62" t="s">
        <v>1067</v>
      </c>
      <c r="AF74" s="62" t="s">
        <v>1020</v>
      </c>
      <c r="AG74" s="62" t="s">
        <v>1021</v>
      </c>
      <c r="AH74" s="62">
        <v>9.5E-4</v>
      </c>
      <c r="AI74" s="62" t="s">
        <v>1068</v>
      </c>
      <c r="AJ74" s="61" t="s">
        <v>1069</v>
      </c>
      <c r="AK74" s="61">
        <v>0</v>
      </c>
      <c r="AL74" s="61"/>
      <c r="AM74" s="61"/>
      <c r="AN74" s="61"/>
      <c r="AO74" s="61"/>
      <c r="AP74" s="61"/>
      <c r="AQ74" s="61"/>
      <c r="AR74" s="61"/>
      <c r="AS74" s="61"/>
      <c r="AT74" s="61" t="s">
        <v>992</v>
      </c>
      <c r="AU74" s="61">
        <v>180</v>
      </c>
      <c r="AV74" s="61">
        <v>7.7</v>
      </c>
      <c r="AW74" s="61">
        <v>0.16</v>
      </c>
      <c r="AX74" s="61">
        <v>6.1</v>
      </c>
      <c r="AY74" s="61"/>
      <c r="AZ74" s="61"/>
      <c r="BA74" s="61"/>
      <c r="BB74" s="61"/>
      <c r="BC74" s="61"/>
      <c r="BD74" s="61"/>
      <c r="BE74" s="61">
        <v>46</v>
      </c>
      <c r="BF74" s="61">
        <v>3.2000000000000001E-2</v>
      </c>
      <c r="BG74" s="61">
        <v>0.36</v>
      </c>
      <c r="BH74" s="61">
        <v>0.66</v>
      </c>
      <c r="BI74" s="61">
        <v>1.6</v>
      </c>
      <c r="BJ74" s="61"/>
      <c r="BK74" s="61">
        <v>1.1000000000000001</v>
      </c>
      <c r="BL74" s="61" t="s">
        <v>1163</v>
      </c>
      <c r="BM74" s="61"/>
      <c r="BN74" s="61"/>
      <c r="BO74" s="61"/>
      <c r="BP74" s="61"/>
      <c r="BQ74" s="61"/>
      <c r="BR74" s="61"/>
      <c r="BS74" s="61" t="s">
        <v>1006</v>
      </c>
      <c r="BT74" s="61" t="s">
        <v>1024</v>
      </c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>
        <v>0.44</v>
      </c>
      <c r="DB74" s="61"/>
      <c r="DC74" s="61"/>
      <c r="DD74" s="61"/>
      <c r="DE74" s="61"/>
      <c r="DF74" s="61"/>
      <c r="DG74" s="61"/>
      <c r="DH74" s="61">
        <v>35</v>
      </c>
      <c r="DI74" s="61">
        <v>28</v>
      </c>
      <c r="DJ74" s="61">
        <v>110</v>
      </c>
      <c r="DK74" s="61">
        <v>35</v>
      </c>
      <c r="DL74" s="61">
        <v>4.3</v>
      </c>
      <c r="DM74" s="61">
        <v>2.1</v>
      </c>
      <c r="DN74" s="61">
        <v>7.6</v>
      </c>
      <c r="DO74" s="61">
        <v>19</v>
      </c>
      <c r="DP74" s="61">
        <v>11</v>
      </c>
      <c r="DQ74" s="61" t="s">
        <v>1164</v>
      </c>
      <c r="DR74" s="61"/>
      <c r="DS74" s="61">
        <v>87</v>
      </c>
      <c r="DT74" s="61"/>
      <c r="DU74" s="61"/>
      <c r="DV74" s="61"/>
      <c r="DW74" s="61"/>
      <c r="DX74" s="61"/>
      <c r="DY74" s="61"/>
      <c r="DZ74" s="61" t="s">
        <v>1210</v>
      </c>
      <c r="EA74" s="61" t="s">
        <v>1098</v>
      </c>
      <c r="EB74" s="61" t="s">
        <v>1211</v>
      </c>
      <c r="EC74" s="61" t="s">
        <v>1336</v>
      </c>
      <c r="ED74" s="61">
        <v>13.6</v>
      </c>
      <c r="EE74" s="61"/>
      <c r="EF74" s="61"/>
      <c r="EG74" s="61"/>
      <c r="EH74" s="61"/>
      <c r="EI74" s="61"/>
      <c r="EJ74" s="61"/>
      <c r="EK74" s="61"/>
      <c r="EL74" s="61"/>
      <c r="EM74" s="61"/>
      <c r="EN74" s="61" t="s">
        <v>1324</v>
      </c>
      <c r="EO74" s="61" t="s">
        <v>1325</v>
      </c>
      <c r="EP74" s="61" t="s">
        <v>1325</v>
      </c>
      <c r="EQ74" s="61" t="s">
        <v>1325</v>
      </c>
      <c r="ER74" s="61" t="s">
        <v>105</v>
      </c>
      <c r="ES74" s="61" t="s">
        <v>105</v>
      </c>
      <c r="ET74" s="61"/>
      <c r="EU74" s="61" t="s">
        <v>1325</v>
      </c>
      <c r="EV74" s="61" t="s">
        <v>1326</v>
      </c>
      <c r="EW74" s="61" t="s">
        <v>105</v>
      </c>
      <c r="EX74" s="61" t="s">
        <v>1326</v>
      </c>
      <c r="EY74" s="61" t="s">
        <v>1326</v>
      </c>
      <c r="EZ74" s="61" t="s">
        <v>1326</v>
      </c>
      <c r="FA74" s="61" t="s">
        <v>1325</v>
      </c>
      <c r="FB74" s="61"/>
      <c r="FC74" s="61" t="s">
        <v>1325</v>
      </c>
      <c r="FD74" s="61" t="s">
        <v>1327</v>
      </c>
      <c r="FE74" s="61" t="s">
        <v>105</v>
      </c>
      <c r="FF74" s="61" t="s">
        <v>1326</v>
      </c>
      <c r="FG74" s="61" t="s">
        <v>1325</v>
      </c>
      <c r="FH74" s="61" t="s">
        <v>1326</v>
      </c>
      <c r="FI74" s="61" t="s">
        <v>104</v>
      </c>
      <c r="FJ74" s="61" t="s">
        <v>104</v>
      </c>
      <c r="FK74" s="61" t="s">
        <v>1325</v>
      </c>
      <c r="FL74" s="61" t="s">
        <v>105</v>
      </c>
      <c r="FM74" s="61" t="s">
        <v>112</v>
      </c>
      <c r="FN74" s="61" t="s">
        <v>1327</v>
      </c>
      <c r="FO74" s="61" t="s">
        <v>1325</v>
      </c>
      <c r="FP74" s="61"/>
      <c r="FQ74" s="61" t="s">
        <v>1326</v>
      </c>
      <c r="FR74" s="61" t="s">
        <v>1325</v>
      </c>
      <c r="FS74" s="61" t="s">
        <v>1325</v>
      </c>
      <c r="FT74" s="61" t="s">
        <v>1326</v>
      </c>
      <c r="FU74" s="61" t="s">
        <v>1326</v>
      </c>
      <c r="FV74" s="61" t="s">
        <v>1326</v>
      </c>
      <c r="FW74" s="61" t="s">
        <v>1325</v>
      </c>
      <c r="FX74" s="61" t="s">
        <v>104</v>
      </c>
      <c r="FY74" s="61" t="s">
        <v>105</v>
      </c>
      <c r="FZ74" s="61" t="s">
        <v>1325</v>
      </c>
      <c r="GA74" s="61" t="s">
        <v>1326</v>
      </c>
      <c r="GB74" s="61" t="s">
        <v>1325</v>
      </c>
      <c r="GC74" s="61" t="s">
        <v>104</v>
      </c>
      <c r="GD74" s="61" t="s">
        <v>1326</v>
      </c>
      <c r="GE74" s="61" t="s">
        <v>1326</v>
      </c>
      <c r="GF74" s="61" t="s">
        <v>1326</v>
      </c>
      <c r="GG74" s="61" t="s">
        <v>1326</v>
      </c>
      <c r="GH74" s="61" t="s">
        <v>1328</v>
      </c>
      <c r="GI74" s="61">
        <v>0</v>
      </c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</row>
    <row r="75" spans="1:209" s="52" customFormat="1" ht="15" customHeight="1" x14ac:dyDescent="0.15">
      <c r="A75" s="57" t="s">
        <v>784</v>
      </c>
      <c r="B75" s="58" t="s">
        <v>785</v>
      </c>
      <c r="C75" s="59">
        <v>45072.35</v>
      </c>
      <c r="D75" s="58" t="s">
        <v>804</v>
      </c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1">
        <v>50</v>
      </c>
      <c r="T75" s="61">
        <v>50</v>
      </c>
      <c r="U75" s="60" t="s">
        <v>1337</v>
      </c>
      <c r="V75" s="60" t="s">
        <v>1184</v>
      </c>
      <c r="W75" s="60" t="s">
        <v>1338</v>
      </c>
      <c r="X75" s="60"/>
      <c r="Y75" s="60" t="s">
        <v>1135</v>
      </c>
      <c r="Z75" s="61">
        <v>2.3E-2</v>
      </c>
      <c r="AA75" s="61">
        <v>9.1999999999999998E-3</v>
      </c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 t="s">
        <v>992</v>
      </c>
      <c r="AU75" s="61"/>
      <c r="AV75" s="61"/>
      <c r="AW75" s="61"/>
      <c r="AX75" s="61">
        <v>5.8</v>
      </c>
      <c r="AY75" s="62">
        <v>3.7000000000000002E-3</v>
      </c>
      <c r="AZ75" s="61" t="s">
        <v>993</v>
      </c>
      <c r="BA75" s="61" t="s">
        <v>994</v>
      </c>
      <c r="BB75" s="61" t="s">
        <v>995</v>
      </c>
      <c r="BC75" s="61" t="s">
        <v>103</v>
      </c>
      <c r="BD75" s="61" t="s">
        <v>996</v>
      </c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 t="s">
        <v>997</v>
      </c>
      <c r="BP75" s="61" t="s">
        <v>998</v>
      </c>
      <c r="BQ75" s="61" t="s">
        <v>993</v>
      </c>
      <c r="BR75" s="62">
        <v>1.5499999999999999E-3</v>
      </c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 t="s">
        <v>1094</v>
      </c>
      <c r="CO75" s="61" t="s">
        <v>1095</v>
      </c>
      <c r="CP75" s="61" t="s">
        <v>1096</v>
      </c>
      <c r="CQ75" s="61" t="s">
        <v>1097</v>
      </c>
      <c r="CR75" s="61" t="s">
        <v>1047</v>
      </c>
      <c r="CS75" s="61" t="s">
        <v>1094</v>
      </c>
      <c r="CT75" s="61" t="s">
        <v>1110</v>
      </c>
      <c r="CU75" s="61" t="s">
        <v>1098</v>
      </c>
      <c r="CV75" s="61" t="s">
        <v>1096</v>
      </c>
      <c r="CW75" s="61" t="s">
        <v>1099</v>
      </c>
      <c r="CX75" s="62">
        <v>6.0000000000000001E-3</v>
      </c>
      <c r="CY75" s="61" t="s">
        <v>1100</v>
      </c>
      <c r="CZ75" s="61" t="s">
        <v>1101</v>
      </c>
      <c r="DA75" s="61"/>
      <c r="DB75" s="61" t="s">
        <v>1008</v>
      </c>
      <c r="DC75" s="61" t="s">
        <v>1006</v>
      </c>
      <c r="DD75" s="61" t="s">
        <v>1009</v>
      </c>
      <c r="DE75" s="61" t="s">
        <v>1010</v>
      </c>
      <c r="DF75" s="61">
        <v>0</v>
      </c>
      <c r="DG75" s="61" t="s">
        <v>1002</v>
      </c>
      <c r="DH75" s="61"/>
      <c r="DI75" s="61"/>
      <c r="DJ75" s="61"/>
      <c r="DK75" s="61"/>
      <c r="DL75" s="61"/>
      <c r="DM75" s="61">
        <v>16</v>
      </c>
      <c r="DN75" s="61"/>
      <c r="DO75" s="61"/>
      <c r="DP75" s="61"/>
      <c r="DQ75" s="61"/>
      <c r="DR75" s="61"/>
      <c r="DS75" s="61">
        <v>82</v>
      </c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</row>
    <row r="76" spans="1:209" s="52" customFormat="1" ht="15" customHeight="1" x14ac:dyDescent="0.15">
      <c r="A76" s="57" t="s">
        <v>784</v>
      </c>
      <c r="B76" s="58" t="s">
        <v>785</v>
      </c>
      <c r="C76" s="59">
        <v>45078.381249999999</v>
      </c>
      <c r="D76" s="58" t="s">
        <v>1339</v>
      </c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 t="s">
        <v>1015</v>
      </c>
      <c r="T76" s="60" t="s">
        <v>1015</v>
      </c>
      <c r="U76" s="60" t="s">
        <v>1340</v>
      </c>
      <c r="V76" s="60" t="s">
        <v>1040</v>
      </c>
      <c r="W76" s="60" t="s">
        <v>1341</v>
      </c>
      <c r="X76" s="60"/>
      <c r="Y76" s="60"/>
      <c r="Z76" s="60"/>
      <c r="AA76" s="60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 t="s">
        <v>992</v>
      </c>
      <c r="AU76" s="61"/>
      <c r="AV76" s="61"/>
      <c r="AW76" s="61"/>
      <c r="AX76" s="61">
        <v>5.8</v>
      </c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>
        <v>6.6</v>
      </c>
      <c r="DN76" s="61"/>
      <c r="DO76" s="61"/>
      <c r="DP76" s="61"/>
      <c r="DQ76" s="61"/>
      <c r="DR76" s="61"/>
      <c r="DS76" s="61">
        <v>81</v>
      </c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</row>
    <row r="77" spans="1:209" s="52" customFormat="1" ht="15" customHeight="1" x14ac:dyDescent="0.15">
      <c r="A77" s="57" t="s">
        <v>784</v>
      </c>
      <c r="B77" s="58" t="s">
        <v>785</v>
      </c>
      <c r="C77" s="59">
        <v>45083.375694444498</v>
      </c>
      <c r="D77" s="58" t="s">
        <v>797</v>
      </c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1">
        <v>50</v>
      </c>
      <c r="T77" s="60" t="s">
        <v>1015</v>
      </c>
      <c r="U77" s="60" t="s">
        <v>1342</v>
      </c>
      <c r="V77" s="60" t="s">
        <v>1045</v>
      </c>
      <c r="W77" s="60" t="s">
        <v>1343</v>
      </c>
      <c r="X77" s="60"/>
      <c r="Y77" s="60" t="s">
        <v>1135</v>
      </c>
      <c r="Z77" s="61">
        <v>2.4E-2</v>
      </c>
      <c r="AA77" s="61">
        <v>8.3999999999999995E-3</v>
      </c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 t="s">
        <v>992</v>
      </c>
      <c r="AU77" s="61"/>
      <c r="AV77" s="61"/>
      <c r="AW77" s="61"/>
      <c r="AX77" s="61">
        <v>6.1</v>
      </c>
      <c r="AY77" s="62">
        <v>3.7000000000000002E-3</v>
      </c>
      <c r="AZ77" s="61" t="s">
        <v>993</v>
      </c>
      <c r="BA77" s="61" t="s">
        <v>994</v>
      </c>
      <c r="BB77" s="61" t="s">
        <v>995</v>
      </c>
      <c r="BC77" s="61" t="s">
        <v>103</v>
      </c>
      <c r="BD77" s="61" t="s">
        <v>996</v>
      </c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 t="s">
        <v>997</v>
      </c>
      <c r="BP77" s="61" t="s">
        <v>998</v>
      </c>
      <c r="BQ77" s="61" t="s">
        <v>993</v>
      </c>
      <c r="BR77" s="62">
        <v>1.5499999999999999E-3</v>
      </c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 t="s">
        <v>1094</v>
      </c>
      <c r="CO77" s="61" t="s">
        <v>1095</v>
      </c>
      <c r="CP77" s="61" t="s">
        <v>1096</v>
      </c>
      <c r="CQ77" s="61" t="s">
        <v>1097</v>
      </c>
      <c r="CR77" s="61" t="s">
        <v>1047</v>
      </c>
      <c r="CS77" s="61" t="s">
        <v>1094</v>
      </c>
      <c r="CT77" s="61" t="s">
        <v>1110</v>
      </c>
      <c r="CU77" s="61" t="s">
        <v>1098</v>
      </c>
      <c r="CV77" s="61" t="s">
        <v>1096</v>
      </c>
      <c r="CW77" s="61" t="s">
        <v>1099</v>
      </c>
      <c r="CX77" s="62">
        <v>6.0000000000000001E-3</v>
      </c>
      <c r="CY77" s="61" t="s">
        <v>1100</v>
      </c>
      <c r="CZ77" s="61" t="s">
        <v>1101</v>
      </c>
      <c r="DA77" s="61"/>
      <c r="DB77" s="61" t="s">
        <v>1008</v>
      </c>
      <c r="DC77" s="61" t="s">
        <v>1006</v>
      </c>
      <c r="DD77" s="61" t="s">
        <v>1009</v>
      </c>
      <c r="DE77" s="61" t="s">
        <v>1010</v>
      </c>
      <c r="DF77" s="61">
        <v>0</v>
      </c>
      <c r="DG77" s="61" t="s">
        <v>1002</v>
      </c>
      <c r="DH77" s="61"/>
      <c r="DI77" s="61"/>
      <c r="DJ77" s="61"/>
      <c r="DK77" s="61"/>
      <c r="DL77" s="61"/>
      <c r="DM77" s="61">
        <v>5.3</v>
      </c>
      <c r="DN77" s="61"/>
      <c r="DO77" s="61"/>
      <c r="DP77" s="61"/>
      <c r="DQ77" s="61"/>
      <c r="DR77" s="61"/>
      <c r="DS77" s="61">
        <v>80</v>
      </c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  <c r="EO77" s="61"/>
      <c r="EP77" s="61"/>
      <c r="EQ77" s="61"/>
      <c r="ER77" s="61"/>
      <c r="ES77" s="61"/>
      <c r="ET77" s="61"/>
      <c r="EU77" s="61"/>
      <c r="EV77" s="61"/>
      <c r="EW77" s="61"/>
      <c r="EX77" s="61"/>
      <c r="EY77" s="61"/>
      <c r="EZ77" s="61"/>
      <c r="FA77" s="61"/>
      <c r="FB77" s="61"/>
      <c r="FC77" s="61"/>
      <c r="FD77" s="61"/>
      <c r="FE77" s="61"/>
      <c r="FF77" s="61"/>
      <c r="FG77" s="61"/>
      <c r="FH77" s="61"/>
      <c r="FI77" s="61"/>
      <c r="FJ77" s="61"/>
      <c r="FK77" s="61"/>
      <c r="FL77" s="61"/>
      <c r="FM77" s="61"/>
      <c r="FN77" s="61"/>
      <c r="FO77" s="61"/>
      <c r="FP77" s="61"/>
      <c r="FQ77" s="61"/>
      <c r="FR77" s="61"/>
      <c r="FS77" s="61"/>
      <c r="FT77" s="61"/>
      <c r="FU77" s="61"/>
      <c r="FV77" s="61"/>
      <c r="FW77" s="61"/>
      <c r="FX77" s="61"/>
      <c r="FY77" s="61"/>
      <c r="FZ77" s="61"/>
      <c r="GA77" s="61"/>
      <c r="GB77" s="61"/>
      <c r="GC77" s="61"/>
      <c r="GD77" s="61"/>
      <c r="GE77" s="61"/>
      <c r="GF77" s="61"/>
      <c r="GG77" s="61"/>
      <c r="GH77" s="61"/>
      <c r="GI77" s="61"/>
      <c r="GJ77" s="61"/>
      <c r="GK77" s="61"/>
      <c r="GL77" s="61"/>
      <c r="GM77" s="61"/>
      <c r="GN77" s="61"/>
      <c r="GO77" s="61"/>
      <c r="GP77" s="61"/>
      <c r="GQ77" s="61"/>
      <c r="GR77" s="61"/>
      <c r="GS77" s="61"/>
      <c r="GT77" s="61"/>
      <c r="GU77" s="61"/>
      <c r="GV77" s="61"/>
      <c r="GW77" s="61"/>
      <c r="GX77" s="61"/>
      <c r="GY77" s="61"/>
      <c r="GZ77" s="61"/>
      <c r="HA77" s="61"/>
    </row>
    <row r="78" spans="1:209" s="52" customFormat="1" ht="15" customHeight="1" x14ac:dyDescent="0.15">
      <c r="A78" s="57" t="s">
        <v>784</v>
      </c>
      <c r="B78" s="58" t="s">
        <v>785</v>
      </c>
      <c r="C78" s="59">
        <v>45089.385416666701</v>
      </c>
      <c r="D78" s="58" t="s">
        <v>802</v>
      </c>
      <c r="E78" s="60" t="s">
        <v>1011</v>
      </c>
      <c r="F78" s="60" t="s">
        <v>1000</v>
      </c>
      <c r="G78" s="60" t="s">
        <v>1012</v>
      </c>
      <c r="H78" s="60" t="s">
        <v>995</v>
      </c>
      <c r="I78" s="60"/>
      <c r="J78" s="60"/>
      <c r="K78" s="60"/>
      <c r="L78" s="61">
        <v>1210</v>
      </c>
      <c r="M78" s="60" t="s">
        <v>1179</v>
      </c>
      <c r="N78" s="60" t="s">
        <v>1344</v>
      </c>
      <c r="O78" s="60"/>
      <c r="P78" s="60" t="s">
        <v>1345</v>
      </c>
      <c r="Q78" s="60"/>
      <c r="R78" s="60"/>
      <c r="S78" s="61">
        <v>150</v>
      </c>
      <c r="T78" s="60" t="s">
        <v>1015</v>
      </c>
      <c r="U78" s="60" t="s">
        <v>1346</v>
      </c>
      <c r="V78" s="60" t="s">
        <v>1030</v>
      </c>
      <c r="W78" s="60" t="s">
        <v>1347</v>
      </c>
      <c r="X78" s="60"/>
      <c r="Y78" s="60"/>
      <c r="Z78" s="60"/>
      <c r="AA78" s="60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 t="s">
        <v>1348</v>
      </c>
      <c r="AM78" s="61" t="s">
        <v>1349</v>
      </c>
      <c r="AN78" s="61">
        <v>7.1000000000000004E-3</v>
      </c>
      <c r="AO78" s="62" t="s">
        <v>1350</v>
      </c>
      <c r="AP78" s="61">
        <v>4.4999999999999997E-3</v>
      </c>
      <c r="AQ78" s="61">
        <v>4.1999999999999997E-3</v>
      </c>
      <c r="AR78" s="61" t="s">
        <v>1351</v>
      </c>
      <c r="AS78" s="61">
        <v>1.4999999999999999E-2</v>
      </c>
      <c r="AT78" s="61"/>
      <c r="AU78" s="61">
        <v>160</v>
      </c>
      <c r="AV78" s="61">
        <v>7.4</v>
      </c>
      <c r="AW78" s="61">
        <v>0.17</v>
      </c>
      <c r="AX78" s="61">
        <v>6</v>
      </c>
      <c r="AY78" s="61"/>
      <c r="AZ78" s="61"/>
      <c r="BA78" s="61"/>
      <c r="BB78" s="61"/>
      <c r="BC78" s="61"/>
      <c r="BD78" s="61"/>
      <c r="BE78" s="61">
        <v>44</v>
      </c>
      <c r="BF78" s="61">
        <v>0.24</v>
      </c>
      <c r="BG78" s="61">
        <v>1.8</v>
      </c>
      <c r="BH78" s="61">
        <v>2.5</v>
      </c>
      <c r="BI78" s="61">
        <v>180</v>
      </c>
      <c r="BJ78" s="61"/>
      <c r="BK78" s="61">
        <v>2</v>
      </c>
      <c r="BL78" s="61">
        <v>2.2999999999999998</v>
      </c>
      <c r="BM78" s="61"/>
      <c r="BN78" s="61"/>
      <c r="BO78" s="61"/>
      <c r="BP78" s="61"/>
      <c r="BQ78" s="61"/>
      <c r="BR78" s="61"/>
      <c r="BS78" s="61" t="s">
        <v>1006</v>
      </c>
      <c r="BT78" s="61" t="s">
        <v>1024</v>
      </c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>
        <v>29</v>
      </c>
      <c r="DB78" s="61"/>
      <c r="DC78" s="61"/>
      <c r="DD78" s="61"/>
      <c r="DE78" s="61"/>
      <c r="DF78" s="61"/>
      <c r="DG78" s="61"/>
      <c r="DH78" s="61">
        <v>910</v>
      </c>
      <c r="DI78" s="61">
        <v>25</v>
      </c>
      <c r="DJ78" s="61">
        <v>2600</v>
      </c>
      <c r="DK78" s="61">
        <v>31</v>
      </c>
      <c r="DL78" s="61">
        <v>3.7</v>
      </c>
      <c r="DM78" s="61">
        <v>390</v>
      </c>
      <c r="DN78" s="61">
        <v>6.4</v>
      </c>
      <c r="DO78" s="61">
        <v>140</v>
      </c>
      <c r="DP78" s="61">
        <v>9.5</v>
      </c>
      <c r="DQ78" s="61" t="s">
        <v>1164</v>
      </c>
      <c r="DR78" s="61"/>
      <c r="DS78" s="61">
        <v>79</v>
      </c>
      <c r="DT78" s="61"/>
      <c r="DU78" s="61"/>
      <c r="DV78" s="61"/>
      <c r="DW78" s="61"/>
      <c r="DX78" s="61"/>
      <c r="DY78" s="61"/>
      <c r="DZ78" s="61" t="s">
        <v>1210</v>
      </c>
      <c r="EA78" s="61" t="s">
        <v>1098</v>
      </c>
      <c r="EB78" s="61" t="s">
        <v>1211</v>
      </c>
      <c r="EC78" s="61" t="s">
        <v>1352</v>
      </c>
      <c r="ED78" s="61">
        <v>18.2</v>
      </c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</row>
    <row r="79" spans="1:209" s="52" customFormat="1" ht="15" customHeight="1" x14ac:dyDescent="0.15">
      <c r="A79" s="57" t="s">
        <v>784</v>
      </c>
      <c r="B79" s="58" t="s">
        <v>785</v>
      </c>
      <c r="C79" s="59">
        <v>45098.392361111102</v>
      </c>
      <c r="D79" s="58" t="s">
        <v>1165</v>
      </c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1">
        <v>150</v>
      </c>
      <c r="T79" s="60" t="s">
        <v>1015</v>
      </c>
      <c r="U79" s="60" t="s">
        <v>1353</v>
      </c>
      <c r="V79" s="60" t="s">
        <v>1040</v>
      </c>
      <c r="W79" s="60" t="s">
        <v>1354</v>
      </c>
      <c r="X79" s="60"/>
      <c r="Y79" s="60" t="s">
        <v>1135</v>
      </c>
      <c r="Z79" s="61">
        <v>4.2000000000000003E-2</v>
      </c>
      <c r="AA79" s="61">
        <v>4.1000000000000002E-2</v>
      </c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 t="s">
        <v>992</v>
      </c>
      <c r="AU79" s="61"/>
      <c r="AV79" s="61"/>
      <c r="AW79" s="61"/>
      <c r="AX79" s="61">
        <v>6</v>
      </c>
      <c r="AY79" s="62">
        <v>3.7000000000000002E-3</v>
      </c>
      <c r="AZ79" s="61" t="s">
        <v>993</v>
      </c>
      <c r="BA79" s="61" t="s">
        <v>994</v>
      </c>
      <c r="BB79" s="61" t="s">
        <v>995</v>
      </c>
      <c r="BC79" s="61" t="s">
        <v>103</v>
      </c>
      <c r="BD79" s="61" t="s">
        <v>996</v>
      </c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 t="s">
        <v>997</v>
      </c>
      <c r="BP79" s="61" t="s">
        <v>998</v>
      </c>
      <c r="BQ79" s="61" t="s">
        <v>993</v>
      </c>
      <c r="BR79" s="62">
        <v>1.5499999999999999E-3</v>
      </c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 t="s">
        <v>1094</v>
      </c>
      <c r="CO79" s="61" t="s">
        <v>1095</v>
      </c>
      <c r="CP79" s="61" t="s">
        <v>1096</v>
      </c>
      <c r="CQ79" s="61" t="s">
        <v>1157</v>
      </c>
      <c r="CR79" s="61" t="s">
        <v>1047</v>
      </c>
      <c r="CS79" s="61" t="s">
        <v>1094</v>
      </c>
      <c r="CT79" s="61" t="s">
        <v>1110</v>
      </c>
      <c r="CU79" s="61" t="s">
        <v>1098</v>
      </c>
      <c r="CV79" s="61" t="s">
        <v>1096</v>
      </c>
      <c r="CW79" s="61" t="s">
        <v>1099</v>
      </c>
      <c r="CX79" s="62">
        <v>6.0000000000000001E-3</v>
      </c>
      <c r="CY79" s="61" t="s">
        <v>1100</v>
      </c>
      <c r="CZ79" s="61" t="s">
        <v>1101</v>
      </c>
      <c r="DA79" s="61"/>
      <c r="DB79" s="61" t="s">
        <v>1008</v>
      </c>
      <c r="DC79" s="61" t="s">
        <v>1006</v>
      </c>
      <c r="DD79" s="61" t="s">
        <v>1009</v>
      </c>
      <c r="DE79" s="61" t="s">
        <v>1010</v>
      </c>
      <c r="DF79" s="61">
        <v>0</v>
      </c>
      <c r="DG79" s="61" t="s">
        <v>1002</v>
      </c>
      <c r="DH79" s="61"/>
      <c r="DI79" s="61"/>
      <c r="DJ79" s="61"/>
      <c r="DK79" s="61"/>
      <c r="DL79" s="61"/>
      <c r="DM79" s="61">
        <v>8.4</v>
      </c>
      <c r="DN79" s="61"/>
      <c r="DO79" s="61"/>
      <c r="DP79" s="61"/>
      <c r="DQ79" s="61"/>
      <c r="DR79" s="61"/>
      <c r="DS79" s="61">
        <v>85</v>
      </c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</row>
    <row r="80" spans="1:209" s="52" customFormat="1" ht="15" customHeight="1" x14ac:dyDescent="0.15">
      <c r="A80" s="57" t="s">
        <v>784</v>
      </c>
      <c r="B80" s="58" t="s">
        <v>785</v>
      </c>
      <c r="C80" s="59">
        <v>45107.366666666698</v>
      </c>
      <c r="D80" s="58" t="s">
        <v>1355</v>
      </c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1">
        <v>150</v>
      </c>
      <c r="T80" s="60" t="s">
        <v>1015</v>
      </c>
      <c r="U80" s="60" t="s">
        <v>1356</v>
      </c>
      <c r="V80" s="60" t="s">
        <v>1045</v>
      </c>
      <c r="W80" s="60" t="s">
        <v>1357</v>
      </c>
      <c r="X80" s="60"/>
      <c r="Y80" s="60"/>
      <c r="Z80" s="60"/>
      <c r="AA80" s="60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>
        <v>7</v>
      </c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 t="s">
        <v>1100</v>
      </c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>
        <v>18</v>
      </c>
      <c r="DN80" s="61"/>
      <c r="DO80" s="61"/>
      <c r="DP80" s="61"/>
      <c r="DQ80" s="61"/>
      <c r="DR80" s="61"/>
      <c r="DS80" s="61">
        <v>78</v>
      </c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 t="s">
        <v>1324</v>
      </c>
      <c r="EO80" s="61" t="s">
        <v>1325</v>
      </c>
      <c r="EP80" s="61" t="s">
        <v>1325</v>
      </c>
      <c r="EQ80" s="61" t="s">
        <v>1325</v>
      </c>
      <c r="ER80" s="61" t="s">
        <v>105</v>
      </c>
      <c r="ES80" s="61" t="s">
        <v>105</v>
      </c>
      <c r="ET80" s="61" t="s">
        <v>1326</v>
      </c>
      <c r="EU80" s="61" t="s">
        <v>1325</v>
      </c>
      <c r="EV80" s="61" t="s">
        <v>1326</v>
      </c>
      <c r="EW80" s="61" t="s">
        <v>105</v>
      </c>
      <c r="EX80" s="61" t="s">
        <v>1326</v>
      </c>
      <c r="EY80" s="61" t="s">
        <v>1326</v>
      </c>
      <c r="EZ80" s="61" t="s">
        <v>1326</v>
      </c>
      <c r="FA80" s="61" t="s">
        <v>1325</v>
      </c>
      <c r="FB80" s="61" t="s">
        <v>1327</v>
      </c>
      <c r="FC80" s="61" t="s">
        <v>1325</v>
      </c>
      <c r="FD80" s="61" t="s">
        <v>1327</v>
      </c>
      <c r="FE80" s="61" t="s">
        <v>105</v>
      </c>
      <c r="FF80" s="61" t="s">
        <v>1326</v>
      </c>
      <c r="FG80" s="61" t="s">
        <v>1325</v>
      </c>
      <c r="FH80" s="61" t="s">
        <v>1326</v>
      </c>
      <c r="FI80" s="61" t="s">
        <v>104</v>
      </c>
      <c r="FJ80" s="61" t="s">
        <v>104</v>
      </c>
      <c r="FK80" s="61" t="s">
        <v>1325</v>
      </c>
      <c r="FL80" s="61" t="s">
        <v>105</v>
      </c>
      <c r="FM80" s="61" t="s">
        <v>112</v>
      </c>
      <c r="FN80" s="61" t="s">
        <v>1327</v>
      </c>
      <c r="FO80" s="61" t="s">
        <v>1325</v>
      </c>
      <c r="FP80" s="61" t="s">
        <v>1325</v>
      </c>
      <c r="FQ80" s="61" t="s">
        <v>1326</v>
      </c>
      <c r="FR80" s="61" t="s">
        <v>1325</v>
      </c>
      <c r="FS80" s="61" t="s">
        <v>1325</v>
      </c>
      <c r="FT80" s="61" t="s">
        <v>1326</v>
      </c>
      <c r="FU80" s="61" t="s">
        <v>1326</v>
      </c>
      <c r="FV80" s="61" t="s">
        <v>1326</v>
      </c>
      <c r="FW80" s="61" t="s">
        <v>1325</v>
      </c>
      <c r="FX80" s="61" t="s">
        <v>104</v>
      </c>
      <c r="FY80" s="61" t="s">
        <v>105</v>
      </c>
      <c r="FZ80" s="61" t="s">
        <v>1325</v>
      </c>
      <c r="GA80" s="61" t="s">
        <v>1326</v>
      </c>
      <c r="GB80" s="61" t="s">
        <v>1325</v>
      </c>
      <c r="GC80" s="61" t="s">
        <v>104</v>
      </c>
      <c r="GD80" s="61" t="s">
        <v>1326</v>
      </c>
      <c r="GE80" s="61" t="s">
        <v>1326</v>
      </c>
      <c r="GF80" s="61" t="s">
        <v>1326</v>
      </c>
      <c r="GG80" s="61" t="s">
        <v>1326</v>
      </c>
      <c r="GH80" s="61" t="s">
        <v>1328</v>
      </c>
      <c r="GI80" s="61">
        <v>0</v>
      </c>
      <c r="GJ80" s="61"/>
      <c r="GK80" s="61"/>
      <c r="GL80" s="61"/>
      <c r="GM80" s="61"/>
      <c r="GN80" s="61"/>
      <c r="GO80" s="61"/>
      <c r="GP80" s="61"/>
      <c r="GQ80" s="61"/>
      <c r="GR80" s="61"/>
      <c r="GS80" s="61"/>
      <c r="GT80" s="61"/>
      <c r="GU80" s="61"/>
      <c r="GV80" s="61"/>
      <c r="GW80" s="61"/>
      <c r="GX80" s="61"/>
      <c r="GY80" s="61"/>
      <c r="GZ80" s="61"/>
      <c r="HA80" s="61"/>
    </row>
    <row r="81" spans="1:209" s="52" customFormat="1" ht="15" customHeight="1" x14ac:dyDescent="0.15">
      <c r="A81" s="57" t="s">
        <v>784</v>
      </c>
      <c r="B81" s="58" t="s">
        <v>785</v>
      </c>
      <c r="C81" s="59">
        <v>45113.4</v>
      </c>
      <c r="D81" s="58" t="s">
        <v>1358</v>
      </c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 t="s">
        <v>1015</v>
      </c>
      <c r="T81" s="60" t="s">
        <v>1015</v>
      </c>
      <c r="U81" s="60" t="s">
        <v>1359</v>
      </c>
      <c r="V81" s="60" t="s">
        <v>1076</v>
      </c>
      <c r="W81" s="60" t="s">
        <v>1360</v>
      </c>
      <c r="X81" s="60"/>
      <c r="Y81" s="60" t="s">
        <v>1135</v>
      </c>
      <c r="Z81" s="61">
        <v>2.7E-2</v>
      </c>
      <c r="AA81" s="62">
        <v>3.8500000000000001E-3</v>
      </c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 t="s">
        <v>992</v>
      </c>
      <c r="AU81" s="61"/>
      <c r="AV81" s="61"/>
      <c r="AW81" s="61"/>
      <c r="AX81" s="61">
        <v>8.1999999999999993</v>
      </c>
      <c r="AY81" s="62">
        <v>3.7000000000000002E-3</v>
      </c>
      <c r="AZ81" s="61" t="s">
        <v>993</v>
      </c>
      <c r="BA81" s="61" t="s">
        <v>994</v>
      </c>
      <c r="BB81" s="61" t="s">
        <v>995</v>
      </c>
      <c r="BC81" s="61" t="s">
        <v>103</v>
      </c>
      <c r="BD81" s="61" t="s">
        <v>996</v>
      </c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 t="s">
        <v>997</v>
      </c>
      <c r="BP81" s="61" t="s">
        <v>998</v>
      </c>
      <c r="BQ81" s="61" t="s">
        <v>993</v>
      </c>
      <c r="BR81" s="62">
        <v>1.5499999999999999E-3</v>
      </c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 t="s">
        <v>1094</v>
      </c>
      <c r="CO81" s="61" t="s">
        <v>1095</v>
      </c>
      <c r="CP81" s="61" t="s">
        <v>1096</v>
      </c>
      <c r="CQ81" s="61" t="s">
        <v>1097</v>
      </c>
      <c r="CR81" s="61" t="s">
        <v>1047</v>
      </c>
      <c r="CS81" s="61" t="s">
        <v>1094</v>
      </c>
      <c r="CT81" s="61" t="s">
        <v>1110</v>
      </c>
      <c r="CU81" s="61" t="s">
        <v>1098</v>
      </c>
      <c r="CV81" s="61" t="s">
        <v>1096</v>
      </c>
      <c r="CW81" s="61" t="s">
        <v>1099</v>
      </c>
      <c r="CX81" s="62">
        <v>6.0000000000000001E-3</v>
      </c>
      <c r="CY81" s="61" t="s">
        <v>1100</v>
      </c>
      <c r="CZ81" s="61" t="s">
        <v>1101</v>
      </c>
      <c r="DA81" s="61"/>
      <c r="DB81" s="61" t="s">
        <v>1008</v>
      </c>
      <c r="DC81" s="61" t="s">
        <v>1006</v>
      </c>
      <c r="DD81" s="61" t="s">
        <v>1009</v>
      </c>
      <c r="DE81" s="61" t="s">
        <v>1010</v>
      </c>
      <c r="DF81" s="61">
        <v>0</v>
      </c>
      <c r="DG81" s="61" t="s">
        <v>1002</v>
      </c>
      <c r="DH81" s="61"/>
      <c r="DI81" s="61"/>
      <c r="DJ81" s="61"/>
      <c r="DK81" s="61"/>
      <c r="DL81" s="61"/>
      <c r="DM81" s="61">
        <v>26</v>
      </c>
      <c r="DN81" s="61"/>
      <c r="DO81" s="61"/>
      <c r="DP81" s="61"/>
      <c r="DQ81" s="61"/>
      <c r="DR81" s="61"/>
      <c r="DS81" s="61">
        <v>75</v>
      </c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  <c r="EO81" s="61"/>
      <c r="EP81" s="61"/>
      <c r="EQ81" s="61"/>
      <c r="ER81" s="61"/>
      <c r="ES81" s="61"/>
      <c r="ET81" s="61"/>
      <c r="EU81" s="61"/>
      <c r="EV81" s="61"/>
      <c r="EW81" s="61"/>
      <c r="EX81" s="61"/>
      <c r="EY81" s="61"/>
      <c r="EZ81" s="61"/>
      <c r="FA81" s="61"/>
      <c r="FB81" s="61"/>
      <c r="FC81" s="61"/>
      <c r="FD81" s="61"/>
      <c r="FE81" s="61"/>
      <c r="FF81" s="61"/>
      <c r="FG81" s="61"/>
      <c r="FH81" s="61"/>
      <c r="FI81" s="61"/>
      <c r="FJ81" s="61"/>
      <c r="FK81" s="61"/>
      <c r="FL81" s="61"/>
      <c r="FM81" s="61"/>
      <c r="FN81" s="61"/>
      <c r="FO81" s="61"/>
      <c r="FP81" s="61"/>
      <c r="FQ81" s="61"/>
      <c r="FR81" s="61"/>
      <c r="FS81" s="61"/>
      <c r="FT81" s="61"/>
      <c r="FU81" s="61"/>
      <c r="FV81" s="61"/>
      <c r="FW81" s="61"/>
      <c r="FX81" s="61"/>
      <c r="FY81" s="61"/>
      <c r="FZ81" s="61"/>
      <c r="GA81" s="61"/>
      <c r="GB81" s="61"/>
      <c r="GC81" s="61"/>
      <c r="GD81" s="61"/>
      <c r="GE81" s="61"/>
      <c r="GF81" s="61"/>
      <c r="GG81" s="61"/>
      <c r="GH81" s="61"/>
      <c r="GI81" s="61"/>
      <c r="GJ81" s="61"/>
      <c r="GK81" s="61"/>
      <c r="GL81" s="61"/>
      <c r="GM81" s="61"/>
      <c r="GN81" s="61"/>
      <c r="GO81" s="61"/>
      <c r="GP81" s="61"/>
      <c r="GQ81" s="61"/>
      <c r="GR81" s="61"/>
      <c r="GS81" s="61"/>
      <c r="GT81" s="61"/>
      <c r="GU81" s="61"/>
      <c r="GV81" s="61"/>
      <c r="GW81" s="61"/>
      <c r="GX81" s="61"/>
      <c r="GY81" s="61"/>
      <c r="GZ81" s="61"/>
      <c r="HA81" s="61"/>
    </row>
    <row r="82" spans="1:209" s="52" customFormat="1" ht="15" customHeight="1" x14ac:dyDescent="0.15">
      <c r="A82" s="57" t="s">
        <v>784</v>
      </c>
      <c r="B82" s="58" t="s">
        <v>785</v>
      </c>
      <c r="C82" s="59">
        <v>45118.327083333301</v>
      </c>
      <c r="D82" s="58" t="s">
        <v>803</v>
      </c>
      <c r="E82" s="60" t="s">
        <v>1011</v>
      </c>
      <c r="F82" s="60" t="s">
        <v>1000</v>
      </c>
      <c r="G82" s="60" t="s">
        <v>1012</v>
      </c>
      <c r="H82" s="60" t="s">
        <v>995</v>
      </c>
      <c r="I82" s="60"/>
      <c r="J82" s="60"/>
      <c r="K82" s="60"/>
      <c r="L82" s="61">
        <v>47</v>
      </c>
      <c r="M82" s="60" t="s">
        <v>1137</v>
      </c>
      <c r="N82" s="60" t="s">
        <v>1361</v>
      </c>
      <c r="O82" s="60"/>
      <c r="P82" s="60"/>
      <c r="Q82" s="61">
        <v>23</v>
      </c>
      <c r="R82" s="61">
        <v>94</v>
      </c>
      <c r="S82" s="61">
        <v>50</v>
      </c>
      <c r="T82" s="60" t="s">
        <v>1015</v>
      </c>
      <c r="U82" s="60" t="s">
        <v>1362</v>
      </c>
      <c r="V82" s="60" t="s">
        <v>1129</v>
      </c>
      <c r="W82" s="60" t="s">
        <v>1363</v>
      </c>
      <c r="X82" s="60"/>
      <c r="Y82" s="60"/>
      <c r="Z82" s="60"/>
      <c r="AA82" s="60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 t="s">
        <v>1364</v>
      </c>
      <c r="AM82" s="61"/>
      <c r="AN82" s="62" t="s">
        <v>1365</v>
      </c>
      <c r="AO82" s="62" t="s">
        <v>1350</v>
      </c>
      <c r="AP82" s="62">
        <v>1.0499999999999999E-3</v>
      </c>
      <c r="AQ82" s="62" t="s">
        <v>1366</v>
      </c>
      <c r="AR82" s="61" t="s">
        <v>1367</v>
      </c>
      <c r="AS82" s="61">
        <v>0</v>
      </c>
      <c r="AT82" s="61"/>
      <c r="AU82" s="61">
        <v>180</v>
      </c>
      <c r="AV82" s="61">
        <v>7.6</v>
      </c>
      <c r="AW82" s="61">
        <v>0.19</v>
      </c>
      <c r="AX82" s="61">
        <v>6.2</v>
      </c>
      <c r="AY82" s="61"/>
      <c r="AZ82" s="61"/>
      <c r="BA82" s="61"/>
      <c r="BB82" s="61"/>
      <c r="BC82" s="61"/>
      <c r="BD82" s="61"/>
      <c r="BE82" s="61">
        <v>41</v>
      </c>
      <c r="BF82" s="61">
        <v>3.5999999999999997E-2</v>
      </c>
      <c r="BG82" s="61">
        <v>0.48</v>
      </c>
      <c r="BH82" s="61">
        <v>0.82</v>
      </c>
      <c r="BI82" s="61">
        <v>3.5</v>
      </c>
      <c r="BJ82" s="61"/>
      <c r="BK82" s="61" t="s">
        <v>1197</v>
      </c>
      <c r="BL82" s="61" t="s">
        <v>1163</v>
      </c>
      <c r="BM82" s="61"/>
      <c r="BN82" s="61"/>
      <c r="BO82" s="61"/>
      <c r="BP82" s="61"/>
      <c r="BQ82" s="61"/>
      <c r="BR82" s="61"/>
      <c r="BS82" s="61" t="s">
        <v>1006</v>
      </c>
      <c r="BT82" s="61" t="s">
        <v>1024</v>
      </c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>
        <v>2.5</v>
      </c>
      <c r="DB82" s="61"/>
      <c r="DC82" s="61"/>
      <c r="DD82" s="61"/>
      <c r="DE82" s="61"/>
      <c r="DF82" s="61"/>
      <c r="DG82" s="61"/>
      <c r="DH82" s="61">
        <v>73</v>
      </c>
      <c r="DI82" s="61">
        <v>27</v>
      </c>
      <c r="DJ82" s="61">
        <v>250</v>
      </c>
      <c r="DK82" s="61">
        <v>33</v>
      </c>
      <c r="DL82" s="61">
        <v>3.9</v>
      </c>
      <c r="DM82" s="61">
        <v>24</v>
      </c>
      <c r="DN82" s="61">
        <v>7.4</v>
      </c>
      <c r="DO82" s="61">
        <v>48</v>
      </c>
      <c r="DP82" s="61">
        <v>11</v>
      </c>
      <c r="DQ82" s="61" t="s">
        <v>1164</v>
      </c>
      <c r="DR82" s="61"/>
      <c r="DS82" s="61">
        <v>88</v>
      </c>
      <c r="DT82" s="61"/>
      <c r="DU82" s="61"/>
      <c r="DV82" s="61"/>
      <c r="DW82" s="61"/>
      <c r="DX82" s="61"/>
      <c r="DY82" s="61"/>
      <c r="DZ82" s="61" t="s">
        <v>1210</v>
      </c>
      <c r="EA82" s="61" t="s">
        <v>1098</v>
      </c>
      <c r="EB82" s="61" t="s">
        <v>1211</v>
      </c>
      <c r="EC82" s="61" t="s">
        <v>1368</v>
      </c>
      <c r="ED82" s="61">
        <v>17.600000000000001</v>
      </c>
      <c r="EE82" s="61" t="s">
        <v>1027</v>
      </c>
      <c r="EF82" s="61"/>
      <c r="EG82" s="61"/>
      <c r="EH82" s="61"/>
      <c r="EI82" s="61"/>
      <c r="EJ82" s="61"/>
      <c r="EK82" s="61"/>
      <c r="EL82" s="61"/>
      <c r="EM82" s="61"/>
      <c r="EN82" s="61"/>
      <c r="EO82" s="61"/>
      <c r="EP82" s="61"/>
      <c r="EQ82" s="61"/>
      <c r="ER82" s="61"/>
      <c r="ES82" s="61"/>
      <c r="ET82" s="61"/>
      <c r="EU82" s="61"/>
      <c r="EV82" s="61"/>
      <c r="EW82" s="61"/>
      <c r="EX82" s="61"/>
      <c r="EY82" s="61"/>
      <c r="EZ82" s="61"/>
      <c r="FA82" s="61"/>
      <c r="FB82" s="61"/>
      <c r="FC82" s="61"/>
      <c r="FD82" s="61"/>
      <c r="FE82" s="61"/>
      <c r="FF82" s="61"/>
      <c r="FG82" s="61"/>
      <c r="FH82" s="61"/>
      <c r="FI82" s="61"/>
      <c r="FJ82" s="61"/>
      <c r="FK82" s="61"/>
      <c r="FL82" s="61"/>
      <c r="FM82" s="61"/>
      <c r="FN82" s="61"/>
      <c r="FO82" s="61"/>
      <c r="FP82" s="61"/>
      <c r="FQ82" s="61"/>
      <c r="FR82" s="61"/>
      <c r="FS82" s="61"/>
      <c r="FT82" s="61"/>
      <c r="FU82" s="61"/>
      <c r="FV82" s="61"/>
      <c r="FW82" s="61"/>
      <c r="FX82" s="61"/>
      <c r="FY82" s="61"/>
      <c r="FZ82" s="61"/>
      <c r="GA82" s="61"/>
      <c r="GB82" s="61"/>
      <c r="GC82" s="61"/>
      <c r="GD82" s="61"/>
      <c r="GE82" s="61"/>
      <c r="GF82" s="61"/>
      <c r="GG82" s="61"/>
      <c r="GH82" s="61"/>
      <c r="GI82" s="61"/>
      <c r="GJ82" s="61"/>
      <c r="GK82" s="61"/>
      <c r="GL82" s="61"/>
      <c r="GM82" s="61"/>
      <c r="GN82" s="61"/>
      <c r="GO82" s="61"/>
      <c r="GP82" s="61"/>
      <c r="GQ82" s="61"/>
      <c r="GR82" s="61"/>
      <c r="GS82" s="61"/>
      <c r="GT82" s="61"/>
      <c r="GU82" s="61"/>
      <c r="GV82" s="61"/>
      <c r="GW82" s="61"/>
      <c r="GX82" s="61"/>
      <c r="GY82" s="61"/>
      <c r="GZ82" s="61"/>
      <c r="HA82" s="61"/>
    </row>
    <row r="83" spans="1:209" s="52" customFormat="1" ht="15" customHeight="1" x14ac:dyDescent="0.15">
      <c r="A83" s="57" t="s">
        <v>784</v>
      </c>
      <c r="B83" s="58" t="s">
        <v>785</v>
      </c>
      <c r="C83" s="59">
        <v>45124.395138888904</v>
      </c>
      <c r="D83" s="58" t="s">
        <v>800</v>
      </c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 t="s">
        <v>1369</v>
      </c>
      <c r="P83" s="60"/>
      <c r="Q83" s="60"/>
      <c r="R83" s="60"/>
      <c r="S83" s="61">
        <v>700</v>
      </c>
      <c r="T83" s="61">
        <v>450</v>
      </c>
      <c r="U83" s="60" t="s">
        <v>1370</v>
      </c>
      <c r="V83" s="60" t="s">
        <v>1231</v>
      </c>
      <c r="W83" s="60" t="s">
        <v>1371</v>
      </c>
      <c r="X83" s="60"/>
      <c r="Y83" s="60" t="s">
        <v>1135</v>
      </c>
      <c r="Z83" s="61">
        <v>1.7999999999999999E-2</v>
      </c>
      <c r="AA83" s="62">
        <v>3.8500000000000001E-3</v>
      </c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 t="s">
        <v>992</v>
      </c>
      <c r="AU83" s="61"/>
      <c r="AV83" s="61"/>
      <c r="AW83" s="61"/>
      <c r="AX83" s="61">
        <v>18</v>
      </c>
      <c r="AY83" s="62">
        <v>3.7000000000000002E-3</v>
      </c>
      <c r="AZ83" s="61" t="s">
        <v>993</v>
      </c>
      <c r="BA83" s="61" t="s">
        <v>994</v>
      </c>
      <c r="BB83" s="61" t="s">
        <v>995</v>
      </c>
      <c r="BC83" s="61" t="s">
        <v>103</v>
      </c>
      <c r="BD83" s="61" t="s">
        <v>996</v>
      </c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 t="s">
        <v>997</v>
      </c>
      <c r="BP83" s="61" t="s">
        <v>998</v>
      </c>
      <c r="BQ83" s="61" t="s">
        <v>993</v>
      </c>
      <c r="BR83" s="62">
        <v>1.5499999999999999E-3</v>
      </c>
      <c r="BS83" s="61"/>
      <c r="BT83" s="61"/>
      <c r="BU83" s="61"/>
      <c r="BV83" s="61"/>
      <c r="BW83" s="61"/>
      <c r="BX83" s="61"/>
      <c r="BY83" s="61"/>
      <c r="BZ83" s="61"/>
      <c r="CA83" s="61" t="s">
        <v>103</v>
      </c>
      <c r="CB83" s="61" t="s">
        <v>1372</v>
      </c>
      <c r="CC83" s="61" t="s">
        <v>1373</v>
      </c>
      <c r="CD83" s="61" t="s">
        <v>1374</v>
      </c>
      <c r="CE83" s="61" t="s">
        <v>996</v>
      </c>
      <c r="CF83" s="61" t="s">
        <v>1375</v>
      </c>
      <c r="CG83" s="61" t="s">
        <v>1000</v>
      </c>
      <c r="CH83" s="61" t="s">
        <v>1376</v>
      </c>
      <c r="CI83" s="61" t="s">
        <v>1373</v>
      </c>
      <c r="CJ83" s="61" t="s">
        <v>1012</v>
      </c>
      <c r="CK83" s="62">
        <v>6.0000000000000001E-3</v>
      </c>
      <c r="CL83" s="61" t="s">
        <v>1377</v>
      </c>
      <c r="CM83" s="61" t="s">
        <v>1004</v>
      </c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 t="s">
        <v>1008</v>
      </c>
      <c r="DC83" s="61" t="s">
        <v>1006</v>
      </c>
      <c r="DD83" s="61" t="s">
        <v>1009</v>
      </c>
      <c r="DE83" s="61" t="s">
        <v>1010</v>
      </c>
      <c r="DF83" s="61">
        <v>0</v>
      </c>
      <c r="DG83" s="61" t="s">
        <v>1002</v>
      </c>
      <c r="DH83" s="61"/>
      <c r="DI83" s="61"/>
      <c r="DJ83" s="61"/>
      <c r="DK83" s="61"/>
      <c r="DL83" s="61"/>
      <c r="DM83" s="61">
        <v>40</v>
      </c>
      <c r="DN83" s="61"/>
      <c r="DO83" s="61"/>
      <c r="DP83" s="61"/>
      <c r="DQ83" s="61"/>
      <c r="DR83" s="61"/>
      <c r="DS83" s="61">
        <v>35</v>
      </c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 t="s">
        <v>1324</v>
      </c>
      <c r="EO83" s="61" t="s">
        <v>1325</v>
      </c>
      <c r="EP83" s="61" t="s">
        <v>1325</v>
      </c>
      <c r="EQ83" s="61" t="s">
        <v>1325</v>
      </c>
      <c r="ER83" s="61" t="s">
        <v>105</v>
      </c>
      <c r="ES83" s="61" t="s">
        <v>105</v>
      </c>
      <c r="ET83" s="61" t="s">
        <v>1326</v>
      </c>
      <c r="EU83" s="61" t="s">
        <v>1325</v>
      </c>
      <c r="EV83" s="61" t="s">
        <v>1326</v>
      </c>
      <c r="EW83" s="61" t="s">
        <v>105</v>
      </c>
      <c r="EX83" s="61" t="s">
        <v>1326</v>
      </c>
      <c r="EY83" s="61" t="s">
        <v>1326</v>
      </c>
      <c r="EZ83" s="61" t="s">
        <v>1326</v>
      </c>
      <c r="FA83" s="61" t="s">
        <v>1325</v>
      </c>
      <c r="FB83" s="61" t="s">
        <v>1327</v>
      </c>
      <c r="FC83" s="61" t="s">
        <v>1325</v>
      </c>
      <c r="FD83" s="61" t="s">
        <v>1327</v>
      </c>
      <c r="FE83" s="61" t="s">
        <v>105</v>
      </c>
      <c r="FF83" s="61" t="s">
        <v>1326</v>
      </c>
      <c r="FG83" s="61" t="s">
        <v>1325</v>
      </c>
      <c r="FH83" s="61" t="s">
        <v>1326</v>
      </c>
      <c r="FI83" s="61" t="s">
        <v>104</v>
      </c>
      <c r="FJ83" s="61" t="s">
        <v>104</v>
      </c>
      <c r="FK83" s="61" t="s">
        <v>1325</v>
      </c>
      <c r="FL83" s="61" t="s">
        <v>105</v>
      </c>
      <c r="FM83" s="61" t="s">
        <v>112</v>
      </c>
      <c r="FN83" s="61" t="s">
        <v>1327</v>
      </c>
      <c r="FO83" s="61" t="s">
        <v>1325</v>
      </c>
      <c r="FP83" s="61" t="s">
        <v>1325</v>
      </c>
      <c r="FQ83" s="61" t="s">
        <v>1326</v>
      </c>
      <c r="FR83" s="61" t="s">
        <v>1325</v>
      </c>
      <c r="FS83" s="61" t="s">
        <v>1325</v>
      </c>
      <c r="FT83" s="61" t="s">
        <v>1326</v>
      </c>
      <c r="FU83" s="61" t="s">
        <v>1326</v>
      </c>
      <c r="FV83" s="61" t="s">
        <v>1326</v>
      </c>
      <c r="FW83" s="61" t="s">
        <v>1325</v>
      </c>
      <c r="FX83" s="61" t="s">
        <v>104</v>
      </c>
      <c r="FY83" s="61" t="s">
        <v>105</v>
      </c>
      <c r="FZ83" s="61" t="s">
        <v>1325</v>
      </c>
      <c r="GA83" s="61" t="s">
        <v>1326</v>
      </c>
      <c r="GB83" s="61" t="s">
        <v>1325</v>
      </c>
      <c r="GC83" s="61" t="s">
        <v>104</v>
      </c>
      <c r="GD83" s="61" t="s">
        <v>1326</v>
      </c>
      <c r="GE83" s="61" t="s">
        <v>1326</v>
      </c>
      <c r="GF83" s="61" t="s">
        <v>1326</v>
      </c>
      <c r="GG83" s="61" t="s">
        <v>1326</v>
      </c>
      <c r="GH83" s="61" t="s">
        <v>1328</v>
      </c>
      <c r="GI83" s="61">
        <v>0</v>
      </c>
      <c r="GJ83" s="61"/>
      <c r="GK83" s="61"/>
      <c r="GL83" s="61"/>
      <c r="GM83" s="61"/>
      <c r="GN83" s="61"/>
      <c r="GO83" s="61"/>
      <c r="GP83" s="61"/>
      <c r="GQ83" s="61"/>
      <c r="GR83" s="61"/>
      <c r="GS83" s="61"/>
      <c r="GT83" s="61"/>
      <c r="GU83" s="61"/>
      <c r="GV83" s="61"/>
      <c r="GW83" s="61"/>
      <c r="GX83" s="61"/>
      <c r="GY83" s="61"/>
      <c r="GZ83" s="61"/>
      <c r="HA83" s="61"/>
    </row>
    <row r="84" spans="1:209" s="52" customFormat="1" ht="15" customHeight="1" x14ac:dyDescent="0.15">
      <c r="A84" s="57" t="s">
        <v>784</v>
      </c>
      <c r="B84" s="58" t="s">
        <v>785</v>
      </c>
      <c r="C84" s="59">
        <v>45133.338888888902</v>
      </c>
      <c r="D84" s="58" t="s">
        <v>1378</v>
      </c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1">
        <v>250</v>
      </c>
      <c r="T84" s="61">
        <v>100</v>
      </c>
      <c r="U84" s="60" t="s">
        <v>1379</v>
      </c>
      <c r="V84" s="60" t="s">
        <v>1045</v>
      </c>
      <c r="W84" s="60" t="s">
        <v>1380</v>
      </c>
      <c r="X84" s="60"/>
      <c r="Y84" s="60"/>
      <c r="Z84" s="60"/>
      <c r="AA84" s="60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 t="s">
        <v>1381</v>
      </c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>
        <v>14</v>
      </c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>
        <v>30</v>
      </c>
      <c r="DN84" s="61"/>
      <c r="DO84" s="61"/>
      <c r="DP84" s="61"/>
      <c r="DQ84" s="61"/>
      <c r="DR84" s="61"/>
      <c r="DS84" s="61">
        <v>55</v>
      </c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  <c r="EO84" s="61"/>
      <c r="EP84" s="61"/>
      <c r="EQ84" s="61"/>
      <c r="ER84" s="61"/>
      <c r="ES84" s="61"/>
      <c r="ET84" s="61"/>
      <c r="EU84" s="61"/>
      <c r="EV84" s="61"/>
      <c r="EW84" s="61"/>
      <c r="EX84" s="61"/>
      <c r="EY84" s="61"/>
      <c r="EZ84" s="61"/>
      <c r="FA84" s="61"/>
      <c r="FB84" s="61"/>
      <c r="FC84" s="61"/>
      <c r="FD84" s="61"/>
      <c r="FE84" s="61"/>
      <c r="FF84" s="61"/>
      <c r="FG84" s="61"/>
      <c r="FH84" s="61"/>
      <c r="FI84" s="61"/>
      <c r="FJ84" s="61"/>
      <c r="FK84" s="61"/>
      <c r="FL84" s="61"/>
      <c r="FM84" s="61"/>
      <c r="FN84" s="61"/>
      <c r="FO84" s="61"/>
      <c r="FP84" s="61"/>
      <c r="FQ84" s="61"/>
      <c r="FR84" s="61"/>
      <c r="FS84" s="61"/>
      <c r="FT84" s="61"/>
      <c r="FU84" s="61"/>
      <c r="FV84" s="61"/>
      <c r="FW84" s="61"/>
      <c r="FX84" s="61"/>
      <c r="FY84" s="61"/>
      <c r="FZ84" s="61"/>
      <c r="GA84" s="61"/>
      <c r="GB84" s="61"/>
      <c r="GC84" s="61"/>
      <c r="GD84" s="61"/>
      <c r="GE84" s="61"/>
      <c r="GF84" s="61"/>
      <c r="GG84" s="61"/>
      <c r="GH84" s="61"/>
      <c r="GI84" s="61"/>
      <c r="GJ84" s="61"/>
      <c r="GK84" s="61"/>
      <c r="GL84" s="61"/>
      <c r="GM84" s="61"/>
      <c r="GN84" s="61"/>
      <c r="GO84" s="61"/>
      <c r="GP84" s="61"/>
      <c r="GQ84" s="61"/>
      <c r="GR84" s="61"/>
      <c r="GS84" s="61"/>
      <c r="GT84" s="61"/>
      <c r="GU84" s="61"/>
      <c r="GV84" s="61"/>
      <c r="GW84" s="61"/>
      <c r="GX84" s="61"/>
      <c r="GY84" s="61"/>
      <c r="GZ84" s="61"/>
      <c r="HA84" s="61"/>
    </row>
    <row r="85" spans="1:209" s="52" customFormat="1" ht="15" customHeight="1" x14ac:dyDescent="0.15">
      <c r="A85" s="57" t="s">
        <v>784</v>
      </c>
      <c r="B85" s="58" t="s">
        <v>785</v>
      </c>
      <c r="C85" s="59">
        <v>45142.341666666704</v>
      </c>
      <c r="D85" s="58" t="s">
        <v>1382</v>
      </c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1">
        <v>950</v>
      </c>
      <c r="T85" s="61">
        <v>400</v>
      </c>
      <c r="U85" s="60" t="s">
        <v>1383</v>
      </c>
      <c r="V85" s="60" t="s">
        <v>1384</v>
      </c>
      <c r="W85" s="60" t="s">
        <v>1385</v>
      </c>
      <c r="X85" s="60"/>
      <c r="Y85" s="60"/>
      <c r="Z85" s="60"/>
      <c r="AA85" s="60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>
        <v>21</v>
      </c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>
        <v>33</v>
      </c>
      <c r="DN85" s="61"/>
      <c r="DO85" s="61"/>
      <c r="DP85" s="61"/>
      <c r="DQ85" s="61"/>
      <c r="DR85" s="61"/>
      <c r="DS85" s="61">
        <v>51</v>
      </c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  <c r="EO85" s="61"/>
      <c r="EP85" s="61"/>
      <c r="EQ85" s="61"/>
      <c r="ER85" s="61"/>
      <c r="ES85" s="61"/>
      <c r="ET85" s="61"/>
      <c r="EU85" s="61"/>
      <c r="EV85" s="61"/>
      <c r="EW85" s="61"/>
      <c r="EX85" s="61"/>
      <c r="EY85" s="61"/>
      <c r="EZ85" s="61"/>
      <c r="FA85" s="61"/>
      <c r="FB85" s="61"/>
      <c r="FC85" s="61"/>
      <c r="FD85" s="61"/>
      <c r="FE85" s="61"/>
      <c r="FF85" s="61"/>
      <c r="FG85" s="61"/>
      <c r="FH85" s="61"/>
      <c r="FI85" s="61"/>
      <c r="FJ85" s="61"/>
      <c r="FK85" s="61"/>
      <c r="FL85" s="61"/>
      <c r="FM85" s="61"/>
      <c r="FN85" s="61"/>
      <c r="FO85" s="61"/>
      <c r="FP85" s="61"/>
      <c r="FQ85" s="61"/>
      <c r="FR85" s="61"/>
      <c r="FS85" s="61"/>
      <c r="FT85" s="61"/>
      <c r="FU85" s="61"/>
      <c r="FV85" s="61"/>
      <c r="FW85" s="61"/>
      <c r="FX85" s="61"/>
      <c r="FY85" s="61"/>
      <c r="FZ85" s="61"/>
      <c r="GA85" s="61"/>
      <c r="GB85" s="61"/>
      <c r="GC85" s="61"/>
      <c r="GD85" s="61"/>
      <c r="GE85" s="61"/>
      <c r="GF85" s="61"/>
      <c r="GG85" s="61"/>
      <c r="GH85" s="61"/>
      <c r="GI85" s="61"/>
      <c r="GJ85" s="61"/>
      <c r="GK85" s="61"/>
      <c r="GL85" s="61"/>
      <c r="GM85" s="61"/>
      <c r="GN85" s="61"/>
      <c r="GO85" s="61"/>
      <c r="GP85" s="61"/>
      <c r="GQ85" s="61"/>
      <c r="GR85" s="61"/>
      <c r="GS85" s="61"/>
      <c r="GT85" s="61"/>
      <c r="GU85" s="61"/>
      <c r="GV85" s="61"/>
      <c r="GW85" s="61"/>
      <c r="GX85" s="61"/>
      <c r="GY85" s="61"/>
      <c r="GZ85" s="61"/>
      <c r="HA85" s="61"/>
    </row>
    <row r="86" spans="1:209" s="52" customFormat="1" ht="15" customHeight="1" x14ac:dyDescent="0.15">
      <c r="A86" s="57" t="s">
        <v>784</v>
      </c>
      <c r="B86" s="58" t="s">
        <v>785</v>
      </c>
      <c r="C86" s="59">
        <v>45148.335416666698</v>
      </c>
      <c r="D86" s="58" t="s">
        <v>1386</v>
      </c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1">
        <v>250</v>
      </c>
      <c r="T86" s="61">
        <v>50</v>
      </c>
      <c r="U86" s="60" t="s">
        <v>1387</v>
      </c>
      <c r="V86" s="60" t="s">
        <v>1140</v>
      </c>
      <c r="W86" s="60" t="s">
        <v>1388</v>
      </c>
      <c r="X86" s="60" t="s">
        <v>1389</v>
      </c>
      <c r="Y86" s="60"/>
      <c r="Z86" s="61">
        <v>6.4000000000000001E-2</v>
      </c>
      <c r="AA86" s="61">
        <v>3.6999999999999998E-2</v>
      </c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 t="s">
        <v>992</v>
      </c>
      <c r="AU86" s="61"/>
      <c r="AV86" s="61"/>
      <c r="AW86" s="61"/>
      <c r="AX86" s="61">
        <v>12</v>
      </c>
      <c r="AY86" s="62">
        <v>3.7000000000000002E-3</v>
      </c>
      <c r="AZ86" s="61" t="s">
        <v>993</v>
      </c>
      <c r="BA86" s="61" t="s">
        <v>994</v>
      </c>
      <c r="BB86" s="61" t="s">
        <v>995</v>
      </c>
      <c r="BC86" s="61" t="s">
        <v>103</v>
      </c>
      <c r="BD86" s="61" t="s">
        <v>996</v>
      </c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 t="s">
        <v>997</v>
      </c>
      <c r="BP86" s="61" t="s">
        <v>998</v>
      </c>
      <c r="BQ86" s="61" t="s">
        <v>993</v>
      </c>
      <c r="BR86" s="62">
        <v>1.5499999999999999E-3</v>
      </c>
      <c r="BS86" s="61"/>
      <c r="BT86" s="61"/>
      <c r="BU86" s="61"/>
      <c r="BV86" s="61"/>
      <c r="BW86" s="61"/>
      <c r="BX86" s="61"/>
      <c r="BY86" s="61"/>
      <c r="BZ86" s="61"/>
      <c r="CA86" s="61" t="s">
        <v>103</v>
      </c>
      <c r="CB86" s="61" t="s">
        <v>1372</v>
      </c>
      <c r="CC86" s="61" t="s">
        <v>1373</v>
      </c>
      <c r="CD86" s="61" t="s">
        <v>1390</v>
      </c>
      <c r="CE86" s="61" t="s">
        <v>996</v>
      </c>
      <c r="CF86" s="61" t="s">
        <v>103</v>
      </c>
      <c r="CG86" s="61" t="s">
        <v>1391</v>
      </c>
      <c r="CH86" s="61" t="s">
        <v>1376</v>
      </c>
      <c r="CI86" s="61" t="s">
        <v>1373</v>
      </c>
      <c r="CJ86" s="61" t="s">
        <v>1012</v>
      </c>
      <c r="CK86" s="62">
        <v>6.0000000000000001E-3</v>
      </c>
      <c r="CL86" s="61" t="s">
        <v>1377</v>
      </c>
      <c r="CM86" s="61" t="s">
        <v>1392</v>
      </c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 t="s">
        <v>1008</v>
      </c>
      <c r="DC86" s="61" t="s">
        <v>1006</v>
      </c>
      <c r="DD86" s="61" t="s">
        <v>1009</v>
      </c>
      <c r="DE86" s="61" t="s">
        <v>1010</v>
      </c>
      <c r="DF86" s="61">
        <v>0</v>
      </c>
      <c r="DG86" s="61" t="s">
        <v>1002</v>
      </c>
      <c r="DH86" s="61"/>
      <c r="DI86" s="61"/>
      <c r="DJ86" s="61"/>
      <c r="DK86" s="61"/>
      <c r="DL86" s="61"/>
      <c r="DM86" s="61">
        <v>27</v>
      </c>
      <c r="DN86" s="61"/>
      <c r="DO86" s="61"/>
      <c r="DP86" s="61"/>
      <c r="DQ86" s="61"/>
      <c r="DR86" s="61"/>
      <c r="DS86" s="61">
        <v>88</v>
      </c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  <c r="EO86" s="61"/>
      <c r="EP86" s="61"/>
      <c r="EQ86" s="61"/>
      <c r="ER86" s="61"/>
      <c r="ES86" s="61"/>
      <c r="ET86" s="61"/>
      <c r="EU86" s="61"/>
      <c r="EV86" s="61"/>
      <c r="EW86" s="61"/>
      <c r="EX86" s="61"/>
      <c r="EY86" s="61"/>
      <c r="EZ86" s="61"/>
      <c r="FA86" s="61"/>
      <c r="FB86" s="61"/>
      <c r="FC86" s="61"/>
      <c r="FD86" s="61"/>
      <c r="FE86" s="61"/>
      <c r="FF86" s="61"/>
      <c r="FG86" s="61"/>
      <c r="FH86" s="61"/>
      <c r="FI86" s="61"/>
      <c r="FJ86" s="61"/>
      <c r="FK86" s="61"/>
      <c r="FL86" s="61"/>
      <c r="FM86" s="61"/>
      <c r="FN86" s="61"/>
      <c r="FO86" s="61"/>
      <c r="FP86" s="61"/>
      <c r="FQ86" s="61"/>
      <c r="FR86" s="61"/>
      <c r="FS86" s="61"/>
      <c r="FT86" s="61"/>
      <c r="FU86" s="61"/>
      <c r="FV86" s="61"/>
      <c r="FW86" s="61"/>
      <c r="FX86" s="61"/>
      <c r="FY86" s="61"/>
      <c r="FZ86" s="61"/>
      <c r="GA86" s="61"/>
      <c r="GB86" s="61"/>
      <c r="GC86" s="61"/>
      <c r="GD86" s="61"/>
      <c r="GE86" s="61"/>
      <c r="GF86" s="61"/>
      <c r="GG86" s="61"/>
      <c r="GH86" s="61"/>
      <c r="GI86" s="61"/>
      <c r="GJ86" s="61"/>
      <c r="GK86" s="61"/>
      <c r="GL86" s="61"/>
      <c r="GM86" s="61"/>
      <c r="GN86" s="61"/>
      <c r="GO86" s="61"/>
      <c r="GP86" s="61"/>
      <c r="GQ86" s="61"/>
      <c r="GR86" s="61"/>
      <c r="GS86" s="61"/>
      <c r="GT86" s="61"/>
      <c r="GU86" s="61"/>
      <c r="GV86" s="61"/>
      <c r="GW86" s="61"/>
      <c r="GX86" s="61"/>
      <c r="GY86" s="61"/>
      <c r="GZ86" s="61"/>
      <c r="HA86" s="61"/>
    </row>
    <row r="87" spans="1:209" s="52" customFormat="1" ht="15" customHeight="1" x14ac:dyDescent="0.15">
      <c r="A87" s="57" t="s">
        <v>784</v>
      </c>
      <c r="B87" s="58" t="s">
        <v>785</v>
      </c>
      <c r="C87" s="59">
        <v>45153.35</v>
      </c>
      <c r="D87" s="58" t="s">
        <v>804</v>
      </c>
      <c r="E87" s="60" t="s">
        <v>1011</v>
      </c>
      <c r="F87" s="60" t="s">
        <v>1000</v>
      </c>
      <c r="G87" s="60" t="s">
        <v>1012</v>
      </c>
      <c r="H87" s="60" t="s">
        <v>995</v>
      </c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1">
        <v>20100</v>
      </c>
      <c r="T87" s="61">
        <v>7400</v>
      </c>
      <c r="U87" s="60" t="s">
        <v>1393</v>
      </c>
      <c r="V87" s="60" t="s">
        <v>1394</v>
      </c>
      <c r="W87" s="60" t="s">
        <v>1395</v>
      </c>
      <c r="X87" s="60"/>
      <c r="Y87" s="60"/>
      <c r="Z87" s="60"/>
      <c r="AA87" s="60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>
        <v>110</v>
      </c>
      <c r="AV87" s="61">
        <v>7.4</v>
      </c>
      <c r="AW87" s="61">
        <v>0.15</v>
      </c>
      <c r="AX87" s="61">
        <v>24</v>
      </c>
      <c r="AY87" s="61"/>
      <c r="AZ87" s="61"/>
      <c r="BA87" s="61"/>
      <c r="BB87" s="61"/>
      <c r="BC87" s="61"/>
      <c r="BD87" s="61"/>
      <c r="BE87" s="61">
        <v>160</v>
      </c>
      <c r="BF87" s="61">
        <v>0.08</v>
      </c>
      <c r="BG87" s="61">
        <v>1.5</v>
      </c>
      <c r="BH87" s="61">
        <v>2.5</v>
      </c>
      <c r="BI87" s="61">
        <v>22</v>
      </c>
      <c r="BJ87" s="61"/>
      <c r="BK87" s="61">
        <v>1.9</v>
      </c>
      <c r="BL87" s="61">
        <v>2.2000000000000002</v>
      </c>
      <c r="BM87" s="61"/>
      <c r="BN87" s="61"/>
      <c r="BO87" s="61"/>
      <c r="BP87" s="61"/>
      <c r="BQ87" s="61"/>
      <c r="BR87" s="61"/>
      <c r="BS87" s="61" t="s">
        <v>1006</v>
      </c>
      <c r="BT87" s="61" t="s">
        <v>1024</v>
      </c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>
        <v>14</v>
      </c>
      <c r="DB87" s="61"/>
      <c r="DC87" s="61"/>
      <c r="DD87" s="61"/>
      <c r="DE87" s="61"/>
      <c r="DF87" s="61"/>
      <c r="DG87" s="61"/>
      <c r="DH87" s="61">
        <v>600</v>
      </c>
      <c r="DI87" s="61">
        <v>16</v>
      </c>
      <c r="DJ87" s="61">
        <v>1200</v>
      </c>
      <c r="DK87" s="61">
        <v>20</v>
      </c>
      <c r="DL87" s="61">
        <v>2.4</v>
      </c>
      <c r="DM87" s="61">
        <v>57</v>
      </c>
      <c r="DN87" s="61">
        <v>5</v>
      </c>
      <c r="DO87" s="61">
        <v>79</v>
      </c>
      <c r="DP87" s="61">
        <v>9.1999999999999993</v>
      </c>
      <c r="DQ87" s="61" t="s">
        <v>1164</v>
      </c>
      <c r="DR87" s="61"/>
      <c r="DS87" s="61">
        <v>46</v>
      </c>
      <c r="DT87" s="61"/>
      <c r="DU87" s="61"/>
      <c r="DV87" s="61"/>
      <c r="DW87" s="61"/>
      <c r="DX87" s="61"/>
      <c r="DY87" s="61"/>
      <c r="DZ87" s="61" t="s">
        <v>1210</v>
      </c>
      <c r="EA87" s="61" t="s">
        <v>1098</v>
      </c>
      <c r="EB87" s="61" t="s">
        <v>1211</v>
      </c>
      <c r="EC87" s="61" t="s">
        <v>1396</v>
      </c>
      <c r="ED87" s="61">
        <v>16.2</v>
      </c>
      <c r="EE87" s="61"/>
      <c r="EF87" s="61"/>
      <c r="EG87" s="61"/>
      <c r="EH87" s="61"/>
      <c r="EI87" s="61"/>
      <c r="EJ87" s="61"/>
      <c r="EK87" s="61"/>
      <c r="EL87" s="61"/>
      <c r="EM87" s="61"/>
      <c r="EN87" s="61"/>
      <c r="EO87" s="61"/>
      <c r="EP87" s="61"/>
      <c r="EQ87" s="61"/>
      <c r="ER87" s="61"/>
      <c r="ES87" s="61"/>
      <c r="ET87" s="61"/>
      <c r="EU87" s="61"/>
      <c r="EV87" s="61"/>
      <c r="EW87" s="61"/>
      <c r="EX87" s="61"/>
      <c r="EY87" s="61"/>
      <c r="EZ87" s="61"/>
      <c r="FA87" s="61"/>
      <c r="FB87" s="61"/>
      <c r="FC87" s="61"/>
      <c r="FD87" s="61"/>
      <c r="FE87" s="61"/>
      <c r="FF87" s="61"/>
      <c r="FG87" s="61"/>
      <c r="FH87" s="61"/>
      <c r="FI87" s="61"/>
      <c r="FJ87" s="61"/>
      <c r="FK87" s="61"/>
      <c r="FL87" s="61"/>
      <c r="FM87" s="61"/>
      <c r="FN87" s="61"/>
      <c r="FO87" s="61"/>
      <c r="FP87" s="61"/>
      <c r="FQ87" s="61"/>
      <c r="FR87" s="61"/>
      <c r="FS87" s="61"/>
      <c r="FT87" s="61"/>
      <c r="FU87" s="61"/>
      <c r="FV87" s="61"/>
      <c r="FW87" s="61"/>
      <c r="FX87" s="61"/>
      <c r="FY87" s="61"/>
      <c r="FZ87" s="61"/>
      <c r="GA87" s="61"/>
      <c r="GB87" s="61"/>
      <c r="GC87" s="61"/>
      <c r="GD87" s="61"/>
      <c r="GE87" s="61"/>
      <c r="GF87" s="61"/>
      <c r="GG87" s="61"/>
      <c r="GH87" s="61"/>
      <c r="GI87" s="61"/>
      <c r="GJ87" s="61"/>
      <c r="GK87" s="61"/>
      <c r="GL87" s="61"/>
      <c r="GM87" s="61"/>
      <c r="GN87" s="61"/>
      <c r="GO87" s="61"/>
      <c r="GP87" s="61"/>
      <c r="GQ87" s="61"/>
      <c r="GR87" s="61"/>
      <c r="GS87" s="61"/>
      <c r="GT87" s="61"/>
      <c r="GU87" s="61"/>
      <c r="GV87" s="61"/>
      <c r="GW87" s="61"/>
      <c r="GX87" s="61"/>
      <c r="GY87" s="61"/>
      <c r="GZ87" s="61"/>
      <c r="HA87" s="61"/>
    </row>
    <row r="88" spans="1:209" s="52" customFormat="1" ht="15" customHeight="1" x14ac:dyDescent="0.15">
      <c r="A88" s="57" t="s">
        <v>784</v>
      </c>
      <c r="B88" s="58" t="s">
        <v>785</v>
      </c>
      <c r="C88" s="59">
        <v>45159.359027777798</v>
      </c>
      <c r="D88" s="58" t="s">
        <v>1227</v>
      </c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1">
        <v>400</v>
      </c>
      <c r="T88" s="61">
        <v>100</v>
      </c>
      <c r="U88" s="60" t="s">
        <v>1397</v>
      </c>
      <c r="V88" s="60" t="s">
        <v>1184</v>
      </c>
      <c r="W88" s="60" t="s">
        <v>1398</v>
      </c>
      <c r="X88" s="60" t="s">
        <v>1389</v>
      </c>
      <c r="Y88" s="60"/>
      <c r="Z88" s="61">
        <v>3.2000000000000001E-2</v>
      </c>
      <c r="AA88" s="62">
        <v>3.8500000000000001E-3</v>
      </c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 t="s">
        <v>992</v>
      </c>
      <c r="AU88" s="61"/>
      <c r="AV88" s="61"/>
      <c r="AW88" s="61"/>
      <c r="AX88" s="61">
        <v>17</v>
      </c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 t="s">
        <v>997</v>
      </c>
      <c r="BP88" s="61" t="s">
        <v>998</v>
      </c>
      <c r="BQ88" s="61" t="s">
        <v>993</v>
      </c>
      <c r="BR88" s="62">
        <v>1.5499999999999999E-3</v>
      </c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 t="s">
        <v>1008</v>
      </c>
      <c r="DC88" s="61" t="s">
        <v>1006</v>
      </c>
      <c r="DD88" s="61" t="s">
        <v>1009</v>
      </c>
      <c r="DE88" s="61" t="s">
        <v>1010</v>
      </c>
      <c r="DF88" s="61">
        <v>0</v>
      </c>
      <c r="DG88" s="61" t="s">
        <v>1002</v>
      </c>
      <c r="DH88" s="61"/>
      <c r="DI88" s="61"/>
      <c r="DJ88" s="61"/>
      <c r="DK88" s="61"/>
      <c r="DL88" s="61"/>
      <c r="DM88" s="61">
        <v>31</v>
      </c>
      <c r="DN88" s="61"/>
      <c r="DO88" s="61"/>
      <c r="DP88" s="61"/>
      <c r="DQ88" s="61"/>
      <c r="DR88" s="61"/>
      <c r="DS88" s="61">
        <v>78</v>
      </c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  <c r="EO88" s="61"/>
      <c r="EP88" s="61"/>
      <c r="EQ88" s="61"/>
      <c r="ER88" s="61"/>
      <c r="ES88" s="61"/>
      <c r="ET88" s="61"/>
      <c r="EU88" s="61"/>
      <c r="EV88" s="61"/>
      <c r="EW88" s="61"/>
      <c r="EX88" s="61"/>
      <c r="EY88" s="61"/>
      <c r="EZ88" s="61"/>
      <c r="FA88" s="61"/>
      <c r="FB88" s="61"/>
      <c r="FC88" s="61"/>
      <c r="FD88" s="61"/>
      <c r="FE88" s="61"/>
      <c r="FF88" s="61"/>
      <c r="FG88" s="61"/>
      <c r="FH88" s="61"/>
      <c r="FI88" s="61"/>
      <c r="FJ88" s="61"/>
      <c r="FK88" s="61"/>
      <c r="FL88" s="61"/>
      <c r="FM88" s="61"/>
      <c r="FN88" s="61"/>
      <c r="FO88" s="61"/>
      <c r="FP88" s="61"/>
      <c r="FQ88" s="61"/>
      <c r="FR88" s="61"/>
      <c r="FS88" s="61"/>
      <c r="FT88" s="61"/>
      <c r="FU88" s="61"/>
      <c r="FV88" s="61"/>
      <c r="FW88" s="61"/>
      <c r="FX88" s="61"/>
      <c r="FY88" s="61"/>
      <c r="FZ88" s="61"/>
      <c r="GA88" s="61"/>
      <c r="GB88" s="61"/>
      <c r="GC88" s="61"/>
      <c r="GD88" s="61"/>
      <c r="GE88" s="61"/>
      <c r="GF88" s="61"/>
      <c r="GG88" s="61"/>
      <c r="GH88" s="61"/>
      <c r="GI88" s="61"/>
      <c r="GJ88" s="61"/>
      <c r="GK88" s="61"/>
      <c r="GL88" s="61"/>
      <c r="GM88" s="61"/>
      <c r="GN88" s="61"/>
      <c r="GO88" s="61"/>
      <c r="GP88" s="61"/>
      <c r="GQ88" s="61"/>
      <c r="GR88" s="61"/>
      <c r="GS88" s="61"/>
      <c r="GT88" s="61"/>
      <c r="GU88" s="61"/>
      <c r="GV88" s="61"/>
      <c r="GW88" s="61"/>
      <c r="GX88" s="61"/>
      <c r="GY88" s="61"/>
      <c r="GZ88" s="61"/>
      <c r="HA88" s="61"/>
    </row>
    <row r="89" spans="1:209" s="52" customFormat="1" ht="15" customHeight="1" x14ac:dyDescent="0.15">
      <c r="A89" s="57" t="s">
        <v>784</v>
      </c>
      <c r="B89" s="58" t="s">
        <v>785</v>
      </c>
      <c r="C89" s="59">
        <v>45168.403472222199</v>
      </c>
      <c r="D89" s="58" t="s">
        <v>1297</v>
      </c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1">
        <v>800</v>
      </c>
      <c r="T89" s="61">
        <v>150</v>
      </c>
      <c r="U89" s="60" t="s">
        <v>1399</v>
      </c>
      <c r="V89" s="60" t="s">
        <v>1045</v>
      </c>
      <c r="W89" s="60" t="s">
        <v>1400</v>
      </c>
      <c r="X89" s="60"/>
      <c r="Y89" s="60"/>
      <c r="Z89" s="60"/>
      <c r="AA89" s="60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  <c r="EO89" s="61"/>
      <c r="EP89" s="61"/>
      <c r="EQ89" s="61"/>
      <c r="ER89" s="61"/>
      <c r="ES89" s="61"/>
      <c r="ET89" s="61"/>
      <c r="EU89" s="61"/>
      <c r="EV89" s="61"/>
      <c r="EW89" s="61"/>
      <c r="EX89" s="61"/>
      <c r="EY89" s="61"/>
      <c r="EZ89" s="61"/>
      <c r="FA89" s="61"/>
      <c r="FB89" s="61"/>
      <c r="FC89" s="61"/>
      <c r="FD89" s="61"/>
      <c r="FE89" s="61"/>
      <c r="FF89" s="61"/>
      <c r="FG89" s="61"/>
      <c r="FH89" s="61"/>
      <c r="FI89" s="61"/>
      <c r="FJ89" s="61"/>
      <c r="FK89" s="61"/>
      <c r="FL89" s="61"/>
      <c r="FM89" s="61"/>
      <c r="FN89" s="61"/>
      <c r="FO89" s="61"/>
      <c r="FP89" s="61"/>
      <c r="FQ89" s="61"/>
      <c r="FR89" s="61"/>
      <c r="FS89" s="61"/>
      <c r="FT89" s="61"/>
      <c r="FU89" s="61"/>
      <c r="FV89" s="61"/>
      <c r="FW89" s="61"/>
      <c r="FX89" s="61"/>
      <c r="FY89" s="61"/>
      <c r="FZ89" s="61"/>
      <c r="GA89" s="61"/>
      <c r="GB89" s="61"/>
      <c r="GC89" s="61"/>
      <c r="GD89" s="61"/>
      <c r="GE89" s="61"/>
      <c r="GF89" s="61"/>
      <c r="GG89" s="61"/>
      <c r="GH89" s="61"/>
      <c r="GI89" s="61"/>
      <c r="GJ89" s="61"/>
      <c r="GK89" s="61"/>
      <c r="GL89" s="61"/>
      <c r="GM89" s="61"/>
      <c r="GN89" s="61"/>
      <c r="GO89" s="61"/>
      <c r="GP89" s="61"/>
      <c r="GQ89" s="61"/>
      <c r="GR89" s="61"/>
      <c r="GS89" s="61"/>
      <c r="GT89" s="61"/>
      <c r="GU89" s="61"/>
      <c r="GV89" s="61"/>
      <c r="GW89" s="61"/>
      <c r="GX89" s="61"/>
      <c r="GY89" s="61"/>
      <c r="GZ89" s="61"/>
      <c r="HA89" s="61"/>
    </row>
    <row r="90" spans="1:209" s="52" customFormat="1" ht="28.7" customHeight="1" x14ac:dyDescent="0.15"/>
  </sheetData>
  <autoFilter ref="A1:HA1" xr:uid="{70372AD8-52D8-481C-95D5-75CABAA308E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78BC7-BE17-4F70-8EEB-9C1EA4369434}">
  <sheetPr>
    <tabColor rgb="FF92D050"/>
  </sheetPr>
  <dimension ref="A1:J603"/>
  <sheetViews>
    <sheetView topLeftCell="A7" workbookViewId="0">
      <selection activeCell="I29" sqref="I29"/>
    </sheetView>
  </sheetViews>
  <sheetFormatPr defaultRowHeight="15" x14ac:dyDescent="0.25"/>
  <cols>
    <col min="1" max="1" width="19.5703125" bestFit="1" customWidth="1"/>
    <col min="2" max="2" width="64.28515625" bestFit="1" customWidth="1"/>
  </cols>
  <sheetData>
    <row r="1" spans="1:10" x14ac:dyDescent="0.25">
      <c r="A1" t="s">
        <v>86</v>
      </c>
      <c r="B1" t="s">
        <v>87</v>
      </c>
      <c r="C1" t="s">
        <v>88</v>
      </c>
      <c r="D1" t="s">
        <v>89</v>
      </c>
      <c r="E1" t="s">
        <v>90</v>
      </c>
      <c r="F1" t="s">
        <v>92</v>
      </c>
      <c r="I1" s="7" t="s">
        <v>770</v>
      </c>
    </row>
    <row r="2" spans="1:10" x14ac:dyDescent="0.25">
      <c r="A2" t="s">
        <v>328</v>
      </c>
      <c r="B2" t="s">
        <v>329</v>
      </c>
      <c r="C2">
        <v>162</v>
      </c>
      <c r="E2">
        <v>67</v>
      </c>
      <c r="F2" t="s">
        <v>330</v>
      </c>
    </row>
    <row r="3" spans="1:10" x14ac:dyDescent="0.25">
      <c r="A3" t="s">
        <v>328</v>
      </c>
      <c r="B3" t="s">
        <v>329</v>
      </c>
      <c r="C3">
        <v>162</v>
      </c>
      <c r="E3">
        <v>93</v>
      </c>
      <c r="F3" t="s">
        <v>330</v>
      </c>
    </row>
    <row r="4" spans="1:10" x14ac:dyDescent="0.25">
      <c r="A4" t="s">
        <v>328</v>
      </c>
      <c r="B4" t="s">
        <v>329</v>
      </c>
      <c r="C4">
        <v>162</v>
      </c>
      <c r="E4">
        <v>55</v>
      </c>
      <c r="F4" t="s">
        <v>330</v>
      </c>
    </row>
    <row r="5" spans="1:10" x14ac:dyDescent="0.25">
      <c r="A5" t="s">
        <v>328</v>
      </c>
      <c r="B5" t="s">
        <v>329</v>
      </c>
      <c r="C5">
        <v>162</v>
      </c>
      <c r="E5">
        <v>61</v>
      </c>
      <c r="F5" t="s">
        <v>330</v>
      </c>
    </row>
    <row r="6" spans="1:10" x14ac:dyDescent="0.25">
      <c r="A6" t="s">
        <v>328</v>
      </c>
      <c r="B6" t="s">
        <v>329</v>
      </c>
      <c r="C6">
        <v>162</v>
      </c>
      <c r="E6">
        <v>53</v>
      </c>
      <c r="F6" t="s">
        <v>330</v>
      </c>
    </row>
    <row r="7" spans="1:10" x14ac:dyDescent="0.25">
      <c r="A7" t="s">
        <v>328</v>
      </c>
      <c r="B7" t="s">
        <v>329</v>
      </c>
      <c r="C7">
        <v>162</v>
      </c>
      <c r="E7">
        <v>40</v>
      </c>
      <c r="F7" t="s">
        <v>330</v>
      </c>
    </row>
    <row r="8" spans="1:10" x14ac:dyDescent="0.25">
      <c r="A8" t="s">
        <v>328</v>
      </c>
      <c r="B8" t="s">
        <v>329</v>
      </c>
      <c r="C8">
        <v>162</v>
      </c>
      <c r="E8">
        <v>53</v>
      </c>
      <c r="F8" t="s">
        <v>330</v>
      </c>
    </row>
    <row r="9" spans="1:10" x14ac:dyDescent="0.25">
      <c r="A9" t="s">
        <v>328</v>
      </c>
      <c r="B9" t="s">
        <v>329</v>
      </c>
      <c r="C9">
        <v>162</v>
      </c>
      <c r="E9">
        <v>58</v>
      </c>
      <c r="F9" t="s">
        <v>330</v>
      </c>
    </row>
    <row r="10" spans="1:10" x14ac:dyDescent="0.25">
      <c r="A10" t="s">
        <v>328</v>
      </c>
      <c r="B10" t="s">
        <v>329</v>
      </c>
      <c r="C10">
        <v>162</v>
      </c>
      <c r="E10">
        <v>72</v>
      </c>
      <c r="F10" t="s">
        <v>330</v>
      </c>
    </row>
    <row r="11" spans="1:10" x14ac:dyDescent="0.25">
      <c r="A11" t="s">
        <v>328</v>
      </c>
      <c r="B11" t="s">
        <v>329</v>
      </c>
      <c r="C11">
        <v>162</v>
      </c>
      <c r="E11">
        <v>74</v>
      </c>
      <c r="F11" t="s">
        <v>330</v>
      </c>
    </row>
    <row r="12" spans="1:10" x14ac:dyDescent="0.25">
      <c r="A12" t="s">
        <v>328</v>
      </c>
      <c r="B12" t="s">
        <v>329</v>
      </c>
      <c r="C12">
        <v>162</v>
      </c>
      <c r="E12">
        <v>44</v>
      </c>
      <c r="F12" t="s">
        <v>330</v>
      </c>
    </row>
    <row r="13" spans="1:10" x14ac:dyDescent="0.25">
      <c r="A13" t="s">
        <v>328</v>
      </c>
      <c r="B13" t="s">
        <v>329</v>
      </c>
      <c r="C13">
        <v>162</v>
      </c>
      <c r="E13">
        <v>72</v>
      </c>
      <c r="F13" t="s">
        <v>330</v>
      </c>
    </row>
    <row r="14" spans="1:10" x14ac:dyDescent="0.25">
      <c r="A14" t="s">
        <v>328</v>
      </c>
      <c r="B14" t="s">
        <v>329</v>
      </c>
      <c r="C14">
        <v>162</v>
      </c>
      <c r="E14">
        <v>51</v>
      </c>
      <c r="F14" t="s">
        <v>330</v>
      </c>
      <c r="J14" s="3"/>
    </row>
    <row r="15" spans="1:10" x14ac:dyDescent="0.25">
      <c r="A15" t="s">
        <v>331</v>
      </c>
      <c r="B15" t="s">
        <v>332</v>
      </c>
      <c r="C15">
        <v>119</v>
      </c>
      <c r="D15" t="s">
        <v>333</v>
      </c>
      <c r="E15">
        <v>4.4000000000000002E-4</v>
      </c>
      <c r="F15" t="s">
        <v>330</v>
      </c>
      <c r="G15">
        <f>E15/2</f>
        <v>2.2000000000000001E-4</v>
      </c>
      <c r="J15" s="4"/>
    </row>
    <row r="16" spans="1:10" x14ac:dyDescent="0.25">
      <c r="A16" t="s">
        <v>331</v>
      </c>
      <c r="B16" t="s">
        <v>332</v>
      </c>
      <c r="C16">
        <v>119</v>
      </c>
      <c r="D16" t="s">
        <v>333</v>
      </c>
      <c r="E16">
        <v>6.2E-4</v>
      </c>
      <c r="F16" t="s">
        <v>330</v>
      </c>
      <c r="G16">
        <f t="shared" ref="G16:G33" si="0">E16/2</f>
        <v>3.1E-4</v>
      </c>
      <c r="J16" s="4"/>
    </row>
    <row r="17" spans="1:10" x14ac:dyDescent="0.25">
      <c r="A17" t="s">
        <v>331</v>
      </c>
      <c r="B17" t="s">
        <v>332</v>
      </c>
      <c r="C17">
        <v>119</v>
      </c>
      <c r="D17" t="s">
        <v>333</v>
      </c>
      <c r="E17">
        <v>1.1100000000000001E-3</v>
      </c>
      <c r="F17" t="s">
        <v>330</v>
      </c>
      <c r="G17">
        <f t="shared" si="0"/>
        <v>5.5500000000000005E-4</v>
      </c>
      <c r="J17" s="4"/>
    </row>
    <row r="18" spans="1:10" x14ac:dyDescent="0.25">
      <c r="A18" t="s">
        <v>331</v>
      </c>
      <c r="B18" t="s">
        <v>332</v>
      </c>
      <c r="C18">
        <v>119</v>
      </c>
      <c r="D18" t="s">
        <v>333</v>
      </c>
      <c r="E18">
        <v>7.5000000000000002E-4</v>
      </c>
      <c r="F18" t="s">
        <v>330</v>
      </c>
      <c r="G18">
        <f t="shared" si="0"/>
        <v>3.7500000000000001E-4</v>
      </c>
      <c r="J18" s="4"/>
    </row>
    <row r="19" spans="1:10" x14ac:dyDescent="0.25">
      <c r="A19" t="s">
        <v>331</v>
      </c>
      <c r="B19" t="s">
        <v>332</v>
      </c>
      <c r="C19">
        <v>119</v>
      </c>
      <c r="D19" t="s">
        <v>333</v>
      </c>
      <c r="E19">
        <v>9.6000000000000002E-4</v>
      </c>
      <c r="F19" t="s">
        <v>330</v>
      </c>
      <c r="G19">
        <f t="shared" si="0"/>
        <v>4.8000000000000001E-4</v>
      </c>
      <c r="J19" s="4"/>
    </row>
    <row r="20" spans="1:10" x14ac:dyDescent="0.25">
      <c r="A20" t="s">
        <v>331</v>
      </c>
      <c r="B20" t="s">
        <v>332</v>
      </c>
      <c r="C20">
        <v>119</v>
      </c>
      <c r="D20" t="s">
        <v>333</v>
      </c>
      <c r="E20">
        <v>1.01E-3</v>
      </c>
      <c r="F20" t="s">
        <v>330</v>
      </c>
      <c r="G20">
        <f t="shared" si="0"/>
        <v>5.0500000000000002E-4</v>
      </c>
      <c r="J20" s="4"/>
    </row>
    <row r="21" spans="1:10" x14ac:dyDescent="0.25">
      <c r="A21" t="s">
        <v>331</v>
      </c>
      <c r="B21" t="s">
        <v>332</v>
      </c>
      <c r="C21">
        <v>119</v>
      </c>
      <c r="D21" t="s">
        <v>333</v>
      </c>
      <c r="E21">
        <v>2.5000000000000001E-4</v>
      </c>
      <c r="F21" t="s">
        <v>330</v>
      </c>
      <c r="G21">
        <f t="shared" si="0"/>
        <v>1.25E-4</v>
      </c>
      <c r="J21" s="4"/>
    </row>
    <row r="22" spans="1:10" x14ac:dyDescent="0.25">
      <c r="A22" t="s">
        <v>331</v>
      </c>
      <c r="B22" t="s">
        <v>332</v>
      </c>
      <c r="C22">
        <v>119</v>
      </c>
      <c r="D22" t="s">
        <v>333</v>
      </c>
      <c r="E22">
        <v>2.9E-4</v>
      </c>
      <c r="F22" t="s">
        <v>330</v>
      </c>
      <c r="G22">
        <f t="shared" si="0"/>
        <v>1.45E-4</v>
      </c>
      <c r="J22" s="4"/>
    </row>
    <row r="23" spans="1:10" x14ac:dyDescent="0.25">
      <c r="A23" t="s">
        <v>331</v>
      </c>
      <c r="B23" t="s">
        <v>332</v>
      </c>
      <c r="C23">
        <v>119</v>
      </c>
      <c r="D23" t="s">
        <v>333</v>
      </c>
      <c r="E23">
        <v>4.0000000000000002E-4</v>
      </c>
      <c r="F23" t="s">
        <v>330</v>
      </c>
      <c r="G23">
        <f t="shared" si="0"/>
        <v>2.0000000000000001E-4</v>
      </c>
      <c r="J23" s="4"/>
    </row>
    <row r="24" spans="1:10" x14ac:dyDescent="0.25">
      <c r="A24" t="s">
        <v>331</v>
      </c>
      <c r="B24" t="s">
        <v>332</v>
      </c>
      <c r="C24">
        <v>119</v>
      </c>
      <c r="E24">
        <v>5.0000000000000002E-5</v>
      </c>
      <c r="F24" t="s">
        <v>330</v>
      </c>
      <c r="G24">
        <f>E24</f>
        <v>5.0000000000000002E-5</v>
      </c>
      <c r="J24" s="4"/>
    </row>
    <row r="25" spans="1:10" x14ac:dyDescent="0.25">
      <c r="A25" t="s">
        <v>331</v>
      </c>
      <c r="B25" t="s">
        <v>332</v>
      </c>
      <c r="C25">
        <v>119</v>
      </c>
      <c r="D25" t="s">
        <v>333</v>
      </c>
      <c r="E25">
        <v>3.6000000000000002E-4</v>
      </c>
      <c r="F25" t="s">
        <v>330</v>
      </c>
      <c r="G25">
        <f t="shared" si="0"/>
        <v>1.8000000000000001E-4</v>
      </c>
      <c r="J25" s="4"/>
    </row>
    <row r="26" spans="1:10" x14ac:dyDescent="0.25">
      <c r="A26" t="s">
        <v>331</v>
      </c>
      <c r="B26" t="s">
        <v>332</v>
      </c>
      <c r="C26">
        <v>119</v>
      </c>
      <c r="D26" t="s">
        <v>333</v>
      </c>
      <c r="E26">
        <v>4.0000000000000002E-4</v>
      </c>
      <c r="F26" t="s">
        <v>330</v>
      </c>
      <c r="G26">
        <f t="shared" si="0"/>
        <v>2.0000000000000001E-4</v>
      </c>
      <c r="J26" s="4"/>
    </row>
    <row r="27" spans="1:10" x14ac:dyDescent="0.25">
      <c r="A27" t="s">
        <v>331</v>
      </c>
      <c r="B27" t="s">
        <v>332</v>
      </c>
      <c r="C27">
        <v>119</v>
      </c>
      <c r="D27" t="s">
        <v>333</v>
      </c>
      <c r="E27">
        <v>1.9000000000000001E-4</v>
      </c>
      <c r="F27" t="s">
        <v>330</v>
      </c>
      <c r="G27">
        <f t="shared" si="0"/>
        <v>9.5000000000000005E-5</v>
      </c>
      <c r="J27" s="4"/>
    </row>
    <row r="28" spans="1:10" x14ac:dyDescent="0.25">
      <c r="A28" t="s">
        <v>331</v>
      </c>
      <c r="B28" t="s">
        <v>332</v>
      </c>
      <c r="C28">
        <v>119</v>
      </c>
      <c r="D28" t="s">
        <v>333</v>
      </c>
      <c r="E28">
        <v>8.0000000000000004E-4</v>
      </c>
      <c r="F28" t="s">
        <v>330</v>
      </c>
      <c r="G28">
        <f t="shared" si="0"/>
        <v>4.0000000000000002E-4</v>
      </c>
      <c r="J28" s="4"/>
    </row>
    <row r="29" spans="1:10" x14ac:dyDescent="0.25">
      <c r="A29" t="s">
        <v>331</v>
      </c>
      <c r="B29" t="s">
        <v>332</v>
      </c>
      <c r="C29">
        <v>119</v>
      </c>
      <c r="D29" t="s">
        <v>333</v>
      </c>
      <c r="E29">
        <v>5.0000000000000001E-4</v>
      </c>
      <c r="F29" t="s">
        <v>330</v>
      </c>
      <c r="G29">
        <f t="shared" si="0"/>
        <v>2.5000000000000001E-4</v>
      </c>
      <c r="J29" s="4"/>
    </row>
    <row r="30" spans="1:10" x14ac:dyDescent="0.25">
      <c r="A30" t="s">
        <v>331</v>
      </c>
      <c r="B30" t="s">
        <v>332</v>
      </c>
      <c r="C30">
        <v>119</v>
      </c>
      <c r="D30" t="s">
        <v>333</v>
      </c>
      <c r="E30">
        <v>1.2800000000000001E-3</v>
      </c>
      <c r="F30" t="s">
        <v>330</v>
      </c>
      <c r="G30">
        <v>6.8999999999999997E-4</v>
      </c>
      <c r="J30" s="4"/>
    </row>
    <row r="31" spans="1:10" x14ac:dyDescent="0.25">
      <c r="A31" t="s">
        <v>331</v>
      </c>
      <c r="B31" t="s">
        <v>332</v>
      </c>
      <c r="C31">
        <v>119</v>
      </c>
      <c r="D31" t="s">
        <v>333</v>
      </c>
      <c r="E31">
        <v>3.2000000000000003E-4</v>
      </c>
      <c r="F31" t="s">
        <v>330</v>
      </c>
      <c r="G31">
        <f t="shared" si="0"/>
        <v>1.6000000000000001E-4</v>
      </c>
      <c r="J31" s="4"/>
    </row>
    <row r="32" spans="1:10" x14ac:dyDescent="0.25">
      <c r="A32" t="s">
        <v>331</v>
      </c>
      <c r="B32" t="s">
        <v>332</v>
      </c>
      <c r="C32">
        <v>119</v>
      </c>
      <c r="D32" t="s">
        <v>333</v>
      </c>
      <c r="E32">
        <v>9.3000000000000005E-4</v>
      </c>
      <c r="F32" t="s">
        <v>330</v>
      </c>
      <c r="G32">
        <f t="shared" si="0"/>
        <v>4.6500000000000003E-4</v>
      </c>
      <c r="J32" s="4"/>
    </row>
    <row r="33" spans="1:10" x14ac:dyDescent="0.25">
      <c r="A33" t="s">
        <v>331</v>
      </c>
      <c r="B33" t="s">
        <v>332</v>
      </c>
      <c r="C33">
        <v>119</v>
      </c>
      <c r="D33" t="s">
        <v>333</v>
      </c>
      <c r="E33">
        <v>5.0000000000000001E-4</v>
      </c>
      <c r="F33" t="s">
        <v>330</v>
      </c>
      <c r="G33">
        <f t="shared" si="0"/>
        <v>2.5000000000000001E-4</v>
      </c>
      <c r="J33" s="4"/>
    </row>
    <row r="34" spans="1:10" x14ac:dyDescent="0.25">
      <c r="A34" t="s">
        <v>334</v>
      </c>
      <c r="B34" t="s">
        <v>335</v>
      </c>
      <c r="C34">
        <v>111</v>
      </c>
      <c r="D34" t="s">
        <v>333</v>
      </c>
      <c r="E34">
        <v>0.03</v>
      </c>
      <c r="F34" t="s">
        <v>330</v>
      </c>
      <c r="G34" s="81">
        <f>(AVERAGE(G15:G33))*1000</f>
        <v>0.29763157894736847</v>
      </c>
      <c r="H34" s="82">
        <f>(MAX(G15:G33))*1000</f>
        <v>0.69</v>
      </c>
    </row>
    <row r="35" spans="1:10" x14ac:dyDescent="0.25">
      <c r="A35" t="s">
        <v>334</v>
      </c>
      <c r="B35" t="s">
        <v>335</v>
      </c>
      <c r="C35">
        <v>111</v>
      </c>
      <c r="D35" t="s">
        <v>333</v>
      </c>
      <c r="E35">
        <v>0.03</v>
      </c>
      <c r="F35" t="s">
        <v>330</v>
      </c>
    </row>
    <row r="36" spans="1:10" x14ac:dyDescent="0.25">
      <c r="A36" t="s">
        <v>334</v>
      </c>
      <c r="B36" t="s">
        <v>335</v>
      </c>
      <c r="C36">
        <v>111</v>
      </c>
      <c r="D36" t="s">
        <v>333</v>
      </c>
      <c r="E36">
        <v>0.03</v>
      </c>
      <c r="F36" t="s">
        <v>330</v>
      </c>
    </row>
    <row r="37" spans="1:10" x14ac:dyDescent="0.25">
      <c r="A37" t="s">
        <v>334</v>
      </c>
      <c r="B37" t="s">
        <v>335</v>
      </c>
      <c r="C37">
        <v>111</v>
      </c>
      <c r="D37" t="s">
        <v>333</v>
      </c>
      <c r="E37">
        <v>0.03</v>
      </c>
      <c r="F37" t="s">
        <v>330</v>
      </c>
    </row>
    <row r="38" spans="1:10" x14ac:dyDescent="0.25">
      <c r="A38" t="s">
        <v>334</v>
      </c>
      <c r="B38" t="s">
        <v>335</v>
      </c>
      <c r="C38">
        <v>111</v>
      </c>
      <c r="D38" t="s">
        <v>333</v>
      </c>
      <c r="E38">
        <v>0.03</v>
      </c>
      <c r="F38" t="s">
        <v>330</v>
      </c>
    </row>
    <row r="39" spans="1:10" x14ac:dyDescent="0.25">
      <c r="A39" t="s">
        <v>334</v>
      </c>
      <c r="B39" t="s">
        <v>335</v>
      </c>
      <c r="C39">
        <v>111</v>
      </c>
      <c r="D39" t="s">
        <v>333</v>
      </c>
      <c r="E39">
        <v>0.03</v>
      </c>
      <c r="F39" t="s">
        <v>330</v>
      </c>
    </row>
    <row r="40" spans="1:10" x14ac:dyDescent="0.25">
      <c r="A40" t="s">
        <v>334</v>
      </c>
      <c r="B40" t="s">
        <v>335</v>
      </c>
      <c r="C40">
        <v>111</v>
      </c>
      <c r="D40" t="s">
        <v>333</v>
      </c>
      <c r="E40">
        <v>0.03</v>
      </c>
      <c r="F40" t="s">
        <v>330</v>
      </c>
    </row>
    <row r="41" spans="1:10" x14ac:dyDescent="0.25">
      <c r="A41" t="s">
        <v>334</v>
      </c>
      <c r="B41" t="s">
        <v>335</v>
      </c>
      <c r="C41">
        <v>111</v>
      </c>
      <c r="D41" t="s">
        <v>333</v>
      </c>
      <c r="E41">
        <v>0.03</v>
      </c>
      <c r="F41" t="s">
        <v>330</v>
      </c>
    </row>
    <row r="42" spans="1:10" x14ac:dyDescent="0.25">
      <c r="A42" t="s">
        <v>334</v>
      </c>
      <c r="B42" t="s">
        <v>335</v>
      </c>
      <c r="C42">
        <v>111</v>
      </c>
      <c r="D42" t="s">
        <v>333</v>
      </c>
      <c r="E42">
        <v>0.03</v>
      </c>
      <c r="F42" t="s">
        <v>330</v>
      </c>
    </row>
    <row r="43" spans="1:10" x14ac:dyDescent="0.25">
      <c r="A43" t="s">
        <v>334</v>
      </c>
      <c r="B43" t="s">
        <v>335</v>
      </c>
      <c r="C43">
        <v>111</v>
      </c>
      <c r="E43">
        <v>4.3999999999999997E-2</v>
      </c>
      <c r="F43" t="s">
        <v>330</v>
      </c>
    </row>
    <row r="44" spans="1:10" x14ac:dyDescent="0.25">
      <c r="A44" t="s">
        <v>334</v>
      </c>
      <c r="B44" t="s">
        <v>335</v>
      </c>
      <c r="C44">
        <v>111</v>
      </c>
      <c r="D44" t="s">
        <v>333</v>
      </c>
      <c r="E44">
        <v>0.03</v>
      </c>
      <c r="F44" t="s">
        <v>330</v>
      </c>
    </row>
    <row r="45" spans="1:10" x14ac:dyDescent="0.25">
      <c r="A45" t="s">
        <v>334</v>
      </c>
      <c r="B45" t="s">
        <v>335</v>
      </c>
      <c r="C45">
        <v>111</v>
      </c>
      <c r="D45" t="s">
        <v>333</v>
      </c>
      <c r="E45">
        <v>0.03</v>
      </c>
      <c r="F45" t="s">
        <v>330</v>
      </c>
    </row>
    <row r="46" spans="1:10" x14ac:dyDescent="0.25">
      <c r="A46" t="s">
        <v>334</v>
      </c>
      <c r="B46" t="s">
        <v>335</v>
      </c>
      <c r="C46">
        <v>111</v>
      </c>
      <c r="D46" t="s">
        <v>333</v>
      </c>
      <c r="E46">
        <v>0.03</v>
      </c>
      <c r="F46" t="s">
        <v>330</v>
      </c>
    </row>
    <row r="47" spans="1:10" x14ac:dyDescent="0.25">
      <c r="A47" t="s">
        <v>334</v>
      </c>
      <c r="B47" t="s">
        <v>335</v>
      </c>
      <c r="C47">
        <v>111</v>
      </c>
      <c r="D47" t="s">
        <v>333</v>
      </c>
      <c r="E47">
        <v>0.03</v>
      </c>
      <c r="F47" t="s">
        <v>330</v>
      </c>
    </row>
    <row r="48" spans="1:10" x14ac:dyDescent="0.25">
      <c r="A48" t="s">
        <v>334</v>
      </c>
      <c r="B48" t="s">
        <v>335</v>
      </c>
      <c r="C48">
        <v>111</v>
      </c>
      <c r="D48" t="s">
        <v>333</v>
      </c>
      <c r="E48">
        <v>0.03</v>
      </c>
      <c r="F48" t="s">
        <v>330</v>
      </c>
    </row>
    <row r="49" spans="1:6" x14ac:dyDescent="0.25">
      <c r="A49" t="s">
        <v>334</v>
      </c>
      <c r="B49" t="s">
        <v>335</v>
      </c>
      <c r="C49">
        <v>111</v>
      </c>
      <c r="D49" t="s">
        <v>333</v>
      </c>
      <c r="E49">
        <v>0.03</v>
      </c>
      <c r="F49" t="s">
        <v>330</v>
      </c>
    </row>
    <row r="50" spans="1:6" x14ac:dyDescent="0.25">
      <c r="A50" t="s">
        <v>334</v>
      </c>
      <c r="B50" t="s">
        <v>335</v>
      </c>
      <c r="C50">
        <v>111</v>
      </c>
      <c r="D50" t="s">
        <v>333</v>
      </c>
      <c r="E50">
        <v>0.03</v>
      </c>
      <c r="F50" t="s">
        <v>330</v>
      </c>
    </row>
    <row r="51" spans="1:6" x14ac:dyDescent="0.25">
      <c r="A51" t="s">
        <v>334</v>
      </c>
      <c r="B51" t="s">
        <v>335</v>
      </c>
      <c r="C51">
        <v>111</v>
      </c>
      <c r="D51" t="s">
        <v>333</v>
      </c>
      <c r="E51">
        <v>0.03</v>
      </c>
      <c r="F51" t="s">
        <v>330</v>
      </c>
    </row>
    <row r="52" spans="1:6" x14ac:dyDescent="0.25">
      <c r="A52" t="s">
        <v>334</v>
      </c>
      <c r="B52" t="s">
        <v>335</v>
      </c>
      <c r="C52">
        <v>111</v>
      </c>
      <c r="D52" t="s">
        <v>333</v>
      </c>
      <c r="E52">
        <v>0.03</v>
      </c>
      <c r="F52" t="s">
        <v>330</v>
      </c>
    </row>
    <row r="53" spans="1:6" x14ac:dyDescent="0.25">
      <c r="A53" t="s">
        <v>336</v>
      </c>
      <c r="B53" t="s">
        <v>337</v>
      </c>
      <c r="C53">
        <v>6045</v>
      </c>
      <c r="D53" t="s">
        <v>333</v>
      </c>
      <c r="E53">
        <v>1</v>
      </c>
      <c r="F53" t="s">
        <v>338</v>
      </c>
    </row>
    <row r="54" spans="1:6" x14ac:dyDescent="0.25">
      <c r="A54" t="s">
        <v>336</v>
      </c>
      <c r="B54" t="s">
        <v>337</v>
      </c>
      <c r="C54">
        <v>6045</v>
      </c>
      <c r="D54" t="s">
        <v>333</v>
      </c>
      <c r="E54">
        <v>1</v>
      </c>
      <c r="F54" t="s">
        <v>338</v>
      </c>
    </row>
    <row r="55" spans="1:6" x14ac:dyDescent="0.25">
      <c r="A55" t="s">
        <v>336</v>
      </c>
      <c r="B55" t="s">
        <v>337</v>
      </c>
      <c r="C55">
        <v>6045</v>
      </c>
      <c r="D55" t="s">
        <v>333</v>
      </c>
      <c r="E55">
        <v>1</v>
      </c>
      <c r="F55" t="s">
        <v>338</v>
      </c>
    </row>
    <row r="56" spans="1:6" x14ac:dyDescent="0.25">
      <c r="A56" t="s">
        <v>336</v>
      </c>
      <c r="B56" t="s">
        <v>337</v>
      </c>
      <c r="C56">
        <v>6045</v>
      </c>
      <c r="D56" t="s">
        <v>333</v>
      </c>
      <c r="E56">
        <v>1</v>
      </c>
      <c r="F56" t="s">
        <v>338</v>
      </c>
    </row>
    <row r="57" spans="1:6" x14ac:dyDescent="0.25">
      <c r="A57" t="s">
        <v>336</v>
      </c>
      <c r="B57" t="s">
        <v>337</v>
      </c>
      <c r="C57">
        <v>6045</v>
      </c>
      <c r="D57" t="s">
        <v>333</v>
      </c>
      <c r="E57">
        <v>1</v>
      </c>
      <c r="F57" t="s">
        <v>338</v>
      </c>
    </row>
    <row r="58" spans="1:6" x14ac:dyDescent="0.25">
      <c r="A58" t="s">
        <v>336</v>
      </c>
      <c r="B58" t="s">
        <v>337</v>
      </c>
      <c r="C58">
        <v>6045</v>
      </c>
      <c r="D58" t="s">
        <v>333</v>
      </c>
      <c r="E58">
        <v>1</v>
      </c>
      <c r="F58" t="s">
        <v>338</v>
      </c>
    </row>
    <row r="59" spans="1:6" x14ac:dyDescent="0.25">
      <c r="A59" t="s">
        <v>336</v>
      </c>
      <c r="B59" t="s">
        <v>337</v>
      </c>
      <c r="C59">
        <v>6045</v>
      </c>
      <c r="D59" t="s">
        <v>333</v>
      </c>
      <c r="E59">
        <v>1</v>
      </c>
      <c r="F59" t="s">
        <v>338</v>
      </c>
    </row>
    <row r="60" spans="1:6" x14ac:dyDescent="0.25">
      <c r="A60" t="s">
        <v>336</v>
      </c>
      <c r="B60" t="s">
        <v>337</v>
      </c>
      <c r="C60">
        <v>6045</v>
      </c>
      <c r="D60" t="s">
        <v>333</v>
      </c>
      <c r="E60">
        <v>1</v>
      </c>
      <c r="F60" t="s">
        <v>338</v>
      </c>
    </row>
    <row r="61" spans="1:6" x14ac:dyDescent="0.25">
      <c r="A61" t="s">
        <v>336</v>
      </c>
      <c r="B61" t="s">
        <v>337</v>
      </c>
      <c r="C61">
        <v>6045</v>
      </c>
      <c r="D61" t="s">
        <v>333</v>
      </c>
      <c r="E61">
        <v>1</v>
      </c>
      <c r="F61" t="s">
        <v>338</v>
      </c>
    </row>
    <row r="62" spans="1:6" x14ac:dyDescent="0.25">
      <c r="A62" t="s">
        <v>336</v>
      </c>
      <c r="B62" t="s">
        <v>337</v>
      </c>
      <c r="C62">
        <v>6045</v>
      </c>
      <c r="D62" t="s">
        <v>333</v>
      </c>
      <c r="E62">
        <v>1</v>
      </c>
      <c r="F62" t="s">
        <v>338</v>
      </c>
    </row>
    <row r="63" spans="1:6" x14ac:dyDescent="0.25">
      <c r="A63" t="s">
        <v>336</v>
      </c>
      <c r="B63" t="s">
        <v>337</v>
      </c>
      <c r="C63">
        <v>6045</v>
      </c>
      <c r="D63" t="s">
        <v>333</v>
      </c>
      <c r="E63">
        <v>1</v>
      </c>
      <c r="F63" t="s">
        <v>338</v>
      </c>
    </row>
    <row r="64" spans="1:6" x14ac:dyDescent="0.25">
      <c r="A64" t="s">
        <v>336</v>
      </c>
      <c r="B64" t="s">
        <v>337</v>
      </c>
      <c r="C64">
        <v>6045</v>
      </c>
      <c r="D64" t="s">
        <v>333</v>
      </c>
      <c r="E64">
        <v>1</v>
      </c>
      <c r="F64" t="s">
        <v>338</v>
      </c>
    </row>
    <row r="65" spans="1:6" x14ac:dyDescent="0.25">
      <c r="A65" t="s">
        <v>336</v>
      </c>
      <c r="B65" t="s">
        <v>337</v>
      </c>
      <c r="C65">
        <v>6045</v>
      </c>
      <c r="D65" t="s">
        <v>333</v>
      </c>
      <c r="E65">
        <v>1</v>
      </c>
      <c r="F65" t="s">
        <v>338</v>
      </c>
    </row>
    <row r="66" spans="1:6" x14ac:dyDescent="0.25">
      <c r="A66" t="s">
        <v>336</v>
      </c>
      <c r="B66" t="s">
        <v>337</v>
      </c>
      <c r="C66">
        <v>6045</v>
      </c>
      <c r="D66" t="s">
        <v>333</v>
      </c>
      <c r="E66">
        <v>1</v>
      </c>
      <c r="F66" t="s">
        <v>338</v>
      </c>
    </row>
    <row r="67" spans="1:6" x14ac:dyDescent="0.25">
      <c r="A67" t="s">
        <v>336</v>
      </c>
      <c r="B67" t="s">
        <v>337</v>
      </c>
      <c r="C67">
        <v>6045</v>
      </c>
      <c r="D67" t="s">
        <v>333</v>
      </c>
      <c r="E67">
        <v>1</v>
      </c>
      <c r="F67" t="s">
        <v>338</v>
      </c>
    </row>
    <row r="68" spans="1:6" x14ac:dyDescent="0.25">
      <c r="A68" t="s">
        <v>336</v>
      </c>
      <c r="B68" t="s">
        <v>337</v>
      </c>
      <c r="C68">
        <v>6045</v>
      </c>
      <c r="D68" t="s">
        <v>333</v>
      </c>
      <c r="E68">
        <v>1</v>
      </c>
      <c r="F68" t="s">
        <v>338</v>
      </c>
    </row>
    <row r="69" spans="1:6" x14ac:dyDescent="0.25">
      <c r="A69" t="s">
        <v>336</v>
      </c>
      <c r="B69" t="s">
        <v>337</v>
      </c>
      <c r="C69">
        <v>6045</v>
      </c>
      <c r="D69" t="s">
        <v>333</v>
      </c>
      <c r="E69">
        <v>1</v>
      </c>
      <c r="F69" t="s">
        <v>338</v>
      </c>
    </row>
    <row r="70" spans="1:6" x14ac:dyDescent="0.25">
      <c r="A70" t="s">
        <v>336</v>
      </c>
      <c r="B70" t="s">
        <v>337</v>
      </c>
      <c r="C70">
        <v>6045</v>
      </c>
      <c r="D70" t="s">
        <v>333</v>
      </c>
      <c r="E70">
        <v>1</v>
      </c>
      <c r="F70" t="s">
        <v>338</v>
      </c>
    </row>
    <row r="71" spans="1:6" x14ac:dyDescent="0.25">
      <c r="A71" t="s">
        <v>336</v>
      </c>
      <c r="B71" t="s">
        <v>337</v>
      </c>
      <c r="C71">
        <v>6045</v>
      </c>
      <c r="D71" t="s">
        <v>333</v>
      </c>
      <c r="E71">
        <v>1</v>
      </c>
      <c r="F71" t="s">
        <v>338</v>
      </c>
    </row>
    <row r="72" spans="1:6" x14ac:dyDescent="0.25">
      <c r="A72" t="s">
        <v>339</v>
      </c>
      <c r="B72" t="s">
        <v>340</v>
      </c>
      <c r="C72">
        <v>85</v>
      </c>
      <c r="E72">
        <v>1.2</v>
      </c>
      <c r="F72" t="s">
        <v>330</v>
      </c>
    </row>
    <row r="73" spans="1:6" x14ac:dyDescent="0.25">
      <c r="A73" t="s">
        <v>341</v>
      </c>
      <c r="B73" t="s">
        <v>342</v>
      </c>
      <c r="C73">
        <v>9447</v>
      </c>
      <c r="D73" t="s">
        <v>333</v>
      </c>
      <c r="E73">
        <v>100</v>
      </c>
      <c r="F73" t="s">
        <v>338</v>
      </c>
    </row>
    <row r="74" spans="1:6" x14ac:dyDescent="0.25">
      <c r="A74" t="s">
        <v>341</v>
      </c>
      <c r="B74" t="s">
        <v>342</v>
      </c>
      <c r="C74">
        <v>9447</v>
      </c>
      <c r="D74" t="s">
        <v>333</v>
      </c>
      <c r="E74">
        <v>100</v>
      </c>
      <c r="F74" t="s">
        <v>338</v>
      </c>
    </row>
    <row r="75" spans="1:6" x14ac:dyDescent="0.25">
      <c r="A75" t="s">
        <v>341</v>
      </c>
      <c r="B75" t="s">
        <v>342</v>
      </c>
      <c r="C75">
        <v>9447</v>
      </c>
      <c r="D75" t="s">
        <v>333</v>
      </c>
      <c r="E75">
        <v>100</v>
      </c>
      <c r="F75" t="s">
        <v>338</v>
      </c>
    </row>
    <row r="76" spans="1:6" x14ac:dyDescent="0.25">
      <c r="A76" t="s">
        <v>341</v>
      </c>
      <c r="B76" t="s">
        <v>342</v>
      </c>
      <c r="C76">
        <v>9447</v>
      </c>
      <c r="D76" t="s">
        <v>333</v>
      </c>
      <c r="E76">
        <v>100</v>
      </c>
      <c r="F76" t="s">
        <v>338</v>
      </c>
    </row>
    <row r="77" spans="1:6" x14ac:dyDescent="0.25">
      <c r="A77" t="s">
        <v>341</v>
      </c>
      <c r="B77" t="s">
        <v>342</v>
      </c>
      <c r="C77">
        <v>9447</v>
      </c>
      <c r="D77" t="s">
        <v>333</v>
      </c>
      <c r="E77">
        <v>100</v>
      </c>
      <c r="F77" t="s">
        <v>338</v>
      </c>
    </row>
    <row r="78" spans="1:6" x14ac:dyDescent="0.25">
      <c r="A78" t="s">
        <v>341</v>
      </c>
      <c r="B78" t="s">
        <v>342</v>
      </c>
      <c r="C78">
        <v>9447</v>
      </c>
      <c r="D78" t="s">
        <v>333</v>
      </c>
      <c r="E78">
        <v>100</v>
      </c>
      <c r="F78" t="s">
        <v>338</v>
      </c>
    </row>
    <row r="79" spans="1:6" x14ac:dyDescent="0.25">
      <c r="A79" t="s">
        <v>341</v>
      </c>
      <c r="B79" t="s">
        <v>342</v>
      </c>
      <c r="C79">
        <v>9447</v>
      </c>
      <c r="D79" t="s">
        <v>333</v>
      </c>
      <c r="E79">
        <v>100</v>
      </c>
      <c r="F79" t="s">
        <v>338</v>
      </c>
    </row>
    <row r="80" spans="1:6" x14ac:dyDescent="0.25">
      <c r="A80" t="s">
        <v>341</v>
      </c>
      <c r="B80" t="s">
        <v>342</v>
      </c>
      <c r="C80">
        <v>9447</v>
      </c>
      <c r="D80" t="s">
        <v>333</v>
      </c>
      <c r="E80">
        <v>100</v>
      </c>
      <c r="F80" t="s">
        <v>338</v>
      </c>
    </row>
    <row r="81" spans="1:6" x14ac:dyDescent="0.25">
      <c r="A81" t="s">
        <v>341</v>
      </c>
      <c r="B81" t="s">
        <v>342</v>
      </c>
      <c r="C81">
        <v>9447</v>
      </c>
      <c r="D81" t="s">
        <v>333</v>
      </c>
      <c r="E81">
        <v>100</v>
      </c>
      <c r="F81" t="s">
        <v>338</v>
      </c>
    </row>
    <row r="82" spans="1:6" x14ac:dyDescent="0.25">
      <c r="A82" t="s">
        <v>341</v>
      </c>
      <c r="B82" t="s">
        <v>342</v>
      </c>
      <c r="C82">
        <v>9447</v>
      </c>
      <c r="D82" t="s">
        <v>333</v>
      </c>
      <c r="E82">
        <v>100</v>
      </c>
      <c r="F82" t="s">
        <v>338</v>
      </c>
    </row>
    <row r="83" spans="1:6" x14ac:dyDescent="0.25">
      <c r="A83" t="s">
        <v>341</v>
      </c>
      <c r="B83" t="s">
        <v>342</v>
      </c>
      <c r="C83">
        <v>9447</v>
      </c>
      <c r="D83" t="s">
        <v>333</v>
      </c>
      <c r="E83">
        <v>100</v>
      </c>
      <c r="F83" t="s">
        <v>338</v>
      </c>
    </row>
    <row r="84" spans="1:6" x14ac:dyDescent="0.25">
      <c r="A84" t="s">
        <v>341</v>
      </c>
      <c r="B84" t="s">
        <v>342</v>
      </c>
      <c r="C84">
        <v>9447</v>
      </c>
      <c r="D84" t="s">
        <v>333</v>
      </c>
      <c r="E84">
        <v>100</v>
      </c>
      <c r="F84" t="s">
        <v>338</v>
      </c>
    </row>
    <row r="85" spans="1:6" x14ac:dyDescent="0.25">
      <c r="A85" t="s">
        <v>341</v>
      </c>
      <c r="B85" t="s">
        <v>342</v>
      </c>
      <c r="C85">
        <v>9447</v>
      </c>
      <c r="D85" t="s">
        <v>333</v>
      </c>
      <c r="E85">
        <v>100</v>
      </c>
      <c r="F85" t="s">
        <v>338</v>
      </c>
    </row>
    <row r="86" spans="1:6" x14ac:dyDescent="0.25">
      <c r="A86" t="s">
        <v>341</v>
      </c>
      <c r="B86" t="s">
        <v>342</v>
      </c>
      <c r="C86">
        <v>9447</v>
      </c>
      <c r="D86" t="s">
        <v>333</v>
      </c>
      <c r="E86">
        <v>100</v>
      </c>
      <c r="F86" t="s">
        <v>338</v>
      </c>
    </row>
    <row r="87" spans="1:6" x14ac:dyDescent="0.25">
      <c r="A87" t="s">
        <v>341</v>
      </c>
      <c r="B87" t="s">
        <v>342</v>
      </c>
      <c r="C87">
        <v>9447</v>
      </c>
      <c r="D87" t="s">
        <v>333</v>
      </c>
      <c r="E87">
        <v>100</v>
      </c>
      <c r="F87" t="s">
        <v>338</v>
      </c>
    </row>
    <row r="88" spans="1:6" x14ac:dyDescent="0.25">
      <c r="A88" t="s">
        <v>341</v>
      </c>
      <c r="B88" t="s">
        <v>342</v>
      </c>
      <c r="C88">
        <v>9447</v>
      </c>
      <c r="D88" t="s">
        <v>333</v>
      </c>
      <c r="E88">
        <v>100</v>
      </c>
      <c r="F88" t="s">
        <v>338</v>
      </c>
    </row>
    <row r="89" spans="1:6" x14ac:dyDescent="0.25">
      <c r="A89" t="s">
        <v>341</v>
      </c>
      <c r="B89" t="s">
        <v>342</v>
      </c>
      <c r="C89">
        <v>9447</v>
      </c>
      <c r="D89" t="s">
        <v>333</v>
      </c>
      <c r="E89">
        <v>100</v>
      </c>
      <c r="F89" t="s">
        <v>338</v>
      </c>
    </row>
    <row r="90" spans="1:6" x14ac:dyDescent="0.25">
      <c r="A90" t="s">
        <v>341</v>
      </c>
      <c r="B90" t="s">
        <v>342</v>
      </c>
      <c r="C90">
        <v>9447</v>
      </c>
      <c r="D90" t="s">
        <v>333</v>
      </c>
      <c r="E90">
        <v>100</v>
      </c>
      <c r="F90" t="s">
        <v>338</v>
      </c>
    </row>
    <row r="91" spans="1:6" x14ac:dyDescent="0.25">
      <c r="A91" t="s">
        <v>341</v>
      </c>
      <c r="B91" t="s">
        <v>342</v>
      </c>
      <c r="C91">
        <v>9447</v>
      </c>
      <c r="D91" t="s">
        <v>333</v>
      </c>
      <c r="E91">
        <v>100</v>
      </c>
      <c r="F91" t="s">
        <v>338</v>
      </c>
    </row>
    <row r="92" spans="1:6" x14ac:dyDescent="0.25">
      <c r="A92" t="s">
        <v>343</v>
      </c>
      <c r="B92" t="s">
        <v>344</v>
      </c>
      <c r="C92">
        <v>106</v>
      </c>
      <c r="E92">
        <v>2.4E-2</v>
      </c>
      <c r="F92" t="s">
        <v>338</v>
      </c>
    </row>
    <row r="93" spans="1:6" x14ac:dyDescent="0.25">
      <c r="A93" t="s">
        <v>343</v>
      </c>
      <c r="B93" t="s">
        <v>344</v>
      </c>
      <c r="C93">
        <v>106</v>
      </c>
      <c r="E93">
        <v>2.9000000000000001E-2</v>
      </c>
      <c r="F93" t="s">
        <v>338</v>
      </c>
    </row>
    <row r="94" spans="1:6" x14ac:dyDescent="0.25">
      <c r="A94" t="s">
        <v>343</v>
      </c>
      <c r="B94" t="s">
        <v>344</v>
      </c>
      <c r="C94">
        <v>106</v>
      </c>
      <c r="E94">
        <v>3.6999999999999998E-2</v>
      </c>
      <c r="F94" t="s">
        <v>338</v>
      </c>
    </row>
    <row r="95" spans="1:6" x14ac:dyDescent="0.25">
      <c r="A95" t="s">
        <v>343</v>
      </c>
      <c r="B95" t="s">
        <v>344</v>
      </c>
      <c r="C95">
        <v>106</v>
      </c>
      <c r="E95">
        <v>0.03</v>
      </c>
      <c r="F95" t="s">
        <v>338</v>
      </c>
    </row>
    <row r="96" spans="1:6" x14ac:dyDescent="0.25">
      <c r="A96" t="s">
        <v>343</v>
      </c>
      <c r="B96" t="s">
        <v>344</v>
      </c>
      <c r="C96">
        <v>106</v>
      </c>
      <c r="E96">
        <v>1.4E-2</v>
      </c>
      <c r="F96" t="s">
        <v>338</v>
      </c>
    </row>
    <row r="97" spans="1:6" x14ac:dyDescent="0.25">
      <c r="A97" t="s">
        <v>343</v>
      </c>
      <c r="B97" t="s">
        <v>344</v>
      </c>
      <c r="C97">
        <v>106</v>
      </c>
      <c r="E97">
        <v>1.2999999999999999E-2</v>
      </c>
      <c r="F97" t="s">
        <v>338</v>
      </c>
    </row>
    <row r="98" spans="1:6" x14ac:dyDescent="0.25">
      <c r="A98" t="s">
        <v>343</v>
      </c>
      <c r="B98" t="s">
        <v>344</v>
      </c>
      <c r="C98">
        <v>106</v>
      </c>
      <c r="E98">
        <v>3.7999999999999999E-2</v>
      </c>
      <c r="F98" t="s">
        <v>338</v>
      </c>
    </row>
    <row r="99" spans="1:6" x14ac:dyDescent="0.25">
      <c r="A99" t="s">
        <v>343</v>
      </c>
      <c r="B99" t="s">
        <v>344</v>
      </c>
      <c r="C99">
        <v>106</v>
      </c>
      <c r="E99">
        <v>2.7E-2</v>
      </c>
      <c r="F99" t="s">
        <v>338</v>
      </c>
    </row>
    <row r="100" spans="1:6" x14ac:dyDescent="0.25">
      <c r="A100" t="s">
        <v>343</v>
      </c>
      <c r="B100" t="s">
        <v>344</v>
      </c>
      <c r="C100">
        <v>106</v>
      </c>
      <c r="E100">
        <v>2.8000000000000001E-2</v>
      </c>
      <c r="F100" t="s">
        <v>338</v>
      </c>
    </row>
    <row r="101" spans="1:6" x14ac:dyDescent="0.25">
      <c r="A101" t="s">
        <v>343</v>
      </c>
      <c r="B101" t="s">
        <v>344</v>
      </c>
      <c r="C101">
        <v>106</v>
      </c>
      <c r="E101">
        <v>2.8000000000000001E-2</v>
      </c>
      <c r="F101" t="s">
        <v>338</v>
      </c>
    </row>
    <row r="102" spans="1:6" x14ac:dyDescent="0.25">
      <c r="A102" t="s">
        <v>343</v>
      </c>
      <c r="B102" t="s">
        <v>344</v>
      </c>
      <c r="C102">
        <v>106</v>
      </c>
      <c r="E102">
        <v>2.7E-2</v>
      </c>
      <c r="F102" t="s">
        <v>338</v>
      </c>
    </row>
    <row r="103" spans="1:6" x14ac:dyDescent="0.25">
      <c r="A103" t="s">
        <v>343</v>
      </c>
      <c r="B103" t="s">
        <v>344</v>
      </c>
      <c r="C103">
        <v>106</v>
      </c>
      <c r="E103">
        <v>2.1999999999999999E-2</v>
      </c>
      <c r="F103" t="s">
        <v>338</v>
      </c>
    </row>
    <row r="104" spans="1:6" x14ac:dyDescent="0.25">
      <c r="A104" t="s">
        <v>343</v>
      </c>
      <c r="B104" t="s">
        <v>344</v>
      </c>
      <c r="C104">
        <v>106</v>
      </c>
      <c r="E104">
        <v>3.9E-2</v>
      </c>
      <c r="F104" t="s">
        <v>338</v>
      </c>
    </row>
    <row r="105" spans="1:6" x14ac:dyDescent="0.25">
      <c r="A105" t="s">
        <v>343</v>
      </c>
      <c r="B105" t="s">
        <v>344</v>
      </c>
      <c r="C105">
        <v>106</v>
      </c>
      <c r="E105">
        <v>3.2000000000000001E-2</v>
      </c>
      <c r="F105" t="s">
        <v>338</v>
      </c>
    </row>
    <row r="106" spans="1:6" x14ac:dyDescent="0.25">
      <c r="A106" t="s">
        <v>343</v>
      </c>
      <c r="B106" t="s">
        <v>344</v>
      </c>
      <c r="C106">
        <v>106</v>
      </c>
      <c r="E106">
        <v>3.5000000000000003E-2</v>
      </c>
      <c r="F106" t="s">
        <v>338</v>
      </c>
    </row>
    <row r="107" spans="1:6" x14ac:dyDescent="0.25">
      <c r="A107" t="s">
        <v>343</v>
      </c>
      <c r="B107" t="s">
        <v>344</v>
      </c>
      <c r="C107">
        <v>106</v>
      </c>
      <c r="E107">
        <v>2.3E-2</v>
      </c>
      <c r="F107" t="s">
        <v>338</v>
      </c>
    </row>
    <row r="108" spans="1:6" x14ac:dyDescent="0.25">
      <c r="A108" t="s">
        <v>343</v>
      </c>
      <c r="B108" t="s">
        <v>344</v>
      </c>
      <c r="C108">
        <v>106</v>
      </c>
      <c r="E108">
        <v>2.3E-2</v>
      </c>
      <c r="F108" t="s">
        <v>338</v>
      </c>
    </row>
    <row r="109" spans="1:6" x14ac:dyDescent="0.25">
      <c r="A109" t="s">
        <v>343</v>
      </c>
      <c r="B109" t="s">
        <v>344</v>
      </c>
      <c r="C109">
        <v>106</v>
      </c>
      <c r="E109">
        <v>3.1E-2</v>
      </c>
      <c r="F109" t="s">
        <v>338</v>
      </c>
    </row>
    <row r="110" spans="1:6" x14ac:dyDescent="0.25">
      <c r="A110" t="s">
        <v>343</v>
      </c>
      <c r="B110" t="s">
        <v>344</v>
      </c>
      <c r="C110">
        <v>106</v>
      </c>
      <c r="E110">
        <v>4.4999999999999998E-2</v>
      </c>
      <c r="F110" t="s">
        <v>338</v>
      </c>
    </row>
    <row r="111" spans="1:6" x14ac:dyDescent="0.25">
      <c r="A111" t="s">
        <v>345</v>
      </c>
      <c r="B111" t="s">
        <v>346</v>
      </c>
      <c r="C111">
        <v>301</v>
      </c>
      <c r="E111">
        <v>4.5</v>
      </c>
      <c r="F111" t="s">
        <v>330</v>
      </c>
    </row>
    <row r="112" spans="1:6" x14ac:dyDescent="0.25">
      <c r="A112" t="s">
        <v>345</v>
      </c>
      <c r="B112" t="s">
        <v>346</v>
      </c>
      <c r="C112">
        <v>301</v>
      </c>
      <c r="E112">
        <v>5.7</v>
      </c>
      <c r="F112" t="s">
        <v>330</v>
      </c>
    </row>
    <row r="113" spans="1:6" x14ac:dyDescent="0.25">
      <c r="A113" t="s">
        <v>345</v>
      </c>
      <c r="B113" t="s">
        <v>346</v>
      </c>
      <c r="C113">
        <v>301</v>
      </c>
      <c r="E113">
        <v>5.8</v>
      </c>
      <c r="F113" t="s">
        <v>330</v>
      </c>
    </row>
    <row r="114" spans="1:6" x14ac:dyDescent="0.25">
      <c r="A114" t="s">
        <v>345</v>
      </c>
      <c r="B114" t="s">
        <v>346</v>
      </c>
      <c r="C114">
        <v>301</v>
      </c>
      <c r="E114">
        <v>12</v>
      </c>
      <c r="F114" t="s">
        <v>330</v>
      </c>
    </row>
    <row r="115" spans="1:6" x14ac:dyDescent="0.25">
      <c r="A115" t="s">
        <v>345</v>
      </c>
      <c r="B115" t="s">
        <v>346</v>
      </c>
      <c r="C115">
        <v>301</v>
      </c>
      <c r="E115">
        <v>7.9</v>
      </c>
      <c r="F115" t="s">
        <v>330</v>
      </c>
    </row>
    <row r="116" spans="1:6" x14ac:dyDescent="0.25">
      <c r="A116" t="s">
        <v>345</v>
      </c>
      <c r="B116" t="s">
        <v>346</v>
      </c>
      <c r="C116">
        <v>301</v>
      </c>
      <c r="E116">
        <v>7.7</v>
      </c>
      <c r="F116" t="s">
        <v>330</v>
      </c>
    </row>
    <row r="117" spans="1:6" x14ac:dyDescent="0.25">
      <c r="A117" t="s">
        <v>345</v>
      </c>
      <c r="B117" t="s">
        <v>346</v>
      </c>
      <c r="C117">
        <v>301</v>
      </c>
      <c r="E117">
        <v>18</v>
      </c>
      <c r="F117" t="s">
        <v>330</v>
      </c>
    </row>
    <row r="118" spans="1:6" x14ac:dyDescent="0.25">
      <c r="A118" t="s">
        <v>345</v>
      </c>
      <c r="B118" t="s">
        <v>346</v>
      </c>
      <c r="C118">
        <v>301</v>
      </c>
      <c r="E118">
        <v>12</v>
      </c>
      <c r="F118" t="s">
        <v>330</v>
      </c>
    </row>
    <row r="119" spans="1:6" x14ac:dyDescent="0.25">
      <c r="A119" t="s">
        <v>345</v>
      </c>
      <c r="B119" t="s">
        <v>346</v>
      </c>
      <c r="C119">
        <v>301</v>
      </c>
      <c r="E119">
        <v>9.9</v>
      </c>
      <c r="F119" t="s">
        <v>330</v>
      </c>
    </row>
    <row r="120" spans="1:6" x14ac:dyDescent="0.25">
      <c r="A120" t="s">
        <v>345</v>
      </c>
      <c r="B120" t="s">
        <v>346</v>
      </c>
      <c r="C120">
        <v>301</v>
      </c>
      <c r="E120">
        <v>9.6999999999999993</v>
      </c>
      <c r="F120" t="s">
        <v>330</v>
      </c>
    </row>
    <row r="121" spans="1:6" x14ac:dyDescent="0.25">
      <c r="A121" t="s">
        <v>345</v>
      </c>
      <c r="B121" t="s">
        <v>346</v>
      </c>
      <c r="C121">
        <v>301</v>
      </c>
      <c r="E121">
        <v>9.9</v>
      </c>
      <c r="F121" t="s">
        <v>330</v>
      </c>
    </row>
    <row r="122" spans="1:6" x14ac:dyDescent="0.25">
      <c r="A122" t="s">
        <v>345</v>
      </c>
      <c r="B122" t="s">
        <v>346</v>
      </c>
      <c r="C122">
        <v>301</v>
      </c>
      <c r="E122">
        <v>5</v>
      </c>
      <c r="F122" t="s">
        <v>330</v>
      </c>
    </row>
    <row r="123" spans="1:6" x14ac:dyDescent="0.25">
      <c r="A123" t="s">
        <v>345</v>
      </c>
      <c r="B123" t="s">
        <v>346</v>
      </c>
      <c r="C123">
        <v>301</v>
      </c>
      <c r="E123">
        <v>11</v>
      </c>
      <c r="F123" t="s">
        <v>330</v>
      </c>
    </row>
    <row r="124" spans="1:6" x14ac:dyDescent="0.25">
      <c r="A124" t="s">
        <v>345</v>
      </c>
      <c r="B124" t="s">
        <v>346</v>
      </c>
      <c r="C124">
        <v>301</v>
      </c>
      <c r="E124">
        <v>11</v>
      </c>
      <c r="F124" t="s">
        <v>330</v>
      </c>
    </row>
    <row r="125" spans="1:6" x14ac:dyDescent="0.25">
      <c r="A125" t="s">
        <v>345</v>
      </c>
      <c r="B125" t="s">
        <v>346</v>
      </c>
      <c r="C125">
        <v>301</v>
      </c>
      <c r="E125">
        <v>6.3</v>
      </c>
      <c r="F125" t="s">
        <v>330</v>
      </c>
    </row>
    <row r="126" spans="1:6" x14ac:dyDescent="0.25">
      <c r="A126" t="s">
        <v>347</v>
      </c>
      <c r="B126" t="s">
        <v>348</v>
      </c>
      <c r="C126">
        <v>172</v>
      </c>
      <c r="E126">
        <v>18</v>
      </c>
      <c r="F126" t="s">
        <v>330</v>
      </c>
    </row>
    <row r="127" spans="1:6" x14ac:dyDescent="0.25">
      <c r="A127" t="s">
        <v>347</v>
      </c>
      <c r="B127" t="s">
        <v>348</v>
      </c>
      <c r="C127">
        <v>172</v>
      </c>
      <c r="E127">
        <v>14</v>
      </c>
      <c r="F127" t="s">
        <v>330</v>
      </c>
    </row>
    <row r="128" spans="1:6" x14ac:dyDescent="0.25">
      <c r="A128" t="s">
        <v>347</v>
      </c>
      <c r="B128" t="s">
        <v>348</v>
      </c>
      <c r="C128">
        <v>172</v>
      </c>
      <c r="E128">
        <v>15</v>
      </c>
      <c r="F128" t="s">
        <v>330</v>
      </c>
    </row>
    <row r="129" spans="1:6" x14ac:dyDescent="0.25">
      <c r="A129" t="s">
        <v>347</v>
      </c>
      <c r="B129" t="s">
        <v>348</v>
      </c>
      <c r="C129">
        <v>172</v>
      </c>
      <c r="E129">
        <v>10</v>
      </c>
      <c r="F129" t="s">
        <v>330</v>
      </c>
    </row>
    <row r="130" spans="1:6" x14ac:dyDescent="0.25">
      <c r="A130" t="s">
        <v>347</v>
      </c>
      <c r="B130" t="s">
        <v>348</v>
      </c>
      <c r="C130">
        <v>172</v>
      </c>
      <c r="E130">
        <v>8.9</v>
      </c>
      <c r="F130" t="s">
        <v>330</v>
      </c>
    </row>
    <row r="131" spans="1:6" x14ac:dyDescent="0.25">
      <c r="A131" t="s">
        <v>347</v>
      </c>
      <c r="B131" t="s">
        <v>348</v>
      </c>
      <c r="C131">
        <v>172</v>
      </c>
      <c r="E131">
        <v>8</v>
      </c>
      <c r="F131" t="s">
        <v>330</v>
      </c>
    </row>
    <row r="132" spans="1:6" x14ac:dyDescent="0.25">
      <c r="A132" t="s">
        <v>347</v>
      </c>
      <c r="B132" t="s">
        <v>348</v>
      </c>
      <c r="C132">
        <v>172</v>
      </c>
      <c r="E132">
        <v>8.6999999999999993</v>
      </c>
      <c r="F132" t="s">
        <v>330</v>
      </c>
    </row>
    <row r="133" spans="1:6" x14ac:dyDescent="0.25">
      <c r="A133" t="s">
        <v>347</v>
      </c>
      <c r="B133" t="s">
        <v>348</v>
      </c>
      <c r="C133">
        <v>172</v>
      </c>
      <c r="E133">
        <v>9.6</v>
      </c>
      <c r="F133" t="s">
        <v>330</v>
      </c>
    </row>
    <row r="134" spans="1:6" x14ac:dyDescent="0.25">
      <c r="A134" t="s">
        <v>347</v>
      </c>
      <c r="B134" t="s">
        <v>348</v>
      </c>
      <c r="C134">
        <v>172</v>
      </c>
      <c r="E134">
        <v>12</v>
      </c>
      <c r="F134" t="s">
        <v>330</v>
      </c>
    </row>
    <row r="135" spans="1:6" x14ac:dyDescent="0.25">
      <c r="A135" t="s">
        <v>347</v>
      </c>
      <c r="B135" t="s">
        <v>348</v>
      </c>
      <c r="C135">
        <v>172</v>
      </c>
      <c r="E135">
        <v>18</v>
      </c>
      <c r="F135" t="s">
        <v>330</v>
      </c>
    </row>
    <row r="136" spans="1:6" x14ac:dyDescent="0.25">
      <c r="A136" t="s">
        <v>347</v>
      </c>
      <c r="B136" t="s">
        <v>348</v>
      </c>
      <c r="C136">
        <v>172</v>
      </c>
      <c r="E136">
        <v>14</v>
      </c>
      <c r="F136" t="s">
        <v>330</v>
      </c>
    </row>
    <row r="137" spans="1:6" x14ac:dyDescent="0.25">
      <c r="A137" t="s">
        <v>347</v>
      </c>
      <c r="B137" t="s">
        <v>348</v>
      </c>
      <c r="C137">
        <v>172</v>
      </c>
      <c r="E137">
        <v>20</v>
      </c>
      <c r="F137" t="s">
        <v>330</v>
      </c>
    </row>
    <row r="138" spans="1:6" x14ac:dyDescent="0.25">
      <c r="A138" t="s">
        <v>347</v>
      </c>
      <c r="B138" t="s">
        <v>348</v>
      </c>
      <c r="C138">
        <v>172</v>
      </c>
      <c r="E138">
        <v>8.1</v>
      </c>
      <c r="F138" t="s">
        <v>330</v>
      </c>
    </row>
    <row r="139" spans="1:6" x14ac:dyDescent="0.25">
      <c r="A139" t="s">
        <v>347</v>
      </c>
      <c r="B139" t="s">
        <v>348</v>
      </c>
      <c r="C139">
        <v>172</v>
      </c>
      <c r="E139">
        <v>12</v>
      </c>
      <c r="F139" t="s">
        <v>330</v>
      </c>
    </row>
    <row r="140" spans="1:6" x14ac:dyDescent="0.25">
      <c r="A140" t="s">
        <v>347</v>
      </c>
      <c r="B140" t="s">
        <v>348</v>
      </c>
      <c r="C140">
        <v>172</v>
      </c>
      <c r="E140">
        <v>15</v>
      </c>
      <c r="F140" t="s">
        <v>330</v>
      </c>
    </row>
    <row r="141" spans="1:6" x14ac:dyDescent="0.25">
      <c r="A141" t="s">
        <v>347</v>
      </c>
      <c r="B141" t="s">
        <v>348</v>
      </c>
      <c r="C141">
        <v>172</v>
      </c>
      <c r="E141">
        <v>13</v>
      </c>
      <c r="F141" t="s">
        <v>330</v>
      </c>
    </row>
    <row r="142" spans="1:6" x14ac:dyDescent="0.25">
      <c r="A142" t="s">
        <v>347</v>
      </c>
      <c r="B142" t="s">
        <v>348</v>
      </c>
      <c r="C142">
        <v>172</v>
      </c>
      <c r="E142">
        <v>8.5</v>
      </c>
      <c r="F142" t="s">
        <v>330</v>
      </c>
    </row>
    <row r="143" spans="1:6" x14ac:dyDescent="0.25">
      <c r="A143" t="s">
        <v>347</v>
      </c>
      <c r="B143" t="s">
        <v>348</v>
      </c>
      <c r="C143">
        <v>172</v>
      </c>
      <c r="E143">
        <v>12</v>
      </c>
      <c r="F143" t="s">
        <v>330</v>
      </c>
    </row>
    <row r="144" spans="1:6" x14ac:dyDescent="0.25">
      <c r="A144" t="s">
        <v>347</v>
      </c>
      <c r="B144" t="s">
        <v>348</v>
      </c>
      <c r="C144">
        <v>172</v>
      </c>
      <c r="E144">
        <v>8.1999999999999993</v>
      </c>
      <c r="F144" t="s">
        <v>330</v>
      </c>
    </row>
    <row r="145" spans="1:6" x14ac:dyDescent="0.25">
      <c r="A145" t="s">
        <v>349</v>
      </c>
      <c r="B145" t="s">
        <v>350</v>
      </c>
      <c r="C145">
        <v>7887</v>
      </c>
      <c r="E145">
        <v>1.5</v>
      </c>
      <c r="F145" t="s">
        <v>338</v>
      </c>
    </row>
    <row r="146" spans="1:6" x14ac:dyDescent="0.25">
      <c r="A146" t="s">
        <v>349</v>
      </c>
      <c r="B146" t="s">
        <v>350</v>
      </c>
      <c r="C146">
        <v>7887</v>
      </c>
      <c r="E146">
        <v>5.8</v>
      </c>
      <c r="F146" t="s">
        <v>338</v>
      </c>
    </row>
    <row r="147" spans="1:6" x14ac:dyDescent="0.25">
      <c r="A147" t="s">
        <v>349</v>
      </c>
      <c r="B147" t="s">
        <v>350</v>
      </c>
      <c r="C147">
        <v>7887</v>
      </c>
      <c r="E147">
        <v>0.73</v>
      </c>
      <c r="F147" t="s">
        <v>338</v>
      </c>
    </row>
    <row r="148" spans="1:6" x14ac:dyDescent="0.25">
      <c r="A148" t="s">
        <v>349</v>
      </c>
      <c r="B148" t="s">
        <v>350</v>
      </c>
      <c r="C148">
        <v>7887</v>
      </c>
      <c r="E148">
        <v>3.8</v>
      </c>
      <c r="F148" t="s">
        <v>338</v>
      </c>
    </row>
    <row r="149" spans="1:6" x14ac:dyDescent="0.25">
      <c r="A149" t="s">
        <v>349</v>
      </c>
      <c r="B149" t="s">
        <v>350</v>
      </c>
      <c r="C149">
        <v>7887</v>
      </c>
      <c r="E149">
        <v>3.6</v>
      </c>
      <c r="F149" t="s">
        <v>338</v>
      </c>
    </row>
    <row r="150" spans="1:6" x14ac:dyDescent="0.25">
      <c r="A150" t="s">
        <v>349</v>
      </c>
      <c r="B150" t="s">
        <v>350</v>
      </c>
      <c r="C150">
        <v>7887</v>
      </c>
      <c r="E150">
        <v>8.8000000000000007</v>
      </c>
      <c r="F150" t="s">
        <v>338</v>
      </c>
    </row>
    <row r="151" spans="1:6" x14ac:dyDescent="0.25">
      <c r="A151" t="s">
        <v>349</v>
      </c>
      <c r="B151" t="s">
        <v>350</v>
      </c>
      <c r="C151">
        <v>7887</v>
      </c>
      <c r="E151">
        <v>4.5</v>
      </c>
      <c r="F151" t="s">
        <v>338</v>
      </c>
    </row>
    <row r="152" spans="1:6" x14ac:dyDescent="0.25">
      <c r="A152" t="s">
        <v>349</v>
      </c>
      <c r="B152" t="s">
        <v>350</v>
      </c>
      <c r="C152">
        <v>7887</v>
      </c>
      <c r="E152">
        <v>1.1000000000000001</v>
      </c>
      <c r="F152" t="s">
        <v>338</v>
      </c>
    </row>
    <row r="153" spans="1:6" x14ac:dyDescent="0.25">
      <c r="A153" t="s">
        <v>349</v>
      </c>
      <c r="B153" t="s">
        <v>350</v>
      </c>
      <c r="C153">
        <v>7887</v>
      </c>
      <c r="E153">
        <v>1.4</v>
      </c>
      <c r="F153" t="s">
        <v>338</v>
      </c>
    </row>
    <row r="154" spans="1:6" x14ac:dyDescent="0.25">
      <c r="A154" t="s">
        <v>349</v>
      </c>
      <c r="B154" t="s">
        <v>350</v>
      </c>
      <c r="C154">
        <v>7887</v>
      </c>
      <c r="E154">
        <v>1.3</v>
      </c>
      <c r="F154" t="s">
        <v>338</v>
      </c>
    </row>
    <row r="155" spans="1:6" x14ac:dyDescent="0.25">
      <c r="A155" t="s">
        <v>349</v>
      </c>
      <c r="B155" t="s">
        <v>350</v>
      </c>
      <c r="C155">
        <v>7887</v>
      </c>
      <c r="D155" t="s">
        <v>333</v>
      </c>
      <c r="E155">
        <v>1</v>
      </c>
      <c r="F155" t="s">
        <v>338</v>
      </c>
    </row>
    <row r="156" spans="1:6" x14ac:dyDescent="0.25">
      <c r="A156" t="s">
        <v>349</v>
      </c>
      <c r="B156" t="s">
        <v>350</v>
      </c>
      <c r="C156">
        <v>7887</v>
      </c>
      <c r="E156">
        <v>9.5</v>
      </c>
      <c r="F156" t="s">
        <v>338</v>
      </c>
    </row>
    <row r="157" spans="1:6" x14ac:dyDescent="0.25">
      <c r="A157" t="s">
        <v>349</v>
      </c>
      <c r="B157" t="s">
        <v>350</v>
      </c>
      <c r="C157">
        <v>7887</v>
      </c>
      <c r="E157">
        <v>1.5</v>
      </c>
      <c r="F157" t="s">
        <v>338</v>
      </c>
    </row>
    <row r="158" spans="1:6" x14ac:dyDescent="0.25">
      <c r="A158" t="s">
        <v>349</v>
      </c>
      <c r="B158" t="s">
        <v>350</v>
      </c>
      <c r="C158">
        <v>7887</v>
      </c>
      <c r="E158">
        <v>2.6</v>
      </c>
      <c r="F158" t="s">
        <v>338</v>
      </c>
    </row>
    <row r="159" spans="1:6" x14ac:dyDescent="0.25">
      <c r="A159" t="s">
        <v>349</v>
      </c>
      <c r="B159" t="s">
        <v>350</v>
      </c>
      <c r="C159">
        <v>7887</v>
      </c>
      <c r="E159">
        <v>2.6</v>
      </c>
      <c r="F159" t="s">
        <v>338</v>
      </c>
    </row>
    <row r="160" spans="1:6" x14ac:dyDescent="0.25">
      <c r="A160" t="s">
        <v>349</v>
      </c>
      <c r="B160" t="s">
        <v>350</v>
      </c>
      <c r="C160">
        <v>7887</v>
      </c>
      <c r="E160">
        <v>3</v>
      </c>
      <c r="F160" t="s">
        <v>338</v>
      </c>
    </row>
    <row r="161" spans="1:6" x14ac:dyDescent="0.25">
      <c r="A161" t="s">
        <v>349</v>
      </c>
      <c r="B161" t="s">
        <v>350</v>
      </c>
      <c r="C161">
        <v>7887</v>
      </c>
      <c r="E161">
        <v>1.7</v>
      </c>
      <c r="F161" t="s">
        <v>338</v>
      </c>
    </row>
    <row r="162" spans="1:6" x14ac:dyDescent="0.25">
      <c r="A162" t="s">
        <v>349</v>
      </c>
      <c r="B162" t="s">
        <v>350</v>
      </c>
      <c r="C162">
        <v>7887</v>
      </c>
      <c r="E162">
        <v>6.4</v>
      </c>
      <c r="F162" t="s">
        <v>338</v>
      </c>
    </row>
    <row r="163" spans="1:6" x14ac:dyDescent="0.25">
      <c r="A163" t="s">
        <v>351</v>
      </c>
      <c r="B163" t="s">
        <v>352</v>
      </c>
      <c r="C163">
        <v>3409</v>
      </c>
      <c r="D163" t="s">
        <v>333</v>
      </c>
      <c r="E163">
        <v>0.5</v>
      </c>
      <c r="F163" t="s">
        <v>338</v>
      </c>
    </row>
    <row r="164" spans="1:6" x14ac:dyDescent="0.25">
      <c r="A164" t="s">
        <v>351</v>
      </c>
      <c r="B164" t="s">
        <v>352</v>
      </c>
      <c r="C164">
        <v>3409</v>
      </c>
      <c r="D164" t="s">
        <v>333</v>
      </c>
      <c r="E164">
        <v>0.5</v>
      </c>
      <c r="F164" t="s">
        <v>338</v>
      </c>
    </row>
    <row r="165" spans="1:6" x14ac:dyDescent="0.25">
      <c r="A165" t="s">
        <v>351</v>
      </c>
      <c r="B165" t="s">
        <v>352</v>
      </c>
      <c r="C165">
        <v>3409</v>
      </c>
      <c r="D165" t="s">
        <v>333</v>
      </c>
      <c r="E165">
        <v>0.5</v>
      </c>
      <c r="F165" t="s">
        <v>338</v>
      </c>
    </row>
    <row r="166" spans="1:6" x14ac:dyDescent="0.25">
      <c r="A166" t="s">
        <v>351</v>
      </c>
      <c r="B166" t="s">
        <v>352</v>
      </c>
      <c r="C166">
        <v>3409</v>
      </c>
      <c r="D166" t="s">
        <v>333</v>
      </c>
      <c r="E166">
        <v>0.5</v>
      </c>
      <c r="F166" t="s">
        <v>338</v>
      </c>
    </row>
    <row r="167" spans="1:6" x14ac:dyDescent="0.25">
      <c r="A167" t="s">
        <v>351</v>
      </c>
      <c r="B167" t="s">
        <v>352</v>
      </c>
      <c r="C167">
        <v>3409</v>
      </c>
      <c r="D167" t="s">
        <v>333</v>
      </c>
      <c r="E167">
        <v>0.5</v>
      </c>
      <c r="F167" t="s">
        <v>338</v>
      </c>
    </row>
    <row r="168" spans="1:6" x14ac:dyDescent="0.25">
      <c r="A168" t="s">
        <v>351</v>
      </c>
      <c r="B168" t="s">
        <v>352</v>
      </c>
      <c r="C168">
        <v>3409</v>
      </c>
      <c r="D168" t="s">
        <v>333</v>
      </c>
      <c r="E168">
        <v>0.5</v>
      </c>
      <c r="F168" t="s">
        <v>338</v>
      </c>
    </row>
    <row r="169" spans="1:6" x14ac:dyDescent="0.25">
      <c r="A169" t="s">
        <v>351</v>
      </c>
      <c r="B169" t="s">
        <v>352</v>
      </c>
      <c r="C169">
        <v>3409</v>
      </c>
      <c r="D169" t="s">
        <v>333</v>
      </c>
      <c r="E169">
        <v>0.5</v>
      </c>
      <c r="F169" t="s">
        <v>338</v>
      </c>
    </row>
    <row r="170" spans="1:6" x14ac:dyDescent="0.25">
      <c r="A170" t="s">
        <v>351</v>
      </c>
      <c r="B170" t="s">
        <v>352</v>
      </c>
      <c r="C170">
        <v>3409</v>
      </c>
      <c r="D170" t="s">
        <v>333</v>
      </c>
      <c r="E170">
        <v>0.5</v>
      </c>
      <c r="F170" t="s">
        <v>338</v>
      </c>
    </row>
    <row r="171" spans="1:6" x14ac:dyDescent="0.25">
      <c r="A171" t="s">
        <v>351</v>
      </c>
      <c r="B171" t="s">
        <v>352</v>
      </c>
      <c r="C171">
        <v>3409</v>
      </c>
      <c r="D171" t="s">
        <v>333</v>
      </c>
      <c r="E171">
        <v>0.5</v>
      </c>
      <c r="F171" t="s">
        <v>338</v>
      </c>
    </row>
    <row r="172" spans="1:6" x14ac:dyDescent="0.25">
      <c r="A172" t="s">
        <v>351</v>
      </c>
      <c r="B172" t="s">
        <v>352</v>
      </c>
      <c r="C172">
        <v>3409</v>
      </c>
      <c r="D172" t="s">
        <v>333</v>
      </c>
      <c r="E172">
        <v>0.5</v>
      </c>
      <c r="F172" t="s">
        <v>338</v>
      </c>
    </row>
    <row r="173" spans="1:6" x14ac:dyDescent="0.25">
      <c r="A173" t="s">
        <v>351</v>
      </c>
      <c r="B173" t="s">
        <v>352</v>
      </c>
      <c r="C173">
        <v>3409</v>
      </c>
      <c r="D173" t="s">
        <v>333</v>
      </c>
      <c r="E173">
        <v>0.5</v>
      </c>
      <c r="F173" t="s">
        <v>338</v>
      </c>
    </row>
    <row r="174" spans="1:6" x14ac:dyDescent="0.25">
      <c r="A174" t="s">
        <v>351</v>
      </c>
      <c r="B174" t="s">
        <v>352</v>
      </c>
      <c r="C174">
        <v>3409</v>
      </c>
      <c r="D174" t="s">
        <v>333</v>
      </c>
      <c r="E174">
        <v>0.5</v>
      </c>
      <c r="F174" t="s">
        <v>338</v>
      </c>
    </row>
    <row r="175" spans="1:6" x14ac:dyDescent="0.25">
      <c r="A175" t="s">
        <v>351</v>
      </c>
      <c r="B175" t="s">
        <v>352</v>
      </c>
      <c r="C175">
        <v>3409</v>
      </c>
      <c r="D175" t="s">
        <v>333</v>
      </c>
      <c r="E175">
        <v>0.5</v>
      </c>
      <c r="F175" t="s">
        <v>338</v>
      </c>
    </row>
    <row r="176" spans="1:6" x14ac:dyDescent="0.25">
      <c r="A176" t="s">
        <v>351</v>
      </c>
      <c r="B176" t="s">
        <v>352</v>
      </c>
      <c r="C176">
        <v>3409</v>
      </c>
      <c r="D176" t="s">
        <v>333</v>
      </c>
      <c r="E176">
        <v>0.5</v>
      </c>
      <c r="F176" t="s">
        <v>338</v>
      </c>
    </row>
    <row r="177" spans="1:6" x14ac:dyDescent="0.25">
      <c r="A177" t="s">
        <v>351</v>
      </c>
      <c r="B177" t="s">
        <v>352</v>
      </c>
      <c r="C177">
        <v>3409</v>
      </c>
      <c r="D177" t="s">
        <v>333</v>
      </c>
      <c r="E177">
        <v>0.5</v>
      </c>
      <c r="F177" t="s">
        <v>338</v>
      </c>
    </row>
    <row r="178" spans="1:6" x14ac:dyDescent="0.25">
      <c r="A178" t="s">
        <v>351</v>
      </c>
      <c r="B178" t="s">
        <v>352</v>
      </c>
      <c r="C178">
        <v>3409</v>
      </c>
      <c r="D178" t="s">
        <v>333</v>
      </c>
      <c r="E178">
        <v>0.5</v>
      </c>
      <c r="F178" t="s">
        <v>338</v>
      </c>
    </row>
    <row r="179" spans="1:6" x14ac:dyDescent="0.25">
      <c r="A179" t="s">
        <v>351</v>
      </c>
      <c r="B179" t="s">
        <v>352</v>
      </c>
      <c r="C179">
        <v>3409</v>
      </c>
      <c r="D179" t="s">
        <v>333</v>
      </c>
      <c r="E179">
        <v>0.5</v>
      </c>
      <c r="F179" t="s">
        <v>338</v>
      </c>
    </row>
    <row r="180" spans="1:6" x14ac:dyDescent="0.25">
      <c r="A180" t="s">
        <v>351</v>
      </c>
      <c r="B180" t="s">
        <v>352</v>
      </c>
      <c r="C180">
        <v>3409</v>
      </c>
      <c r="D180" t="s">
        <v>333</v>
      </c>
      <c r="E180">
        <v>0.5</v>
      </c>
      <c r="F180" t="s">
        <v>338</v>
      </c>
    </row>
    <row r="181" spans="1:6" x14ac:dyDescent="0.25">
      <c r="A181" t="s">
        <v>351</v>
      </c>
      <c r="B181" t="s">
        <v>352</v>
      </c>
      <c r="C181">
        <v>3409</v>
      </c>
      <c r="D181" t="s">
        <v>333</v>
      </c>
      <c r="E181">
        <v>0.5</v>
      </c>
      <c r="F181" t="s">
        <v>338</v>
      </c>
    </row>
    <row r="182" spans="1:6" x14ac:dyDescent="0.25">
      <c r="A182" t="s">
        <v>353</v>
      </c>
      <c r="B182" t="s">
        <v>354</v>
      </c>
      <c r="C182">
        <v>77</v>
      </c>
      <c r="E182">
        <v>219</v>
      </c>
      <c r="F182" t="s">
        <v>355</v>
      </c>
    </row>
    <row r="183" spans="1:6" x14ac:dyDescent="0.25">
      <c r="A183" t="s">
        <v>353</v>
      </c>
      <c r="B183" t="s">
        <v>354</v>
      </c>
      <c r="C183">
        <v>77</v>
      </c>
      <c r="E183">
        <v>202</v>
      </c>
      <c r="F183" t="s">
        <v>355</v>
      </c>
    </row>
    <row r="184" spans="1:6" x14ac:dyDescent="0.25">
      <c r="A184" t="s">
        <v>353</v>
      </c>
      <c r="B184" t="s">
        <v>354</v>
      </c>
      <c r="C184">
        <v>77</v>
      </c>
      <c r="E184">
        <v>266</v>
      </c>
      <c r="F184" t="s">
        <v>355</v>
      </c>
    </row>
    <row r="185" spans="1:6" x14ac:dyDescent="0.25">
      <c r="A185" t="s">
        <v>353</v>
      </c>
      <c r="B185" t="s">
        <v>354</v>
      </c>
      <c r="C185">
        <v>77</v>
      </c>
      <c r="E185">
        <v>167</v>
      </c>
      <c r="F185" t="s">
        <v>355</v>
      </c>
    </row>
    <row r="186" spans="1:6" x14ac:dyDescent="0.25">
      <c r="A186" t="s">
        <v>353</v>
      </c>
      <c r="B186" t="s">
        <v>354</v>
      </c>
      <c r="C186">
        <v>77</v>
      </c>
      <c r="E186">
        <v>171</v>
      </c>
      <c r="F186" t="s">
        <v>355</v>
      </c>
    </row>
    <row r="187" spans="1:6" x14ac:dyDescent="0.25">
      <c r="A187" t="s">
        <v>353</v>
      </c>
      <c r="B187" t="s">
        <v>354</v>
      </c>
      <c r="C187">
        <v>77</v>
      </c>
      <c r="E187">
        <v>148</v>
      </c>
      <c r="F187" t="s">
        <v>355</v>
      </c>
    </row>
    <row r="188" spans="1:6" x14ac:dyDescent="0.25">
      <c r="A188" t="s">
        <v>353</v>
      </c>
      <c r="B188" t="s">
        <v>354</v>
      </c>
      <c r="C188">
        <v>77</v>
      </c>
      <c r="E188">
        <v>125</v>
      </c>
      <c r="F188" t="s">
        <v>355</v>
      </c>
    </row>
    <row r="189" spans="1:6" x14ac:dyDescent="0.25">
      <c r="A189" t="s">
        <v>353</v>
      </c>
      <c r="B189" t="s">
        <v>354</v>
      </c>
      <c r="C189">
        <v>77</v>
      </c>
      <c r="E189">
        <v>155</v>
      </c>
      <c r="F189" t="s">
        <v>355</v>
      </c>
    </row>
    <row r="190" spans="1:6" x14ac:dyDescent="0.25">
      <c r="A190" t="s">
        <v>353</v>
      </c>
      <c r="B190" t="s">
        <v>354</v>
      </c>
      <c r="C190">
        <v>77</v>
      </c>
      <c r="E190">
        <v>170</v>
      </c>
      <c r="F190" t="s">
        <v>355</v>
      </c>
    </row>
    <row r="191" spans="1:6" x14ac:dyDescent="0.25">
      <c r="A191" t="s">
        <v>353</v>
      </c>
      <c r="B191" t="s">
        <v>354</v>
      </c>
      <c r="C191">
        <v>77</v>
      </c>
      <c r="E191">
        <v>215</v>
      </c>
      <c r="F191" t="s">
        <v>355</v>
      </c>
    </row>
    <row r="192" spans="1:6" x14ac:dyDescent="0.25">
      <c r="A192" t="s">
        <v>353</v>
      </c>
      <c r="B192" t="s">
        <v>354</v>
      </c>
      <c r="C192">
        <v>77</v>
      </c>
      <c r="E192">
        <v>160</v>
      </c>
      <c r="F192" t="s">
        <v>355</v>
      </c>
    </row>
    <row r="193" spans="1:6" x14ac:dyDescent="0.25">
      <c r="A193" t="s">
        <v>353</v>
      </c>
      <c r="B193" t="s">
        <v>354</v>
      </c>
      <c r="C193">
        <v>77</v>
      </c>
      <c r="E193">
        <v>306</v>
      </c>
      <c r="F193" t="s">
        <v>355</v>
      </c>
    </row>
    <row r="194" spans="1:6" x14ac:dyDescent="0.25">
      <c r="A194" t="s">
        <v>353</v>
      </c>
      <c r="B194" t="s">
        <v>354</v>
      </c>
      <c r="C194">
        <v>77</v>
      </c>
      <c r="E194">
        <v>77</v>
      </c>
      <c r="F194" t="s">
        <v>355</v>
      </c>
    </row>
    <row r="195" spans="1:6" x14ac:dyDescent="0.25">
      <c r="A195" t="s">
        <v>353</v>
      </c>
      <c r="B195" t="s">
        <v>354</v>
      </c>
      <c r="C195">
        <v>77</v>
      </c>
      <c r="E195">
        <v>316</v>
      </c>
      <c r="F195" t="s">
        <v>355</v>
      </c>
    </row>
    <row r="196" spans="1:6" x14ac:dyDescent="0.25">
      <c r="A196" t="s">
        <v>353</v>
      </c>
      <c r="B196" t="s">
        <v>354</v>
      </c>
      <c r="C196">
        <v>77</v>
      </c>
      <c r="E196">
        <v>222</v>
      </c>
      <c r="F196" t="s">
        <v>355</v>
      </c>
    </row>
    <row r="197" spans="1:6" x14ac:dyDescent="0.25">
      <c r="A197" t="s">
        <v>353</v>
      </c>
      <c r="B197" t="s">
        <v>354</v>
      </c>
      <c r="C197">
        <v>77</v>
      </c>
      <c r="E197">
        <v>222</v>
      </c>
      <c r="F197" t="s">
        <v>355</v>
      </c>
    </row>
    <row r="198" spans="1:6" x14ac:dyDescent="0.25">
      <c r="A198" t="s">
        <v>353</v>
      </c>
      <c r="B198" t="s">
        <v>354</v>
      </c>
      <c r="C198">
        <v>77</v>
      </c>
      <c r="E198">
        <v>149</v>
      </c>
      <c r="F198" t="s">
        <v>355</v>
      </c>
    </row>
    <row r="199" spans="1:6" x14ac:dyDescent="0.25">
      <c r="A199" t="s">
        <v>353</v>
      </c>
      <c r="B199" t="s">
        <v>354</v>
      </c>
      <c r="C199">
        <v>77</v>
      </c>
      <c r="E199">
        <v>208</v>
      </c>
      <c r="F199" t="s">
        <v>355</v>
      </c>
    </row>
    <row r="200" spans="1:6" x14ac:dyDescent="0.25">
      <c r="A200" t="s">
        <v>353</v>
      </c>
      <c r="B200" t="s">
        <v>354</v>
      </c>
      <c r="C200">
        <v>77</v>
      </c>
      <c r="E200">
        <v>139</v>
      </c>
      <c r="F200" t="s">
        <v>355</v>
      </c>
    </row>
    <row r="201" spans="1:6" x14ac:dyDescent="0.25">
      <c r="A201" t="s">
        <v>356</v>
      </c>
      <c r="B201" t="s">
        <v>357</v>
      </c>
      <c r="C201">
        <v>6450</v>
      </c>
      <c r="E201">
        <v>0.66</v>
      </c>
      <c r="F201" t="s">
        <v>338</v>
      </c>
    </row>
    <row r="202" spans="1:6" x14ac:dyDescent="0.25">
      <c r="A202" t="s">
        <v>356</v>
      </c>
      <c r="B202" t="s">
        <v>357</v>
      </c>
      <c r="C202">
        <v>6450</v>
      </c>
      <c r="E202">
        <v>0.88</v>
      </c>
      <c r="F202" t="s">
        <v>338</v>
      </c>
    </row>
    <row r="203" spans="1:6" x14ac:dyDescent="0.25">
      <c r="A203" t="s">
        <v>356</v>
      </c>
      <c r="B203" t="s">
        <v>357</v>
      </c>
      <c r="C203">
        <v>6450</v>
      </c>
      <c r="E203">
        <v>0.95</v>
      </c>
      <c r="F203" t="s">
        <v>338</v>
      </c>
    </row>
    <row r="204" spans="1:6" x14ac:dyDescent="0.25">
      <c r="A204" t="s">
        <v>356</v>
      </c>
      <c r="B204" t="s">
        <v>357</v>
      </c>
      <c r="C204">
        <v>6450</v>
      </c>
      <c r="E204">
        <v>1.3</v>
      </c>
      <c r="F204" t="s">
        <v>338</v>
      </c>
    </row>
    <row r="205" spans="1:6" x14ac:dyDescent="0.25">
      <c r="A205" t="s">
        <v>356</v>
      </c>
      <c r="B205" t="s">
        <v>357</v>
      </c>
      <c r="C205">
        <v>6450</v>
      </c>
      <c r="E205">
        <v>0.84</v>
      </c>
      <c r="F205" t="s">
        <v>338</v>
      </c>
    </row>
    <row r="206" spans="1:6" x14ac:dyDescent="0.25">
      <c r="A206" t="s">
        <v>356</v>
      </c>
      <c r="B206" t="s">
        <v>357</v>
      </c>
      <c r="C206">
        <v>6450</v>
      </c>
      <c r="E206">
        <v>0.91</v>
      </c>
      <c r="F206" t="s">
        <v>338</v>
      </c>
    </row>
    <row r="207" spans="1:6" x14ac:dyDescent="0.25">
      <c r="A207" t="s">
        <v>356</v>
      </c>
      <c r="B207" t="s">
        <v>357</v>
      </c>
      <c r="C207">
        <v>6450</v>
      </c>
      <c r="E207">
        <v>1.6</v>
      </c>
      <c r="F207" t="s">
        <v>338</v>
      </c>
    </row>
    <row r="208" spans="1:6" x14ac:dyDescent="0.25">
      <c r="A208" t="s">
        <v>356</v>
      </c>
      <c r="B208" t="s">
        <v>357</v>
      </c>
      <c r="C208">
        <v>6450</v>
      </c>
      <c r="E208">
        <v>1.1000000000000001</v>
      </c>
      <c r="F208" t="s">
        <v>338</v>
      </c>
    </row>
    <row r="209" spans="1:6" x14ac:dyDescent="0.25">
      <c r="A209" t="s">
        <v>356</v>
      </c>
      <c r="B209" t="s">
        <v>357</v>
      </c>
      <c r="C209">
        <v>6450</v>
      </c>
      <c r="E209">
        <v>1.7</v>
      </c>
      <c r="F209" t="s">
        <v>338</v>
      </c>
    </row>
    <row r="210" spans="1:6" x14ac:dyDescent="0.25">
      <c r="A210" t="s">
        <v>356</v>
      </c>
      <c r="B210" t="s">
        <v>357</v>
      </c>
      <c r="C210">
        <v>6450</v>
      </c>
      <c r="E210">
        <v>1.1000000000000001</v>
      </c>
      <c r="F210" t="s">
        <v>338</v>
      </c>
    </row>
    <row r="211" spans="1:6" x14ac:dyDescent="0.25">
      <c r="A211" t="s">
        <v>356</v>
      </c>
      <c r="B211" t="s">
        <v>357</v>
      </c>
      <c r="C211">
        <v>6450</v>
      </c>
      <c r="E211">
        <v>1</v>
      </c>
      <c r="F211" t="s">
        <v>338</v>
      </c>
    </row>
    <row r="212" spans="1:6" x14ac:dyDescent="0.25">
      <c r="A212" t="s">
        <v>356</v>
      </c>
      <c r="B212" t="s">
        <v>357</v>
      </c>
      <c r="C212">
        <v>6450</v>
      </c>
      <c r="E212">
        <v>0.84</v>
      </c>
      <c r="F212" t="s">
        <v>338</v>
      </c>
    </row>
    <row r="213" spans="1:6" x14ac:dyDescent="0.25">
      <c r="A213" t="s">
        <v>356</v>
      </c>
      <c r="B213" t="s">
        <v>357</v>
      </c>
      <c r="C213">
        <v>6450</v>
      </c>
      <c r="E213">
        <v>0.94</v>
      </c>
      <c r="F213" t="s">
        <v>338</v>
      </c>
    </row>
    <row r="214" spans="1:6" x14ac:dyDescent="0.25">
      <c r="A214" t="s">
        <v>356</v>
      </c>
      <c r="B214" t="s">
        <v>357</v>
      </c>
      <c r="C214">
        <v>6450</v>
      </c>
      <c r="E214">
        <v>1.1000000000000001</v>
      </c>
      <c r="F214" t="s">
        <v>338</v>
      </c>
    </row>
    <row r="215" spans="1:6" x14ac:dyDescent="0.25">
      <c r="A215" t="s">
        <v>356</v>
      </c>
      <c r="B215" t="s">
        <v>357</v>
      </c>
      <c r="C215">
        <v>6450</v>
      </c>
      <c r="E215">
        <v>2.6</v>
      </c>
      <c r="F215" t="s">
        <v>338</v>
      </c>
    </row>
    <row r="216" spans="1:6" x14ac:dyDescent="0.25">
      <c r="A216" t="s">
        <v>356</v>
      </c>
      <c r="B216" t="s">
        <v>357</v>
      </c>
      <c r="C216">
        <v>6450</v>
      </c>
      <c r="E216">
        <v>2</v>
      </c>
      <c r="F216" t="s">
        <v>338</v>
      </c>
    </row>
    <row r="217" spans="1:6" x14ac:dyDescent="0.25">
      <c r="A217" t="s">
        <v>356</v>
      </c>
      <c r="B217" t="s">
        <v>357</v>
      </c>
      <c r="C217">
        <v>6450</v>
      </c>
      <c r="E217">
        <v>1.3</v>
      </c>
      <c r="F217" t="s">
        <v>338</v>
      </c>
    </row>
    <row r="218" spans="1:6" x14ac:dyDescent="0.25">
      <c r="A218" t="s">
        <v>356</v>
      </c>
      <c r="B218" t="s">
        <v>357</v>
      </c>
      <c r="C218">
        <v>6450</v>
      </c>
      <c r="E218">
        <v>1.6</v>
      </c>
      <c r="F218" t="s">
        <v>338</v>
      </c>
    </row>
    <row r="219" spans="1:6" x14ac:dyDescent="0.25">
      <c r="A219" t="s">
        <v>356</v>
      </c>
      <c r="B219" t="s">
        <v>357</v>
      </c>
      <c r="C219">
        <v>6450</v>
      </c>
      <c r="E219">
        <v>3.2</v>
      </c>
      <c r="F219" t="s">
        <v>338</v>
      </c>
    </row>
    <row r="220" spans="1:6" x14ac:dyDescent="0.25">
      <c r="A220" t="s">
        <v>358</v>
      </c>
      <c r="B220" t="s">
        <v>359</v>
      </c>
      <c r="C220">
        <v>4994</v>
      </c>
      <c r="E220">
        <v>1</v>
      </c>
      <c r="F220" t="s">
        <v>360</v>
      </c>
    </row>
    <row r="221" spans="1:6" x14ac:dyDescent="0.25">
      <c r="A221" t="s">
        <v>358</v>
      </c>
      <c r="B221" t="s">
        <v>359</v>
      </c>
      <c r="C221">
        <v>4994</v>
      </c>
      <c r="E221">
        <v>1</v>
      </c>
      <c r="F221" t="s">
        <v>360</v>
      </c>
    </row>
    <row r="222" spans="1:6" x14ac:dyDescent="0.25">
      <c r="A222" t="s">
        <v>358</v>
      </c>
      <c r="B222" t="s">
        <v>359</v>
      </c>
      <c r="C222">
        <v>4994</v>
      </c>
      <c r="E222">
        <v>1</v>
      </c>
      <c r="F222" t="s">
        <v>360</v>
      </c>
    </row>
    <row r="223" spans="1:6" x14ac:dyDescent="0.25">
      <c r="A223" t="s">
        <v>358</v>
      </c>
      <c r="B223" t="s">
        <v>359</v>
      </c>
      <c r="C223">
        <v>4994</v>
      </c>
      <c r="E223">
        <v>1</v>
      </c>
      <c r="F223" t="s">
        <v>360</v>
      </c>
    </row>
    <row r="224" spans="1:6" x14ac:dyDescent="0.25">
      <c r="A224" t="s">
        <v>358</v>
      </c>
      <c r="B224" t="s">
        <v>359</v>
      </c>
      <c r="C224">
        <v>4994</v>
      </c>
      <c r="E224">
        <v>1</v>
      </c>
      <c r="F224" t="s">
        <v>360</v>
      </c>
    </row>
    <row r="225" spans="1:6" x14ac:dyDescent="0.25">
      <c r="A225" t="s">
        <v>361</v>
      </c>
      <c r="B225" t="s">
        <v>362</v>
      </c>
      <c r="C225">
        <v>6460</v>
      </c>
      <c r="E225">
        <v>130</v>
      </c>
      <c r="F225" t="s">
        <v>338</v>
      </c>
    </row>
    <row r="226" spans="1:6" x14ac:dyDescent="0.25">
      <c r="A226" t="s">
        <v>361</v>
      </c>
      <c r="B226" t="s">
        <v>362</v>
      </c>
      <c r="C226">
        <v>6460</v>
      </c>
      <c r="E226">
        <v>120</v>
      </c>
      <c r="F226" t="s">
        <v>338</v>
      </c>
    </row>
    <row r="227" spans="1:6" x14ac:dyDescent="0.25">
      <c r="A227" t="s">
        <v>361</v>
      </c>
      <c r="B227" t="s">
        <v>362</v>
      </c>
      <c r="C227">
        <v>6460</v>
      </c>
      <c r="E227">
        <v>83</v>
      </c>
      <c r="F227" t="s">
        <v>338</v>
      </c>
    </row>
    <row r="228" spans="1:6" x14ac:dyDescent="0.25">
      <c r="A228" t="s">
        <v>361</v>
      </c>
      <c r="B228" t="s">
        <v>362</v>
      </c>
      <c r="C228">
        <v>6460</v>
      </c>
      <c r="E228">
        <v>310</v>
      </c>
      <c r="F228" t="s">
        <v>338</v>
      </c>
    </row>
    <row r="229" spans="1:6" x14ac:dyDescent="0.25">
      <c r="A229" t="s">
        <v>361</v>
      </c>
      <c r="B229" t="s">
        <v>362</v>
      </c>
      <c r="C229">
        <v>6460</v>
      </c>
      <c r="E229">
        <v>210</v>
      </c>
      <c r="F229" t="s">
        <v>338</v>
      </c>
    </row>
    <row r="230" spans="1:6" x14ac:dyDescent="0.25">
      <c r="A230" t="s">
        <v>361</v>
      </c>
      <c r="B230" t="s">
        <v>362</v>
      </c>
      <c r="C230">
        <v>6460</v>
      </c>
      <c r="E230">
        <v>280</v>
      </c>
      <c r="F230" t="s">
        <v>338</v>
      </c>
    </row>
    <row r="231" spans="1:6" x14ac:dyDescent="0.25">
      <c r="A231" t="s">
        <v>361</v>
      </c>
      <c r="B231" t="s">
        <v>362</v>
      </c>
      <c r="C231">
        <v>6460</v>
      </c>
      <c r="E231">
        <v>380</v>
      </c>
      <c r="F231" t="s">
        <v>338</v>
      </c>
    </row>
    <row r="232" spans="1:6" x14ac:dyDescent="0.25">
      <c r="A232" t="s">
        <v>361</v>
      </c>
      <c r="B232" t="s">
        <v>362</v>
      </c>
      <c r="C232">
        <v>6460</v>
      </c>
      <c r="E232">
        <v>390</v>
      </c>
      <c r="F232" t="s">
        <v>338</v>
      </c>
    </row>
    <row r="233" spans="1:6" x14ac:dyDescent="0.25">
      <c r="A233" t="s">
        <v>361</v>
      </c>
      <c r="B233" t="s">
        <v>362</v>
      </c>
      <c r="C233">
        <v>6460</v>
      </c>
      <c r="E233">
        <v>300</v>
      </c>
      <c r="F233" t="s">
        <v>338</v>
      </c>
    </row>
    <row r="234" spans="1:6" x14ac:dyDescent="0.25">
      <c r="A234" t="s">
        <v>361</v>
      </c>
      <c r="B234" t="s">
        <v>362</v>
      </c>
      <c r="C234">
        <v>6460</v>
      </c>
      <c r="E234">
        <v>250</v>
      </c>
      <c r="F234" t="s">
        <v>338</v>
      </c>
    </row>
    <row r="235" spans="1:6" x14ac:dyDescent="0.25">
      <c r="A235" t="s">
        <v>361</v>
      </c>
      <c r="B235" t="s">
        <v>362</v>
      </c>
      <c r="C235">
        <v>6460</v>
      </c>
      <c r="E235">
        <v>280</v>
      </c>
      <c r="F235" t="s">
        <v>338</v>
      </c>
    </row>
    <row r="236" spans="1:6" x14ac:dyDescent="0.25">
      <c r="A236" t="s">
        <v>361</v>
      </c>
      <c r="B236" t="s">
        <v>362</v>
      </c>
      <c r="C236">
        <v>6460</v>
      </c>
      <c r="E236">
        <v>120</v>
      </c>
      <c r="F236" t="s">
        <v>338</v>
      </c>
    </row>
    <row r="237" spans="1:6" x14ac:dyDescent="0.25">
      <c r="A237" t="s">
        <v>361</v>
      </c>
      <c r="B237" t="s">
        <v>362</v>
      </c>
      <c r="C237">
        <v>6460</v>
      </c>
      <c r="E237">
        <v>330</v>
      </c>
      <c r="F237" t="s">
        <v>338</v>
      </c>
    </row>
    <row r="238" spans="1:6" x14ac:dyDescent="0.25">
      <c r="A238" t="s">
        <v>361</v>
      </c>
      <c r="B238" t="s">
        <v>362</v>
      </c>
      <c r="C238">
        <v>6460</v>
      </c>
      <c r="E238">
        <v>260</v>
      </c>
      <c r="F238" t="s">
        <v>338</v>
      </c>
    </row>
    <row r="239" spans="1:6" x14ac:dyDescent="0.25">
      <c r="A239" t="s">
        <v>361</v>
      </c>
      <c r="B239" t="s">
        <v>362</v>
      </c>
      <c r="C239">
        <v>6460</v>
      </c>
      <c r="E239">
        <v>160</v>
      </c>
      <c r="F239" t="s">
        <v>338</v>
      </c>
    </row>
    <row r="240" spans="1:6" x14ac:dyDescent="0.25">
      <c r="A240" t="s">
        <v>361</v>
      </c>
      <c r="B240" t="s">
        <v>362</v>
      </c>
      <c r="C240">
        <v>6460</v>
      </c>
      <c r="E240">
        <v>230</v>
      </c>
      <c r="F240" t="s">
        <v>338</v>
      </c>
    </row>
    <row r="241" spans="1:6" x14ac:dyDescent="0.25">
      <c r="A241" t="s">
        <v>361</v>
      </c>
      <c r="B241" t="s">
        <v>362</v>
      </c>
      <c r="C241">
        <v>6460</v>
      </c>
      <c r="E241">
        <v>340</v>
      </c>
      <c r="F241" t="s">
        <v>338</v>
      </c>
    </row>
    <row r="242" spans="1:6" x14ac:dyDescent="0.25">
      <c r="A242" t="s">
        <v>361</v>
      </c>
      <c r="B242" t="s">
        <v>362</v>
      </c>
      <c r="C242">
        <v>6460</v>
      </c>
      <c r="E242">
        <v>460</v>
      </c>
      <c r="F242" t="s">
        <v>338</v>
      </c>
    </row>
    <row r="243" spans="1:6" x14ac:dyDescent="0.25">
      <c r="A243" t="s">
        <v>361</v>
      </c>
      <c r="B243" t="s">
        <v>362</v>
      </c>
      <c r="C243">
        <v>6460</v>
      </c>
      <c r="E243">
        <v>460</v>
      </c>
      <c r="F243" t="s">
        <v>338</v>
      </c>
    </row>
    <row r="244" spans="1:6" x14ac:dyDescent="0.25">
      <c r="A244" t="s">
        <v>363</v>
      </c>
      <c r="B244" t="s">
        <v>364</v>
      </c>
      <c r="C244">
        <v>52</v>
      </c>
      <c r="E244">
        <v>1.4</v>
      </c>
      <c r="F244" t="s">
        <v>338</v>
      </c>
    </row>
    <row r="245" spans="1:6" x14ac:dyDescent="0.25">
      <c r="A245" t="s">
        <v>363</v>
      </c>
      <c r="B245" t="s">
        <v>364</v>
      </c>
      <c r="C245">
        <v>52</v>
      </c>
      <c r="E245">
        <v>1.3</v>
      </c>
      <c r="F245" t="s">
        <v>338</v>
      </c>
    </row>
    <row r="246" spans="1:6" x14ac:dyDescent="0.25">
      <c r="A246" t="s">
        <v>363</v>
      </c>
      <c r="B246" t="s">
        <v>364</v>
      </c>
      <c r="C246">
        <v>52</v>
      </c>
      <c r="E246">
        <v>1.5</v>
      </c>
      <c r="F246" t="s">
        <v>338</v>
      </c>
    </row>
    <row r="247" spans="1:6" x14ac:dyDescent="0.25">
      <c r="A247" t="s">
        <v>363</v>
      </c>
      <c r="B247" t="s">
        <v>364</v>
      </c>
      <c r="C247">
        <v>52</v>
      </c>
      <c r="E247">
        <v>5.7</v>
      </c>
      <c r="F247" t="s">
        <v>338</v>
      </c>
    </row>
    <row r="248" spans="1:6" x14ac:dyDescent="0.25">
      <c r="A248" t="s">
        <v>363</v>
      </c>
      <c r="B248" t="s">
        <v>364</v>
      </c>
      <c r="C248">
        <v>52</v>
      </c>
      <c r="E248">
        <v>3.3</v>
      </c>
      <c r="F248" t="s">
        <v>338</v>
      </c>
    </row>
    <row r="249" spans="1:6" x14ac:dyDescent="0.25">
      <c r="A249" t="s">
        <v>363</v>
      </c>
      <c r="B249" t="s">
        <v>364</v>
      </c>
      <c r="C249">
        <v>52</v>
      </c>
      <c r="E249">
        <v>4.0999999999999996</v>
      </c>
      <c r="F249" t="s">
        <v>338</v>
      </c>
    </row>
    <row r="250" spans="1:6" x14ac:dyDescent="0.25">
      <c r="A250" t="s">
        <v>363</v>
      </c>
      <c r="B250" t="s">
        <v>364</v>
      </c>
      <c r="C250">
        <v>52</v>
      </c>
      <c r="E250">
        <v>8.3000000000000007</v>
      </c>
      <c r="F250" t="s">
        <v>338</v>
      </c>
    </row>
    <row r="251" spans="1:6" x14ac:dyDescent="0.25">
      <c r="A251" t="s">
        <v>363</v>
      </c>
      <c r="B251" t="s">
        <v>364</v>
      </c>
      <c r="C251">
        <v>52</v>
      </c>
      <c r="E251">
        <v>4.5</v>
      </c>
      <c r="F251" t="s">
        <v>338</v>
      </c>
    </row>
    <row r="252" spans="1:6" x14ac:dyDescent="0.25">
      <c r="A252" t="s">
        <v>363</v>
      </c>
      <c r="B252" t="s">
        <v>364</v>
      </c>
      <c r="C252">
        <v>52</v>
      </c>
      <c r="E252">
        <v>3.4</v>
      </c>
      <c r="F252" t="s">
        <v>338</v>
      </c>
    </row>
    <row r="253" spans="1:6" x14ac:dyDescent="0.25">
      <c r="A253" t="s">
        <v>363</v>
      </c>
      <c r="B253" t="s">
        <v>364</v>
      </c>
      <c r="C253">
        <v>52</v>
      </c>
      <c r="E253">
        <v>3</v>
      </c>
      <c r="F253" t="s">
        <v>338</v>
      </c>
    </row>
    <row r="254" spans="1:6" x14ac:dyDescent="0.25">
      <c r="A254" t="s">
        <v>363</v>
      </c>
      <c r="B254" t="s">
        <v>364</v>
      </c>
      <c r="C254">
        <v>52</v>
      </c>
      <c r="E254">
        <v>2.1</v>
      </c>
      <c r="F254" t="s">
        <v>338</v>
      </c>
    </row>
    <row r="255" spans="1:6" x14ac:dyDescent="0.25">
      <c r="A255" t="s">
        <v>363</v>
      </c>
      <c r="B255" t="s">
        <v>364</v>
      </c>
      <c r="C255">
        <v>52</v>
      </c>
      <c r="E255">
        <v>2.1</v>
      </c>
      <c r="F255" t="s">
        <v>338</v>
      </c>
    </row>
    <row r="256" spans="1:6" x14ac:dyDescent="0.25">
      <c r="A256" t="s">
        <v>363</v>
      </c>
      <c r="B256" t="s">
        <v>364</v>
      </c>
      <c r="C256">
        <v>52</v>
      </c>
      <c r="E256">
        <v>3.7</v>
      </c>
      <c r="F256" t="s">
        <v>338</v>
      </c>
    </row>
    <row r="257" spans="1:6" x14ac:dyDescent="0.25">
      <c r="A257" t="s">
        <v>363</v>
      </c>
      <c r="B257" t="s">
        <v>364</v>
      </c>
      <c r="C257">
        <v>52</v>
      </c>
      <c r="E257">
        <v>3.3</v>
      </c>
      <c r="F257" t="s">
        <v>338</v>
      </c>
    </row>
    <row r="258" spans="1:6" x14ac:dyDescent="0.25">
      <c r="A258" t="s">
        <v>363</v>
      </c>
      <c r="B258" t="s">
        <v>364</v>
      </c>
      <c r="C258">
        <v>52</v>
      </c>
      <c r="E258">
        <v>1.7</v>
      </c>
      <c r="F258" t="s">
        <v>338</v>
      </c>
    </row>
    <row r="259" spans="1:6" x14ac:dyDescent="0.25">
      <c r="A259" t="s">
        <v>363</v>
      </c>
      <c r="B259" t="s">
        <v>364</v>
      </c>
      <c r="C259">
        <v>52</v>
      </c>
      <c r="E259">
        <v>3.4</v>
      </c>
      <c r="F259" t="s">
        <v>338</v>
      </c>
    </row>
    <row r="260" spans="1:6" x14ac:dyDescent="0.25">
      <c r="A260" t="s">
        <v>363</v>
      </c>
      <c r="B260" t="s">
        <v>364</v>
      </c>
      <c r="C260">
        <v>52</v>
      </c>
      <c r="E260">
        <v>4.8</v>
      </c>
      <c r="F260" t="s">
        <v>338</v>
      </c>
    </row>
    <row r="261" spans="1:6" x14ac:dyDescent="0.25">
      <c r="A261" t="s">
        <v>363</v>
      </c>
      <c r="B261" t="s">
        <v>364</v>
      </c>
      <c r="C261">
        <v>52</v>
      </c>
      <c r="E261">
        <v>6.9</v>
      </c>
      <c r="F261" t="s">
        <v>338</v>
      </c>
    </row>
    <row r="262" spans="1:6" x14ac:dyDescent="0.25">
      <c r="A262" t="s">
        <v>363</v>
      </c>
      <c r="B262" t="s">
        <v>364</v>
      </c>
      <c r="C262">
        <v>52</v>
      </c>
      <c r="E262">
        <v>12</v>
      </c>
      <c r="F262" t="s">
        <v>338</v>
      </c>
    </row>
    <row r="263" spans="1:6" x14ac:dyDescent="0.25">
      <c r="A263" t="s">
        <v>365</v>
      </c>
      <c r="B263" t="s">
        <v>366</v>
      </c>
      <c r="C263">
        <v>6458</v>
      </c>
      <c r="E263">
        <v>11</v>
      </c>
      <c r="F263" t="s">
        <v>338</v>
      </c>
    </row>
    <row r="264" spans="1:6" x14ac:dyDescent="0.25">
      <c r="A264" t="s">
        <v>365</v>
      </c>
      <c r="B264" t="s">
        <v>366</v>
      </c>
      <c r="C264">
        <v>6458</v>
      </c>
      <c r="E264">
        <v>12</v>
      </c>
      <c r="F264" t="s">
        <v>338</v>
      </c>
    </row>
    <row r="265" spans="1:6" x14ac:dyDescent="0.25">
      <c r="A265" t="s">
        <v>365</v>
      </c>
      <c r="B265" t="s">
        <v>366</v>
      </c>
      <c r="C265">
        <v>6458</v>
      </c>
      <c r="E265">
        <v>29</v>
      </c>
      <c r="F265" t="s">
        <v>338</v>
      </c>
    </row>
    <row r="266" spans="1:6" x14ac:dyDescent="0.25">
      <c r="A266" t="s">
        <v>365</v>
      </c>
      <c r="B266" t="s">
        <v>366</v>
      </c>
      <c r="C266">
        <v>6458</v>
      </c>
      <c r="E266">
        <v>25</v>
      </c>
      <c r="F266" t="s">
        <v>338</v>
      </c>
    </row>
    <row r="267" spans="1:6" x14ac:dyDescent="0.25">
      <c r="A267" t="s">
        <v>365</v>
      </c>
      <c r="B267" t="s">
        <v>366</v>
      </c>
      <c r="C267">
        <v>6458</v>
      </c>
      <c r="E267">
        <v>28</v>
      </c>
      <c r="F267" t="s">
        <v>338</v>
      </c>
    </row>
    <row r="268" spans="1:6" x14ac:dyDescent="0.25">
      <c r="A268" t="s">
        <v>365</v>
      </c>
      <c r="B268" t="s">
        <v>366</v>
      </c>
      <c r="C268">
        <v>6458</v>
      </c>
      <c r="E268">
        <v>33</v>
      </c>
      <c r="F268" t="s">
        <v>338</v>
      </c>
    </row>
    <row r="269" spans="1:6" x14ac:dyDescent="0.25">
      <c r="A269" t="s">
        <v>365</v>
      </c>
      <c r="B269" t="s">
        <v>366</v>
      </c>
      <c r="C269">
        <v>6458</v>
      </c>
      <c r="E269">
        <v>22</v>
      </c>
      <c r="F269" t="s">
        <v>338</v>
      </c>
    </row>
    <row r="270" spans="1:6" x14ac:dyDescent="0.25">
      <c r="A270" t="s">
        <v>365</v>
      </c>
      <c r="B270" t="s">
        <v>366</v>
      </c>
      <c r="C270">
        <v>6458</v>
      </c>
      <c r="E270">
        <v>16</v>
      </c>
      <c r="F270" t="s">
        <v>338</v>
      </c>
    </row>
    <row r="271" spans="1:6" x14ac:dyDescent="0.25">
      <c r="A271" t="s">
        <v>365</v>
      </c>
      <c r="B271" t="s">
        <v>366</v>
      </c>
      <c r="C271">
        <v>6458</v>
      </c>
      <c r="E271">
        <v>12</v>
      </c>
      <c r="F271" t="s">
        <v>338</v>
      </c>
    </row>
    <row r="272" spans="1:6" x14ac:dyDescent="0.25">
      <c r="A272" t="s">
        <v>365</v>
      </c>
      <c r="B272" t="s">
        <v>366</v>
      </c>
      <c r="C272">
        <v>6458</v>
      </c>
      <c r="E272">
        <v>10</v>
      </c>
      <c r="F272" t="s">
        <v>338</v>
      </c>
    </row>
    <row r="273" spans="1:6" x14ac:dyDescent="0.25">
      <c r="A273" t="s">
        <v>365</v>
      </c>
      <c r="B273" t="s">
        <v>366</v>
      </c>
      <c r="C273">
        <v>6458</v>
      </c>
      <c r="D273" t="s">
        <v>333</v>
      </c>
      <c r="E273">
        <v>10</v>
      </c>
      <c r="F273" t="s">
        <v>338</v>
      </c>
    </row>
    <row r="274" spans="1:6" x14ac:dyDescent="0.25">
      <c r="A274" t="s">
        <v>365</v>
      </c>
      <c r="B274" t="s">
        <v>366</v>
      </c>
      <c r="C274">
        <v>6458</v>
      </c>
      <c r="E274">
        <v>12</v>
      </c>
      <c r="F274" t="s">
        <v>338</v>
      </c>
    </row>
    <row r="275" spans="1:6" x14ac:dyDescent="0.25">
      <c r="A275" t="s">
        <v>365</v>
      </c>
      <c r="B275" t="s">
        <v>366</v>
      </c>
      <c r="C275">
        <v>6458</v>
      </c>
      <c r="E275">
        <v>12</v>
      </c>
      <c r="F275" t="s">
        <v>338</v>
      </c>
    </row>
    <row r="276" spans="1:6" x14ac:dyDescent="0.25">
      <c r="A276" t="s">
        <v>365</v>
      </c>
      <c r="B276" t="s">
        <v>366</v>
      </c>
      <c r="C276">
        <v>6458</v>
      </c>
      <c r="E276">
        <v>21</v>
      </c>
      <c r="F276" t="s">
        <v>338</v>
      </c>
    </row>
    <row r="277" spans="1:6" x14ac:dyDescent="0.25">
      <c r="A277" t="s">
        <v>365</v>
      </c>
      <c r="B277" t="s">
        <v>366</v>
      </c>
      <c r="C277">
        <v>6458</v>
      </c>
      <c r="E277">
        <v>15</v>
      </c>
      <c r="F277" t="s">
        <v>338</v>
      </c>
    </row>
    <row r="278" spans="1:6" x14ac:dyDescent="0.25">
      <c r="A278" t="s">
        <v>365</v>
      </c>
      <c r="B278" t="s">
        <v>366</v>
      </c>
      <c r="C278">
        <v>6458</v>
      </c>
      <c r="E278">
        <v>41</v>
      </c>
      <c r="F278" t="s">
        <v>338</v>
      </c>
    </row>
    <row r="279" spans="1:6" x14ac:dyDescent="0.25">
      <c r="A279" t="s">
        <v>365</v>
      </c>
      <c r="B279" t="s">
        <v>366</v>
      </c>
      <c r="C279">
        <v>6458</v>
      </c>
      <c r="E279">
        <v>36</v>
      </c>
      <c r="F279" t="s">
        <v>338</v>
      </c>
    </row>
    <row r="280" spans="1:6" x14ac:dyDescent="0.25">
      <c r="A280" t="s">
        <v>365</v>
      </c>
      <c r="B280" t="s">
        <v>366</v>
      </c>
      <c r="C280">
        <v>6458</v>
      </c>
      <c r="E280">
        <v>22</v>
      </c>
      <c r="F280" t="s">
        <v>338</v>
      </c>
    </row>
    <row r="281" spans="1:6" x14ac:dyDescent="0.25">
      <c r="A281" t="s">
        <v>365</v>
      </c>
      <c r="B281" t="s">
        <v>366</v>
      </c>
      <c r="C281">
        <v>6458</v>
      </c>
      <c r="E281">
        <v>18</v>
      </c>
      <c r="F281" t="s">
        <v>338</v>
      </c>
    </row>
    <row r="282" spans="1:6" x14ac:dyDescent="0.25">
      <c r="A282" t="s">
        <v>367</v>
      </c>
      <c r="B282" t="s">
        <v>368</v>
      </c>
      <c r="C282">
        <v>103</v>
      </c>
      <c r="D282" t="s">
        <v>333</v>
      </c>
      <c r="E282" s="33">
        <v>5.0000000000000001E-3</v>
      </c>
      <c r="F282" t="s">
        <v>338</v>
      </c>
    </row>
    <row r="283" spans="1:6" x14ac:dyDescent="0.25">
      <c r="A283" t="s">
        <v>367</v>
      </c>
      <c r="B283" t="s">
        <v>368</v>
      </c>
      <c r="C283">
        <v>103</v>
      </c>
      <c r="D283" t="s">
        <v>333</v>
      </c>
      <c r="E283" s="33">
        <v>5.0000000000000001E-3</v>
      </c>
      <c r="F283" t="s">
        <v>338</v>
      </c>
    </row>
    <row r="284" spans="1:6" x14ac:dyDescent="0.25">
      <c r="A284" t="s">
        <v>367</v>
      </c>
      <c r="B284" t="s">
        <v>368</v>
      </c>
      <c r="C284">
        <v>103</v>
      </c>
      <c r="D284" t="s">
        <v>333</v>
      </c>
      <c r="E284" s="33">
        <v>5.0000000000000001E-3</v>
      </c>
      <c r="F284" t="s">
        <v>338</v>
      </c>
    </row>
    <row r="285" spans="1:6" x14ac:dyDescent="0.25">
      <c r="A285" t="s">
        <v>367</v>
      </c>
      <c r="B285" t="s">
        <v>368</v>
      </c>
      <c r="C285">
        <v>103</v>
      </c>
      <c r="E285">
        <v>2.1999999999999999E-2</v>
      </c>
      <c r="F285" t="s">
        <v>338</v>
      </c>
    </row>
    <row r="286" spans="1:6" x14ac:dyDescent="0.25">
      <c r="A286" t="s">
        <v>367</v>
      </c>
      <c r="B286" t="s">
        <v>368</v>
      </c>
      <c r="C286">
        <v>103</v>
      </c>
      <c r="D286" t="s">
        <v>333</v>
      </c>
      <c r="E286" s="33">
        <v>5.0000000000000001E-3</v>
      </c>
      <c r="F286" t="s">
        <v>338</v>
      </c>
    </row>
    <row r="287" spans="1:6" x14ac:dyDescent="0.25">
      <c r="A287" t="s">
        <v>367</v>
      </c>
      <c r="B287" t="s">
        <v>368</v>
      </c>
      <c r="C287">
        <v>103</v>
      </c>
      <c r="D287" t="s">
        <v>333</v>
      </c>
      <c r="E287" s="33">
        <v>5.0000000000000001E-3</v>
      </c>
      <c r="F287" t="s">
        <v>338</v>
      </c>
    </row>
    <row r="288" spans="1:6" x14ac:dyDescent="0.25">
      <c r="A288" t="s">
        <v>367</v>
      </c>
      <c r="B288" t="s">
        <v>368</v>
      </c>
      <c r="C288">
        <v>103</v>
      </c>
      <c r="D288" t="s">
        <v>333</v>
      </c>
      <c r="E288" s="33">
        <v>5.0000000000000001E-3</v>
      </c>
      <c r="F288" t="s">
        <v>338</v>
      </c>
    </row>
    <row r="289" spans="1:6" x14ac:dyDescent="0.25">
      <c r="A289" t="s">
        <v>367</v>
      </c>
      <c r="B289" t="s">
        <v>368</v>
      </c>
      <c r="C289">
        <v>103</v>
      </c>
      <c r="D289" t="s">
        <v>333</v>
      </c>
      <c r="E289" s="33">
        <v>5.0000000000000001E-3</v>
      </c>
      <c r="F289" t="s">
        <v>338</v>
      </c>
    </row>
    <row r="290" spans="1:6" x14ac:dyDescent="0.25">
      <c r="A290" t="s">
        <v>367</v>
      </c>
      <c r="B290" t="s">
        <v>368</v>
      </c>
      <c r="C290">
        <v>103</v>
      </c>
      <c r="D290" t="s">
        <v>333</v>
      </c>
      <c r="E290" s="33">
        <v>5.0000000000000001E-3</v>
      </c>
      <c r="F290" t="s">
        <v>338</v>
      </c>
    </row>
    <row r="291" spans="1:6" x14ac:dyDescent="0.25">
      <c r="A291" t="s">
        <v>367</v>
      </c>
      <c r="B291" t="s">
        <v>368</v>
      </c>
      <c r="C291">
        <v>103</v>
      </c>
      <c r="D291" t="s">
        <v>333</v>
      </c>
      <c r="E291" s="33">
        <v>5.0000000000000001E-3</v>
      </c>
      <c r="F291" t="s">
        <v>338</v>
      </c>
    </row>
    <row r="292" spans="1:6" x14ac:dyDescent="0.25">
      <c r="A292" t="s">
        <v>367</v>
      </c>
      <c r="B292" t="s">
        <v>368</v>
      </c>
      <c r="C292">
        <v>103</v>
      </c>
      <c r="D292" t="s">
        <v>333</v>
      </c>
      <c r="E292" s="33">
        <v>5.0000000000000001E-3</v>
      </c>
      <c r="F292" t="s">
        <v>338</v>
      </c>
    </row>
    <row r="293" spans="1:6" x14ac:dyDescent="0.25">
      <c r="A293" t="s">
        <v>367</v>
      </c>
      <c r="B293" t="s">
        <v>368</v>
      </c>
      <c r="C293">
        <v>103</v>
      </c>
      <c r="D293" t="s">
        <v>333</v>
      </c>
      <c r="E293" s="33">
        <v>5.0000000000000001E-3</v>
      </c>
      <c r="F293" t="s">
        <v>338</v>
      </c>
    </row>
    <row r="294" spans="1:6" x14ac:dyDescent="0.25">
      <c r="A294" t="s">
        <v>367</v>
      </c>
      <c r="B294" t="s">
        <v>368</v>
      </c>
      <c r="C294">
        <v>103</v>
      </c>
      <c r="D294" t="s">
        <v>333</v>
      </c>
      <c r="E294" s="33">
        <v>5.0000000000000001E-3</v>
      </c>
      <c r="F294" t="s">
        <v>338</v>
      </c>
    </row>
    <row r="295" spans="1:6" x14ac:dyDescent="0.25">
      <c r="A295" t="s">
        <v>367</v>
      </c>
      <c r="B295" t="s">
        <v>368</v>
      </c>
      <c r="C295">
        <v>103</v>
      </c>
      <c r="E295">
        <v>0.01</v>
      </c>
      <c r="F295" t="s">
        <v>338</v>
      </c>
    </row>
    <row r="296" spans="1:6" x14ac:dyDescent="0.25">
      <c r="A296" t="s">
        <v>367</v>
      </c>
      <c r="B296" t="s">
        <v>368</v>
      </c>
      <c r="C296">
        <v>103</v>
      </c>
      <c r="D296" t="s">
        <v>333</v>
      </c>
      <c r="E296" s="33">
        <v>5.0000000000000001E-3</v>
      </c>
      <c r="F296" t="s">
        <v>338</v>
      </c>
    </row>
    <row r="297" spans="1:6" x14ac:dyDescent="0.25">
      <c r="A297" t="s">
        <v>367</v>
      </c>
      <c r="B297" t="s">
        <v>368</v>
      </c>
      <c r="C297">
        <v>103</v>
      </c>
      <c r="D297" t="s">
        <v>333</v>
      </c>
      <c r="E297" s="33">
        <v>5.0000000000000001E-3</v>
      </c>
      <c r="F297" t="s">
        <v>338</v>
      </c>
    </row>
    <row r="298" spans="1:6" x14ac:dyDescent="0.25">
      <c r="A298" t="s">
        <v>367</v>
      </c>
      <c r="B298" t="s">
        <v>368</v>
      </c>
      <c r="C298">
        <v>103</v>
      </c>
      <c r="D298" t="s">
        <v>333</v>
      </c>
      <c r="E298" s="33">
        <v>5.0000000000000001E-3</v>
      </c>
      <c r="F298" t="s">
        <v>338</v>
      </c>
    </row>
    <row r="299" spans="1:6" x14ac:dyDescent="0.25">
      <c r="A299" t="s">
        <v>367</v>
      </c>
      <c r="B299" t="s">
        <v>368</v>
      </c>
      <c r="C299">
        <v>103</v>
      </c>
      <c r="D299" t="s">
        <v>333</v>
      </c>
      <c r="E299" s="33">
        <v>5.0000000000000001E-3</v>
      </c>
      <c r="F299" t="s">
        <v>338</v>
      </c>
    </row>
    <row r="300" spans="1:6" x14ac:dyDescent="0.25">
      <c r="A300" t="s">
        <v>367</v>
      </c>
      <c r="B300" t="s">
        <v>368</v>
      </c>
      <c r="C300">
        <v>103</v>
      </c>
      <c r="D300" t="s">
        <v>333</v>
      </c>
      <c r="E300" s="33">
        <v>5.0000000000000001E-3</v>
      </c>
      <c r="F300" t="s">
        <v>338</v>
      </c>
    </row>
    <row r="301" spans="1:6" x14ac:dyDescent="0.25">
      <c r="A301" t="s">
        <v>369</v>
      </c>
      <c r="B301" t="s">
        <v>370</v>
      </c>
      <c r="C301">
        <v>3410</v>
      </c>
      <c r="E301">
        <v>0.57999999999999996</v>
      </c>
      <c r="F301" t="s">
        <v>338</v>
      </c>
    </row>
    <row r="302" spans="1:6" x14ac:dyDescent="0.25">
      <c r="A302" t="s">
        <v>369</v>
      </c>
      <c r="B302" t="s">
        <v>370</v>
      </c>
      <c r="C302">
        <v>3410</v>
      </c>
      <c r="E302">
        <v>0.72</v>
      </c>
      <c r="F302" t="s">
        <v>338</v>
      </c>
    </row>
    <row r="303" spans="1:6" x14ac:dyDescent="0.25">
      <c r="A303" t="s">
        <v>369</v>
      </c>
      <c r="B303" t="s">
        <v>370</v>
      </c>
      <c r="C303">
        <v>3410</v>
      </c>
      <c r="E303">
        <v>0.8</v>
      </c>
      <c r="F303" t="s">
        <v>338</v>
      </c>
    </row>
    <row r="304" spans="1:6" x14ac:dyDescent="0.25">
      <c r="A304" t="s">
        <v>369</v>
      </c>
      <c r="B304" t="s">
        <v>370</v>
      </c>
      <c r="C304">
        <v>3410</v>
      </c>
      <c r="E304">
        <v>1.3</v>
      </c>
      <c r="F304" t="s">
        <v>338</v>
      </c>
    </row>
    <row r="305" spans="1:6" x14ac:dyDescent="0.25">
      <c r="A305" t="s">
        <v>369</v>
      </c>
      <c r="B305" t="s">
        <v>370</v>
      </c>
      <c r="C305">
        <v>3410</v>
      </c>
      <c r="E305">
        <v>0.74</v>
      </c>
      <c r="F305" t="s">
        <v>338</v>
      </c>
    </row>
    <row r="306" spans="1:6" x14ac:dyDescent="0.25">
      <c r="A306" t="s">
        <v>369</v>
      </c>
      <c r="B306" t="s">
        <v>370</v>
      </c>
      <c r="C306">
        <v>3410</v>
      </c>
      <c r="E306">
        <v>0.88</v>
      </c>
      <c r="F306" t="s">
        <v>338</v>
      </c>
    </row>
    <row r="307" spans="1:6" x14ac:dyDescent="0.25">
      <c r="A307" t="s">
        <v>369</v>
      </c>
      <c r="B307" t="s">
        <v>370</v>
      </c>
      <c r="C307">
        <v>3410</v>
      </c>
      <c r="E307">
        <v>1.4</v>
      </c>
      <c r="F307" t="s">
        <v>338</v>
      </c>
    </row>
    <row r="308" spans="1:6" x14ac:dyDescent="0.25">
      <c r="A308" t="s">
        <v>369</v>
      </c>
      <c r="B308" t="s">
        <v>370</v>
      </c>
      <c r="C308">
        <v>3410</v>
      </c>
      <c r="E308">
        <v>1.1000000000000001</v>
      </c>
      <c r="F308" t="s">
        <v>338</v>
      </c>
    </row>
    <row r="309" spans="1:6" x14ac:dyDescent="0.25">
      <c r="A309" t="s">
        <v>369</v>
      </c>
      <c r="B309" t="s">
        <v>370</v>
      </c>
      <c r="C309">
        <v>3410</v>
      </c>
      <c r="E309">
        <v>1.3</v>
      </c>
      <c r="F309" t="s">
        <v>338</v>
      </c>
    </row>
    <row r="310" spans="1:6" x14ac:dyDescent="0.25">
      <c r="A310" t="s">
        <v>369</v>
      </c>
      <c r="B310" t="s">
        <v>370</v>
      </c>
      <c r="C310">
        <v>3410</v>
      </c>
      <c r="E310">
        <v>1.1000000000000001</v>
      </c>
      <c r="F310" t="s">
        <v>338</v>
      </c>
    </row>
    <row r="311" spans="1:6" x14ac:dyDescent="0.25">
      <c r="A311" t="s">
        <v>369</v>
      </c>
      <c r="B311" t="s">
        <v>370</v>
      </c>
      <c r="C311">
        <v>3410</v>
      </c>
      <c r="E311">
        <v>1</v>
      </c>
      <c r="F311" t="s">
        <v>338</v>
      </c>
    </row>
    <row r="312" spans="1:6" x14ac:dyDescent="0.25">
      <c r="A312" t="s">
        <v>369</v>
      </c>
      <c r="B312" t="s">
        <v>370</v>
      </c>
      <c r="C312">
        <v>3410</v>
      </c>
      <c r="E312">
        <v>0.84</v>
      </c>
      <c r="F312" t="s">
        <v>338</v>
      </c>
    </row>
    <row r="313" spans="1:6" x14ac:dyDescent="0.25">
      <c r="A313" t="s">
        <v>369</v>
      </c>
      <c r="B313" t="s">
        <v>370</v>
      </c>
      <c r="C313">
        <v>3410</v>
      </c>
      <c r="E313">
        <v>0.84</v>
      </c>
      <c r="F313" t="s">
        <v>338</v>
      </c>
    </row>
    <row r="314" spans="1:6" x14ac:dyDescent="0.25">
      <c r="A314" t="s">
        <v>369</v>
      </c>
      <c r="B314" t="s">
        <v>370</v>
      </c>
      <c r="C314">
        <v>3410</v>
      </c>
      <c r="E314">
        <v>0.97</v>
      </c>
      <c r="F314" t="s">
        <v>338</v>
      </c>
    </row>
    <row r="315" spans="1:6" x14ac:dyDescent="0.25">
      <c r="A315" t="s">
        <v>369</v>
      </c>
      <c r="B315" t="s">
        <v>370</v>
      </c>
      <c r="C315">
        <v>3410</v>
      </c>
      <c r="E315">
        <v>1.5</v>
      </c>
      <c r="F315" t="s">
        <v>338</v>
      </c>
    </row>
    <row r="316" spans="1:6" x14ac:dyDescent="0.25">
      <c r="A316" t="s">
        <v>369</v>
      </c>
      <c r="B316" t="s">
        <v>370</v>
      </c>
      <c r="C316">
        <v>3410</v>
      </c>
      <c r="E316">
        <v>1.1000000000000001</v>
      </c>
      <c r="F316" t="s">
        <v>338</v>
      </c>
    </row>
    <row r="317" spans="1:6" x14ac:dyDescent="0.25">
      <c r="A317" t="s">
        <v>369</v>
      </c>
      <c r="B317" t="s">
        <v>370</v>
      </c>
      <c r="C317">
        <v>3410</v>
      </c>
      <c r="E317">
        <v>1.3</v>
      </c>
      <c r="F317" t="s">
        <v>338</v>
      </c>
    </row>
    <row r="318" spans="1:6" x14ac:dyDescent="0.25">
      <c r="A318" t="s">
        <v>369</v>
      </c>
      <c r="B318" t="s">
        <v>370</v>
      </c>
      <c r="C318">
        <v>3410</v>
      </c>
      <c r="E318">
        <v>1.5</v>
      </c>
      <c r="F318" t="s">
        <v>338</v>
      </c>
    </row>
    <row r="319" spans="1:6" x14ac:dyDescent="0.25">
      <c r="A319" t="s">
        <v>369</v>
      </c>
      <c r="B319" t="s">
        <v>370</v>
      </c>
      <c r="C319">
        <v>3410</v>
      </c>
      <c r="E319">
        <v>1.6</v>
      </c>
      <c r="F319" t="s">
        <v>338</v>
      </c>
    </row>
    <row r="320" spans="1:6" x14ac:dyDescent="0.25">
      <c r="A320" t="s">
        <v>371</v>
      </c>
      <c r="B320" t="s">
        <v>372</v>
      </c>
      <c r="C320">
        <v>117</v>
      </c>
      <c r="E320">
        <v>0.746</v>
      </c>
      <c r="F320" t="s">
        <v>330</v>
      </c>
    </row>
    <row r="321" spans="1:6" x14ac:dyDescent="0.25">
      <c r="A321" t="s">
        <v>371</v>
      </c>
      <c r="B321" t="s">
        <v>372</v>
      </c>
      <c r="C321">
        <v>117</v>
      </c>
      <c r="E321">
        <v>0.91500000000000004</v>
      </c>
      <c r="F321" t="s">
        <v>330</v>
      </c>
    </row>
    <row r="322" spans="1:6" x14ac:dyDescent="0.25">
      <c r="A322" t="s">
        <v>371</v>
      </c>
      <c r="B322" t="s">
        <v>372</v>
      </c>
      <c r="C322">
        <v>117</v>
      </c>
      <c r="E322">
        <v>0.91300000000000003</v>
      </c>
      <c r="F322" t="s">
        <v>330</v>
      </c>
    </row>
    <row r="323" spans="1:6" x14ac:dyDescent="0.25">
      <c r="A323" t="s">
        <v>371</v>
      </c>
      <c r="B323" t="s">
        <v>372</v>
      </c>
      <c r="C323">
        <v>117</v>
      </c>
      <c r="E323">
        <v>0.48599999999999999</v>
      </c>
      <c r="F323" t="s">
        <v>330</v>
      </c>
    </row>
    <row r="324" spans="1:6" x14ac:dyDescent="0.25">
      <c r="A324" t="s">
        <v>371</v>
      </c>
      <c r="B324" t="s">
        <v>372</v>
      </c>
      <c r="C324">
        <v>117</v>
      </c>
      <c r="E324">
        <v>0.40600000000000003</v>
      </c>
      <c r="F324" t="s">
        <v>330</v>
      </c>
    </row>
    <row r="325" spans="1:6" x14ac:dyDescent="0.25">
      <c r="A325" t="s">
        <v>371</v>
      </c>
      <c r="B325" t="s">
        <v>372</v>
      </c>
      <c r="C325">
        <v>117</v>
      </c>
      <c r="E325">
        <v>0.32600000000000001</v>
      </c>
      <c r="F325" t="s">
        <v>330</v>
      </c>
    </row>
    <row r="326" spans="1:6" x14ac:dyDescent="0.25">
      <c r="A326" t="s">
        <v>371</v>
      </c>
      <c r="B326" t="s">
        <v>372</v>
      </c>
      <c r="C326">
        <v>117</v>
      </c>
      <c r="E326">
        <v>0.64600000000000002</v>
      </c>
      <c r="F326" t="s">
        <v>330</v>
      </c>
    </row>
    <row r="327" spans="1:6" x14ac:dyDescent="0.25">
      <c r="A327" t="s">
        <v>371</v>
      </c>
      <c r="B327" t="s">
        <v>372</v>
      </c>
      <c r="C327">
        <v>117</v>
      </c>
      <c r="E327">
        <v>0.44600000000000001</v>
      </c>
      <c r="F327" t="s">
        <v>330</v>
      </c>
    </row>
    <row r="328" spans="1:6" x14ac:dyDescent="0.25">
      <c r="A328" t="s">
        <v>371</v>
      </c>
      <c r="B328" t="s">
        <v>372</v>
      </c>
      <c r="C328">
        <v>117</v>
      </c>
      <c r="E328">
        <v>0.72599999999999998</v>
      </c>
      <c r="F328" t="s">
        <v>330</v>
      </c>
    </row>
    <row r="329" spans="1:6" x14ac:dyDescent="0.25">
      <c r="A329" t="s">
        <v>371</v>
      </c>
      <c r="B329" t="s">
        <v>372</v>
      </c>
      <c r="C329">
        <v>117</v>
      </c>
      <c r="E329">
        <v>1.5</v>
      </c>
      <c r="F329" t="s">
        <v>330</v>
      </c>
    </row>
    <row r="330" spans="1:6" x14ac:dyDescent="0.25">
      <c r="A330" t="s">
        <v>371</v>
      </c>
      <c r="B330" t="s">
        <v>372</v>
      </c>
      <c r="C330">
        <v>117</v>
      </c>
      <c r="E330">
        <v>0.80600000000000005</v>
      </c>
      <c r="F330" t="s">
        <v>330</v>
      </c>
    </row>
    <row r="331" spans="1:6" x14ac:dyDescent="0.25">
      <c r="A331" t="s">
        <v>371</v>
      </c>
      <c r="B331" t="s">
        <v>372</v>
      </c>
      <c r="C331">
        <v>117</v>
      </c>
      <c r="E331">
        <v>2</v>
      </c>
      <c r="F331" t="s">
        <v>330</v>
      </c>
    </row>
    <row r="332" spans="1:6" x14ac:dyDescent="0.25">
      <c r="A332" t="s">
        <v>371</v>
      </c>
      <c r="B332" t="s">
        <v>372</v>
      </c>
      <c r="C332">
        <v>117</v>
      </c>
      <c r="D332" t="s">
        <v>333</v>
      </c>
      <c r="E332">
        <v>0.19600000000000001</v>
      </c>
      <c r="F332" t="s">
        <v>330</v>
      </c>
    </row>
    <row r="333" spans="1:6" x14ac:dyDescent="0.25">
      <c r="A333" t="s">
        <v>371</v>
      </c>
      <c r="B333" t="s">
        <v>372</v>
      </c>
      <c r="C333">
        <v>117</v>
      </c>
      <c r="E333">
        <v>0.41599999999999998</v>
      </c>
      <c r="F333" t="s">
        <v>330</v>
      </c>
    </row>
    <row r="334" spans="1:6" x14ac:dyDescent="0.25">
      <c r="A334" t="s">
        <v>371</v>
      </c>
      <c r="B334" t="s">
        <v>372</v>
      </c>
      <c r="C334">
        <v>117</v>
      </c>
      <c r="E334">
        <v>0.93600000000000005</v>
      </c>
      <c r="F334" t="s">
        <v>330</v>
      </c>
    </row>
    <row r="335" spans="1:6" x14ac:dyDescent="0.25">
      <c r="A335" t="s">
        <v>371</v>
      </c>
      <c r="B335" t="s">
        <v>372</v>
      </c>
      <c r="C335">
        <v>117</v>
      </c>
      <c r="E335">
        <v>0.53400000000000003</v>
      </c>
      <c r="F335" t="s">
        <v>330</v>
      </c>
    </row>
    <row r="336" spans="1:6" x14ac:dyDescent="0.25">
      <c r="A336" t="s">
        <v>371</v>
      </c>
      <c r="B336" t="s">
        <v>372</v>
      </c>
      <c r="C336">
        <v>117</v>
      </c>
      <c r="E336">
        <v>0.36599999999999999</v>
      </c>
      <c r="F336" t="s">
        <v>330</v>
      </c>
    </row>
    <row r="337" spans="1:6" x14ac:dyDescent="0.25">
      <c r="A337" t="s">
        <v>371</v>
      </c>
      <c r="B337" t="s">
        <v>372</v>
      </c>
      <c r="C337">
        <v>117</v>
      </c>
      <c r="E337">
        <v>0.80600000000000005</v>
      </c>
      <c r="F337" t="s">
        <v>330</v>
      </c>
    </row>
    <row r="338" spans="1:6" x14ac:dyDescent="0.25">
      <c r="A338" t="s">
        <v>371</v>
      </c>
      <c r="B338" t="s">
        <v>372</v>
      </c>
      <c r="C338">
        <v>117</v>
      </c>
      <c r="E338">
        <v>0.436</v>
      </c>
      <c r="F338" t="s">
        <v>330</v>
      </c>
    </row>
    <row r="339" spans="1:6" x14ac:dyDescent="0.25">
      <c r="A339" t="s">
        <v>373</v>
      </c>
      <c r="B339" t="s">
        <v>374</v>
      </c>
      <c r="C339">
        <v>118</v>
      </c>
      <c r="D339" t="s">
        <v>333</v>
      </c>
      <c r="E339">
        <v>4.0000000000000001E-3</v>
      </c>
      <c r="F339" t="s">
        <v>330</v>
      </c>
    </row>
    <row r="340" spans="1:6" x14ac:dyDescent="0.25">
      <c r="A340" t="s">
        <v>373</v>
      </c>
      <c r="B340" t="s">
        <v>374</v>
      </c>
      <c r="C340">
        <v>118</v>
      </c>
      <c r="E340">
        <v>4.7999999999999996E-3</v>
      </c>
      <c r="F340" t="s">
        <v>330</v>
      </c>
    </row>
    <row r="341" spans="1:6" x14ac:dyDescent="0.25">
      <c r="A341" t="s">
        <v>373</v>
      </c>
      <c r="B341" t="s">
        <v>374</v>
      </c>
      <c r="C341">
        <v>118</v>
      </c>
      <c r="E341">
        <v>6.8999999999999999E-3</v>
      </c>
      <c r="F341" t="s">
        <v>330</v>
      </c>
    </row>
    <row r="342" spans="1:6" x14ac:dyDescent="0.25">
      <c r="A342" t="s">
        <v>373</v>
      </c>
      <c r="B342" t="s">
        <v>374</v>
      </c>
      <c r="C342">
        <v>118</v>
      </c>
      <c r="D342" t="s">
        <v>333</v>
      </c>
      <c r="E342">
        <v>4.0000000000000001E-3</v>
      </c>
      <c r="F342" t="s">
        <v>330</v>
      </c>
    </row>
    <row r="343" spans="1:6" x14ac:dyDescent="0.25">
      <c r="A343" t="s">
        <v>373</v>
      </c>
      <c r="B343" t="s">
        <v>374</v>
      </c>
      <c r="C343">
        <v>118</v>
      </c>
      <c r="D343" t="s">
        <v>333</v>
      </c>
      <c r="E343">
        <v>4.0000000000000001E-3</v>
      </c>
      <c r="F343" t="s">
        <v>330</v>
      </c>
    </row>
    <row r="344" spans="1:6" x14ac:dyDescent="0.25">
      <c r="A344" t="s">
        <v>373</v>
      </c>
      <c r="B344" t="s">
        <v>374</v>
      </c>
      <c r="C344">
        <v>118</v>
      </c>
      <c r="D344" t="s">
        <v>333</v>
      </c>
      <c r="E344">
        <v>4.0000000000000001E-3</v>
      </c>
      <c r="F344" t="s">
        <v>330</v>
      </c>
    </row>
    <row r="345" spans="1:6" x14ac:dyDescent="0.25">
      <c r="A345" t="s">
        <v>373</v>
      </c>
      <c r="B345" t="s">
        <v>374</v>
      </c>
      <c r="C345">
        <v>118</v>
      </c>
      <c r="D345" t="s">
        <v>333</v>
      </c>
      <c r="E345">
        <v>4.0000000000000001E-3</v>
      </c>
      <c r="F345" t="s">
        <v>330</v>
      </c>
    </row>
    <row r="346" spans="1:6" x14ac:dyDescent="0.25">
      <c r="A346" t="s">
        <v>373</v>
      </c>
      <c r="B346" t="s">
        <v>374</v>
      </c>
      <c r="C346">
        <v>118</v>
      </c>
      <c r="D346" t="s">
        <v>333</v>
      </c>
      <c r="E346">
        <v>4.0000000000000001E-3</v>
      </c>
      <c r="F346" t="s">
        <v>330</v>
      </c>
    </row>
    <row r="347" spans="1:6" x14ac:dyDescent="0.25">
      <c r="A347" t="s">
        <v>373</v>
      </c>
      <c r="B347" t="s">
        <v>374</v>
      </c>
      <c r="C347">
        <v>118</v>
      </c>
      <c r="D347" t="s">
        <v>333</v>
      </c>
      <c r="E347">
        <v>4.0000000000000001E-3</v>
      </c>
      <c r="F347" t="s">
        <v>330</v>
      </c>
    </row>
    <row r="348" spans="1:6" x14ac:dyDescent="0.25">
      <c r="A348" t="s">
        <v>373</v>
      </c>
      <c r="B348" t="s">
        <v>374</v>
      </c>
      <c r="C348">
        <v>118</v>
      </c>
      <c r="D348" t="s">
        <v>333</v>
      </c>
      <c r="E348">
        <v>4.0000000000000001E-3</v>
      </c>
      <c r="F348" t="s">
        <v>330</v>
      </c>
    </row>
    <row r="349" spans="1:6" x14ac:dyDescent="0.25">
      <c r="A349" t="s">
        <v>373</v>
      </c>
      <c r="B349" t="s">
        <v>374</v>
      </c>
      <c r="C349">
        <v>118</v>
      </c>
      <c r="D349" t="s">
        <v>333</v>
      </c>
      <c r="E349">
        <v>4.0000000000000001E-3</v>
      </c>
      <c r="F349" t="s">
        <v>330</v>
      </c>
    </row>
    <row r="350" spans="1:6" x14ac:dyDescent="0.25">
      <c r="A350" t="s">
        <v>373</v>
      </c>
      <c r="B350" t="s">
        <v>374</v>
      </c>
      <c r="C350">
        <v>118</v>
      </c>
      <c r="D350" t="s">
        <v>333</v>
      </c>
      <c r="E350">
        <v>4.0000000000000001E-3</v>
      </c>
      <c r="F350" t="s">
        <v>330</v>
      </c>
    </row>
    <row r="351" spans="1:6" x14ac:dyDescent="0.25">
      <c r="A351" t="s">
        <v>373</v>
      </c>
      <c r="B351" t="s">
        <v>374</v>
      </c>
      <c r="C351">
        <v>118</v>
      </c>
      <c r="D351" t="s">
        <v>333</v>
      </c>
      <c r="E351">
        <v>4.0000000000000001E-3</v>
      </c>
      <c r="F351" t="s">
        <v>330</v>
      </c>
    </row>
    <row r="352" spans="1:6" x14ac:dyDescent="0.25">
      <c r="A352" t="s">
        <v>373</v>
      </c>
      <c r="B352" t="s">
        <v>374</v>
      </c>
      <c r="C352">
        <v>118</v>
      </c>
      <c r="D352" t="s">
        <v>333</v>
      </c>
      <c r="E352">
        <v>4.0000000000000001E-3</v>
      </c>
      <c r="F352" t="s">
        <v>330</v>
      </c>
    </row>
    <row r="353" spans="1:6" x14ac:dyDescent="0.25">
      <c r="A353" t="s">
        <v>373</v>
      </c>
      <c r="B353" t="s">
        <v>374</v>
      </c>
      <c r="C353">
        <v>118</v>
      </c>
      <c r="D353" t="s">
        <v>333</v>
      </c>
      <c r="E353">
        <v>4.0000000000000001E-3</v>
      </c>
      <c r="F353" t="s">
        <v>330</v>
      </c>
    </row>
    <row r="354" spans="1:6" x14ac:dyDescent="0.25">
      <c r="A354" t="s">
        <v>373</v>
      </c>
      <c r="B354" t="s">
        <v>374</v>
      </c>
      <c r="C354">
        <v>118</v>
      </c>
      <c r="E354">
        <v>6.3E-3</v>
      </c>
      <c r="F354" t="s">
        <v>330</v>
      </c>
    </row>
    <row r="355" spans="1:6" x14ac:dyDescent="0.25">
      <c r="A355" t="s">
        <v>373</v>
      </c>
      <c r="B355" t="s">
        <v>374</v>
      </c>
      <c r="C355">
        <v>118</v>
      </c>
      <c r="D355" t="s">
        <v>333</v>
      </c>
      <c r="E355">
        <v>4.0000000000000001E-3</v>
      </c>
      <c r="F355" t="s">
        <v>330</v>
      </c>
    </row>
    <row r="356" spans="1:6" x14ac:dyDescent="0.25">
      <c r="A356" t="s">
        <v>373</v>
      </c>
      <c r="B356" t="s">
        <v>374</v>
      </c>
      <c r="C356">
        <v>118</v>
      </c>
      <c r="D356" t="s">
        <v>333</v>
      </c>
      <c r="E356">
        <v>4.0000000000000001E-3</v>
      </c>
      <c r="F356" t="s">
        <v>330</v>
      </c>
    </row>
    <row r="357" spans="1:6" x14ac:dyDescent="0.25">
      <c r="A357" t="s">
        <v>373</v>
      </c>
      <c r="B357" t="s">
        <v>374</v>
      </c>
      <c r="C357">
        <v>118</v>
      </c>
      <c r="D357" t="s">
        <v>333</v>
      </c>
      <c r="E357">
        <v>4.0000000000000001E-3</v>
      </c>
      <c r="F357" t="s">
        <v>330</v>
      </c>
    </row>
    <row r="358" spans="1:6" x14ac:dyDescent="0.25">
      <c r="A358" t="s">
        <v>375</v>
      </c>
      <c r="B358" t="s">
        <v>376</v>
      </c>
      <c r="C358">
        <v>116</v>
      </c>
      <c r="E358">
        <v>0.75</v>
      </c>
      <c r="F358" t="s">
        <v>330</v>
      </c>
    </row>
    <row r="359" spans="1:6" x14ac:dyDescent="0.25">
      <c r="A359" t="s">
        <v>375</v>
      </c>
      <c r="B359" t="s">
        <v>376</v>
      </c>
      <c r="C359">
        <v>116</v>
      </c>
      <c r="E359">
        <v>0.92</v>
      </c>
      <c r="F359" t="s">
        <v>330</v>
      </c>
    </row>
    <row r="360" spans="1:6" x14ac:dyDescent="0.25">
      <c r="A360" t="s">
        <v>375</v>
      </c>
      <c r="B360" t="s">
        <v>376</v>
      </c>
      <c r="C360">
        <v>116</v>
      </c>
      <c r="E360">
        <v>0.92</v>
      </c>
      <c r="F360" t="s">
        <v>330</v>
      </c>
    </row>
    <row r="361" spans="1:6" x14ac:dyDescent="0.25">
      <c r="A361" t="s">
        <v>375</v>
      </c>
      <c r="B361" t="s">
        <v>376</v>
      </c>
      <c r="C361">
        <v>116</v>
      </c>
      <c r="E361">
        <v>0.49</v>
      </c>
      <c r="F361" t="s">
        <v>330</v>
      </c>
    </row>
    <row r="362" spans="1:6" x14ac:dyDescent="0.25">
      <c r="A362" t="s">
        <v>375</v>
      </c>
      <c r="B362" t="s">
        <v>376</v>
      </c>
      <c r="C362">
        <v>116</v>
      </c>
      <c r="E362">
        <v>0.41</v>
      </c>
      <c r="F362" t="s">
        <v>330</v>
      </c>
    </row>
    <row r="363" spans="1:6" x14ac:dyDescent="0.25">
      <c r="A363" t="s">
        <v>375</v>
      </c>
      <c r="B363" t="s">
        <v>376</v>
      </c>
      <c r="C363">
        <v>116</v>
      </c>
      <c r="E363">
        <v>0.33</v>
      </c>
      <c r="F363" t="s">
        <v>330</v>
      </c>
    </row>
    <row r="364" spans="1:6" x14ac:dyDescent="0.25">
      <c r="A364" t="s">
        <v>375</v>
      </c>
      <c r="B364" t="s">
        <v>376</v>
      </c>
      <c r="C364">
        <v>116</v>
      </c>
      <c r="E364">
        <v>0.65</v>
      </c>
      <c r="F364" t="s">
        <v>330</v>
      </c>
    </row>
    <row r="365" spans="1:6" x14ac:dyDescent="0.25">
      <c r="A365" t="s">
        <v>375</v>
      </c>
      <c r="B365" t="s">
        <v>376</v>
      </c>
      <c r="C365">
        <v>116</v>
      </c>
      <c r="E365">
        <v>0.45</v>
      </c>
      <c r="F365" t="s">
        <v>330</v>
      </c>
    </row>
    <row r="366" spans="1:6" x14ac:dyDescent="0.25">
      <c r="A366" t="s">
        <v>375</v>
      </c>
      <c r="B366" t="s">
        <v>376</v>
      </c>
      <c r="C366">
        <v>116</v>
      </c>
      <c r="E366">
        <v>0.73</v>
      </c>
      <c r="F366" t="s">
        <v>330</v>
      </c>
    </row>
    <row r="367" spans="1:6" x14ac:dyDescent="0.25">
      <c r="A367" t="s">
        <v>375</v>
      </c>
      <c r="B367" t="s">
        <v>376</v>
      </c>
      <c r="C367">
        <v>116</v>
      </c>
      <c r="E367">
        <v>1.5</v>
      </c>
      <c r="F367" t="s">
        <v>330</v>
      </c>
    </row>
    <row r="368" spans="1:6" x14ac:dyDescent="0.25">
      <c r="A368" t="s">
        <v>375</v>
      </c>
      <c r="B368" t="s">
        <v>376</v>
      </c>
      <c r="C368">
        <v>116</v>
      </c>
      <c r="E368">
        <v>0.81</v>
      </c>
      <c r="F368" t="s">
        <v>330</v>
      </c>
    </row>
    <row r="369" spans="1:6" x14ac:dyDescent="0.25">
      <c r="A369" t="s">
        <v>375</v>
      </c>
      <c r="B369" t="s">
        <v>376</v>
      </c>
      <c r="C369">
        <v>116</v>
      </c>
      <c r="E369">
        <v>2</v>
      </c>
      <c r="F369" t="s">
        <v>330</v>
      </c>
    </row>
    <row r="370" spans="1:6" x14ac:dyDescent="0.25">
      <c r="A370" t="s">
        <v>375</v>
      </c>
      <c r="B370" t="s">
        <v>376</v>
      </c>
      <c r="C370">
        <v>116</v>
      </c>
      <c r="D370" t="s">
        <v>333</v>
      </c>
      <c r="E370">
        <v>0.2</v>
      </c>
      <c r="F370" t="s">
        <v>330</v>
      </c>
    </row>
    <row r="371" spans="1:6" x14ac:dyDescent="0.25">
      <c r="A371" t="s">
        <v>375</v>
      </c>
      <c r="B371" t="s">
        <v>376</v>
      </c>
      <c r="C371">
        <v>116</v>
      </c>
      <c r="E371">
        <v>0.42</v>
      </c>
      <c r="F371" t="s">
        <v>330</v>
      </c>
    </row>
    <row r="372" spans="1:6" x14ac:dyDescent="0.25">
      <c r="A372" t="s">
        <v>375</v>
      </c>
      <c r="B372" t="s">
        <v>376</v>
      </c>
      <c r="C372">
        <v>116</v>
      </c>
      <c r="E372">
        <v>0.94</v>
      </c>
      <c r="F372" t="s">
        <v>330</v>
      </c>
    </row>
    <row r="373" spans="1:6" x14ac:dyDescent="0.25">
      <c r="A373" t="s">
        <v>375</v>
      </c>
      <c r="B373" t="s">
        <v>376</v>
      </c>
      <c r="C373">
        <v>116</v>
      </c>
      <c r="E373">
        <v>0.54</v>
      </c>
      <c r="F373" t="s">
        <v>330</v>
      </c>
    </row>
    <row r="374" spans="1:6" x14ac:dyDescent="0.25">
      <c r="A374" t="s">
        <v>375</v>
      </c>
      <c r="B374" t="s">
        <v>376</v>
      </c>
      <c r="C374">
        <v>116</v>
      </c>
      <c r="E374">
        <v>0.37</v>
      </c>
      <c r="F374" t="s">
        <v>330</v>
      </c>
    </row>
    <row r="375" spans="1:6" x14ac:dyDescent="0.25">
      <c r="A375" t="s">
        <v>375</v>
      </c>
      <c r="B375" t="s">
        <v>376</v>
      </c>
      <c r="C375">
        <v>116</v>
      </c>
      <c r="E375">
        <v>0.81</v>
      </c>
      <c r="F375" t="s">
        <v>330</v>
      </c>
    </row>
    <row r="376" spans="1:6" x14ac:dyDescent="0.25">
      <c r="A376" t="s">
        <v>375</v>
      </c>
      <c r="B376" t="s">
        <v>376</v>
      </c>
      <c r="C376">
        <v>116</v>
      </c>
      <c r="E376">
        <v>0.44</v>
      </c>
      <c r="F376" t="s">
        <v>330</v>
      </c>
    </row>
    <row r="377" spans="1:6" x14ac:dyDescent="0.25">
      <c r="A377" t="s">
        <v>377</v>
      </c>
      <c r="B377" t="s">
        <v>378</v>
      </c>
      <c r="C377">
        <v>180</v>
      </c>
      <c r="E377">
        <v>0.01</v>
      </c>
      <c r="F377" t="s">
        <v>330</v>
      </c>
    </row>
    <row r="378" spans="1:6" x14ac:dyDescent="0.25">
      <c r="A378" t="s">
        <v>377</v>
      </c>
      <c r="B378" t="s">
        <v>378</v>
      </c>
      <c r="C378">
        <v>180</v>
      </c>
      <c r="D378" t="s">
        <v>333</v>
      </c>
      <c r="E378">
        <v>0.01</v>
      </c>
      <c r="F378" t="s">
        <v>330</v>
      </c>
    </row>
    <row r="379" spans="1:6" x14ac:dyDescent="0.25">
      <c r="A379" t="s">
        <v>377</v>
      </c>
      <c r="B379" t="s">
        <v>378</v>
      </c>
      <c r="C379">
        <v>180</v>
      </c>
      <c r="E379">
        <v>2.7E-2</v>
      </c>
      <c r="F379" t="s">
        <v>330</v>
      </c>
    </row>
    <row r="380" spans="1:6" x14ac:dyDescent="0.25">
      <c r="A380" t="s">
        <v>377</v>
      </c>
      <c r="B380" t="s">
        <v>378</v>
      </c>
      <c r="C380">
        <v>180</v>
      </c>
      <c r="E380">
        <v>1.7999999999999999E-2</v>
      </c>
      <c r="F380" t="s">
        <v>330</v>
      </c>
    </row>
    <row r="381" spans="1:6" x14ac:dyDescent="0.25">
      <c r="A381" t="s">
        <v>377</v>
      </c>
      <c r="B381" t="s">
        <v>378</v>
      </c>
      <c r="C381">
        <v>180</v>
      </c>
      <c r="E381">
        <v>1.7999999999999999E-2</v>
      </c>
      <c r="F381" t="s">
        <v>330</v>
      </c>
    </row>
    <row r="382" spans="1:6" x14ac:dyDescent="0.25">
      <c r="A382" t="s">
        <v>377</v>
      </c>
      <c r="B382" t="s">
        <v>378</v>
      </c>
      <c r="C382">
        <v>180</v>
      </c>
      <c r="E382">
        <v>2.1000000000000001E-2</v>
      </c>
      <c r="F382" t="s">
        <v>330</v>
      </c>
    </row>
    <row r="383" spans="1:6" x14ac:dyDescent="0.25">
      <c r="A383" t="s">
        <v>377</v>
      </c>
      <c r="B383" t="s">
        <v>378</v>
      </c>
      <c r="C383">
        <v>180</v>
      </c>
      <c r="D383" t="s">
        <v>333</v>
      </c>
      <c r="E383">
        <v>0.01</v>
      </c>
      <c r="F383" t="s">
        <v>330</v>
      </c>
    </row>
    <row r="384" spans="1:6" x14ac:dyDescent="0.25">
      <c r="A384" t="s">
        <v>377</v>
      </c>
      <c r="B384" t="s">
        <v>378</v>
      </c>
      <c r="C384">
        <v>180</v>
      </c>
      <c r="E384">
        <v>1.6E-2</v>
      </c>
      <c r="F384" t="s">
        <v>330</v>
      </c>
    </row>
    <row r="385" spans="1:6" x14ac:dyDescent="0.25">
      <c r="A385" t="s">
        <v>377</v>
      </c>
      <c r="B385" t="s">
        <v>378</v>
      </c>
      <c r="C385">
        <v>180</v>
      </c>
      <c r="E385">
        <v>1.2999999999999999E-2</v>
      </c>
      <c r="F385" t="s">
        <v>330</v>
      </c>
    </row>
    <row r="386" spans="1:6" x14ac:dyDescent="0.25">
      <c r="A386" t="s">
        <v>377</v>
      </c>
      <c r="B386" t="s">
        <v>378</v>
      </c>
      <c r="C386">
        <v>180</v>
      </c>
      <c r="E386">
        <v>2.1999999999999999E-2</v>
      </c>
      <c r="F386" t="s">
        <v>330</v>
      </c>
    </row>
    <row r="387" spans="1:6" x14ac:dyDescent="0.25">
      <c r="A387" t="s">
        <v>377</v>
      </c>
      <c r="B387" t="s">
        <v>378</v>
      </c>
      <c r="C387">
        <v>180</v>
      </c>
      <c r="E387">
        <v>1.0999999999999999E-2</v>
      </c>
      <c r="F387" t="s">
        <v>330</v>
      </c>
    </row>
    <row r="388" spans="1:6" x14ac:dyDescent="0.25">
      <c r="A388" t="s">
        <v>377</v>
      </c>
      <c r="B388" t="s">
        <v>378</v>
      </c>
      <c r="C388">
        <v>180</v>
      </c>
      <c r="E388">
        <v>1.7999999999999999E-2</v>
      </c>
      <c r="F388" t="s">
        <v>330</v>
      </c>
    </row>
    <row r="389" spans="1:6" x14ac:dyDescent="0.25">
      <c r="A389" t="s">
        <v>377</v>
      </c>
      <c r="B389" t="s">
        <v>378</v>
      </c>
      <c r="C389">
        <v>180</v>
      </c>
      <c r="D389" t="s">
        <v>333</v>
      </c>
      <c r="E389">
        <v>0.01</v>
      </c>
      <c r="F389" t="s">
        <v>330</v>
      </c>
    </row>
    <row r="390" spans="1:6" x14ac:dyDescent="0.25">
      <c r="A390" t="s">
        <v>377</v>
      </c>
      <c r="B390" t="s">
        <v>378</v>
      </c>
      <c r="C390">
        <v>180</v>
      </c>
      <c r="E390">
        <v>1.4999999999999999E-2</v>
      </c>
      <c r="F390" t="s">
        <v>330</v>
      </c>
    </row>
    <row r="391" spans="1:6" x14ac:dyDescent="0.25">
      <c r="A391" t="s">
        <v>377</v>
      </c>
      <c r="B391" t="s">
        <v>378</v>
      </c>
      <c r="C391">
        <v>180</v>
      </c>
      <c r="D391" t="s">
        <v>333</v>
      </c>
      <c r="E391">
        <v>0.01</v>
      </c>
      <c r="F391" t="s">
        <v>330</v>
      </c>
    </row>
    <row r="392" spans="1:6" x14ac:dyDescent="0.25">
      <c r="A392" t="s">
        <v>377</v>
      </c>
      <c r="B392" t="s">
        <v>378</v>
      </c>
      <c r="C392">
        <v>180</v>
      </c>
      <c r="E392">
        <v>0.02</v>
      </c>
      <c r="F392" t="s">
        <v>330</v>
      </c>
    </row>
    <row r="393" spans="1:6" x14ac:dyDescent="0.25">
      <c r="A393" t="s">
        <v>377</v>
      </c>
      <c r="B393" t="s">
        <v>378</v>
      </c>
      <c r="C393">
        <v>180</v>
      </c>
      <c r="D393" t="s">
        <v>333</v>
      </c>
      <c r="E393">
        <v>0.01</v>
      </c>
      <c r="F393" t="s">
        <v>330</v>
      </c>
    </row>
    <row r="394" spans="1:6" x14ac:dyDescent="0.25">
      <c r="A394" t="s">
        <v>377</v>
      </c>
      <c r="B394" t="s">
        <v>378</v>
      </c>
      <c r="C394">
        <v>180</v>
      </c>
      <c r="E394">
        <v>1.7000000000000001E-2</v>
      </c>
      <c r="F394" t="s">
        <v>330</v>
      </c>
    </row>
    <row r="395" spans="1:6" x14ac:dyDescent="0.25">
      <c r="A395" t="s">
        <v>377</v>
      </c>
      <c r="B395" t="s">
        <v>378</v>
      </c>
      <c r="C395">
        <v>180</v>
      </c>
      <c r="E395">
        <v>1.2999999999999999E-2</v>
      </c>
      <c r="F395" t="s">
        <v>330</v>
      </c>
    </row>
    <row r="396" spans="1:6" x14ac:dyDescent="0.25">
      <c r="A396" t="s">
        <v>379</v>
      </c>
      <c r="B396" t="s">
        <v>380</v>
      </c>
      <c r="C396">
        <v>9924</v>
      </c>
      <c r="E396">
        <v>12.1</v>
      </c>
      <c r="F396" t="s">
        <v>330</v>
      </c>
    </row>
    <row r="397" spans="1:6" x14ac:dyDescent="0.25">
      <c r="A397" t="s">
        <v>379</v>
      </c>
      <c r="B397" t="s">
        <v>380</v>
      </c>
      <c r="C397">
        <v>9924</v>
      </c>
      <c r="E397">
        <v>11.4</v>
      </c>
      <c r="F397" t="s">
        <v>330</v>
      </c>
    </row>
    <row r="398" spans="1:6" x14ac:dyDescent="0.25">
      <c r="A398" t="s">
        <v>379</v>
      </c>
      <c r="B398" t="s">
        <v>380</v>
      </c>
      <c r="C398">
        <v>9924</v>
      </c>
      <c r="E398">
        <v>9.74</v>
      </c>
      <c r="F398" t="s">
        <v>330</v>
      </c>
    </row>
    <row r="399" spans="1:6" x14ac:dyDescent="0.25">
      <c r="A399" t="s">
        <v>379</v>
      </c>
      <c r="B399" t="s">
        <v>380</v>
      </c>
      <c r="C399">
        <v>9924</v>
      </c>
      <c r="E399">
        <v>8.18</v>
      </c>
      <c r="F399" t="s">
        <v>330</v>
      </c>
    </row>
    <row r="400" spans="1:6" x14ac:dyDescent="0.25">
      <c r="A400" t="s">
        <v>379</v>
      </c>
      <c r="B400" t="s">
        <v>380</v>
      </c>
      <c r="C400">
        <v>9924</v>
      </c>
      <c r="E400">
        <v>9.9700000000000006</v>
      </c>
      <c r="F400" t="s">
        <v>330</v>
      </c>
    </row>
    <row r="401" spans="1:6" x14ac:dyDescent="0.25">
      <c r="A401" t="s">
        <v>379</v>
      </c>
      <c r="B401" t="s">
        <v>380</v>
      </c>
      <c r="C401">
        <v>9924</v>
      </c>
      <c r="E401">
        <v>9.5399999999999991</v>
      </c>
      <c r="F401" t="s">
        <v>330</v>
      </c>
    </row>
    <row r="402" spans="1:6" x14ac:dyDescent="0.25">
      <c r="A402" t="s">
        <v>379</v>
      </c>
      <c r="B402" t="s">
        <v>380</v>
      </c>
      <c r="C402">
        <v>9924</v>
      </c>
      <c r="E402">
        <v>10.8</v>
      </c>
      <c r="F402" t="s">
        <v>330</v>
      </c>
    </row>
    <row r="403" spans="1:6" x14ac:dyDescent="0.25">
      <c r="A403" t="s">
        <v>379</v>
      </c>
      <c r="B403" t="s">
        <v>380</v>
      </c>
      <c r="C403">
        <v>9924</v>
      </c>
      <c r="E403">
        <v>12.2</v>
      </c>
      <c r="F403" t="s">
        <v>330</v>
      </c>
    </row>
    <row r="404" spans="1:6" x14ac:dyDescent="0.25">
      <c r="A404" t="s">
        <v>379</v>
      </c>
      <c r="B404" t="s">
        <v>380</v>
      </c>
      <c r="C404">
        <v>9924</v>
      </c>
      <c r="E404">
        <v>12.7</v>
      </c>
      <c r="F404" t="s">
        <v>330</v>
      </c>
    </row>
    <row r="405" spans="1:6" x14ac:dyDescent="0.25">
      <c r="A405" t="s">
        <v>379</v>
      </c>
      <c r="B405" t="s">
        <v>380</v>
      </c>
      <c r="C405">
        <v>9924</v>
      </c>
      <c r="E405">
        <v>14.1</v>
      </c>
      <c r="F405" t="s">
        <v>330</v>
      </c>
    </row>
    <row r="406" spans="1:6" x14ac:dyDescent="0.25">
      <c r="A406" t="s">
        <v>379</v>
      </c>
      <c r="B406" t="s">
        <v>380</v>
      </c>
      <c r="C406">
        <v>9924</v>
      </c>
      <c r="E406">
        <v>13.1</v>
      </c>
      <c r="F406" t="s">
        <v>330</v>
      </c>
    </row>
    <row r="407" spans="1:6" x14ac:dyDescent="0.25">
      <c r="A407" t="s">
        <v>379</v>
      </c>
      <c r="B407" t="s">
        <v>380</v>
      </c>
      <c r="C407">
        <v>9924</v>
      </c>
      <c r="E407">
        <v>12.8</v>
      </c>
      <c r="F407" t="s">
        <v>330</v>
      </c>
    </row>
    <row r="408" spans="1:6" x14ac:dyDescent="0.25">
      <c r="A408" t="s">
        <v>379</v>
      </c>
      <c r="B408" t="s">
        <v>380</v>
      </c>
      <c r="C408">
        <v>9924</v>
      </c>
      <c r="E408">
        <v>12</v>
      </c>
      <c r="F408" t="s">
        <v>330</v>
      </c>
    </row>
    <row r="409" spans="1:6" x14ac:dyDescent="0.25">
      <c r="A409" t="s">
        <v>379</v>
      </c>
      <c r="B409" t="s">
        <v>380</v>
      </c>
      <c r="C409">
        <v>9924</v>
      </c>
      <c r="E409">
        <v>9.7100000000000009</v>
      </c>
      <c r="F409" t="s">
        <v>330</v>
      </c>
    </row>
    <row r="410" spans="1:6" x14ac:dyDescent="0.25">
      <c r="A410" t="s">
        <v>379</v>
      </c>
      <c r="B410" t="s">
        <v>380</v>
      </c>
      <c r="C410">
        <v>9924</v>
      </c>
      <c r="E410">
        <v>11.1</v>
      </c>
      <c r="F410" t="s">
        <v>330</v>
      </c>
    </row>
    <row r="411" spans="1:6" x14ac:dyDescent="0.25">
      <c r="A411" t="s">
        <v>379</v>
      </c>
      <c r="B411" t="s">
        <v>380</v>
      </c>
      <c r="C411">
        <v>9924</v>
      </c>
      <c r="E411">
        <v>9.42</v>
      </c>
      <c r="F411" t="s">
        <v>330</v>
      </c>
    </row>
    <row r="412" spans="1:6" x14ac:dyDescent="0.25">
      <c r="A412" t="s">
        <v>379</v>
      </c>
      <c r="B412" t="s">
        <v>380</v>
      </c>
      <c r="C412">
        <v>9924</v>
      </c>
      <c r="E412">
        <v>9.0299999999999994</v>
      </c>
      <c r="F412" t="s">
        <v>330</v>
      </c>
    </row>
    <row r="413" spans="1:6" x14ac:dyDescent="0.25">
      <c r="A413" t="s">
        <v>379</v>
      </c>
      <c r="B413" t="s">
        <v>380</v>
      </c>
      <c r="C413">
        <v>9924</v>
      </c>
      <c r="E413">
        <v>9.15</v>
      </c>
      <c r="F413" t="s">
        <v>330</v>
      </c>
    </row>
    <row r="414" spans="1:6" x14ac:dyDescent="0.25">
      <c r="A414" t="s">
        <v>379</v>
      </c>
      <c r="B414" t="s">
        <v>380</v>
      </c>
      <c r="C414">
        <v>9924</v>
      </c>
      <c r="E414">
        <v>9.32</v>
      </c>
      <c r="F414" t="s">
        <v>330</v>
      </c>
    </row>
    <row r="415" spans="1:6" x14ac:dyDescent="0.25">
      <c r="A415" t="s">
        <v>381</v>
      </c>
      <c r="B415" t="s">
        <v>382</v>
      </c>
      <c r="C415">
        <v>9901</v>
      </c>
      <c r="E415">
        <v>99.7</v>
      </c>
      <c r="F415" t="s">
        <v>383</v>
      </c>
    </row>
    <row r="416" spans="1:6" x14ac:dyDescent="0.25">
      <c r="A416" t="s">
        <v>381</v>
      </c>
      <c r="B416" t="s">
        <v>382</v>
      </c>
      <c r="C416">
        <v>9901</v>
      </c>
      <c r="E416">
        <v>105</v>
      </c>
      <c r="F416" t="s">
        <v>383</v>
      </c>
    </row>
    <row r="417" spans="1:6" x14ac:dyDescent="0.25">
      <c r="A417" t="s">
        <v>381</v>
      </c>
      <c r="B417" t="s">
        <v>382</v>
      </c>
      <c r="C417">
        <v>9901</v>
      </c>
      <c r="E417">
        <v>107</v>
      </c>
      <c r="F417" t="s">
        <v>383</v>
      </c>
    </row>
    <row r="418" spans="1:6" x14ac:dyDescent="0.25">
      <c r="A418" t="s">
        <v>381</v>
      </c>
      <c r="B418" t="s">
        <v>382</v>
      </c>
      <c r="C418">
        <v>9901</v>
      </c>
      <c r="E418">
        <v>86.6</v>
      </c>
      <c r="F418" t="s">
        <v>383</v>
      </c>
    </row>
    <row r="419" spans="1:6" x14ac:dyDescent="0.25">
      <c r="A419" t="s">
        <v>381</v>
      </c>
      <c r="B419" t="s">
        <v>382</v>
      </c>
      <c r="C419">
        <v>9901</v>
      </c>
      <c r="E419">
        <v>104.9</v>
      </c>
      <c r="F419" t="s">
        <v>383</v>
      </c>
    </row>
    <row r="420" spans="1:6" x14ac:dyDescent="0.25">
      <c r="A420" t="s">
        <v>381</v>
      </c>
      <c r="B420" t="s">
        <v>382</v>
      </c>
      <c r="C420">
        <v>9901</v>
      </c>
      <c r="E420">
        <v>102.7</v>
      </c>
      <c r="F420" t="s">
        <v>383</v>
      </c>
    </row>
    <row r="421" spans="1:6" x14ac:dyDescent="0.25">
      <c r="A421" t="s">
        <v>381</v>
      </c>
      <c r="B421" t="s">
        <v>382</v>
      </c>
      <c r="C421">
        <v>9901</v>
      </c>
      <c r="E421">
        <v>99.1</v>
      </c>
      <c r="F421" t="s">
        <v>383</v>
      </c>
    </row>
    <row r="422" spans="1:6" x14ac:dyDescent="0.25">
      <c r="A422" t="s">
        <v>381</v>
      </c>
      <c r="B422" t="s">
        <v>382</v>
      </c>
      <c r="C422">
        <v>9901</v>
      </c>
      <c r="E422">
        <v>102.6</v>
      </c>
      <c r="F422" t="s">
        <v>383</v>
      </c>
    </row>
    <row r="423" spans="1:6" x14ac:dyDescent="0.25">
      <c r="A423" t="s">
        <v>381</v>
      </c>
      <c r="B423" t="s">
        <v>382</v>
      </c>
      <c r="C423">
        <v>9901</v>
      </c>
      <c r="E423">
        <v>101</v>
      </c>
      <c r="F423" t="s">
        <v>383</v>
      </c>
    </row>
    <row r="424" spans="1:6" x14ac:dyDescent="0.25">
      <c r="A424" t="s">
        <v>381</v>
      </c>
      <c r="B424" t="s">
        <v>382</v>
      </c>
      <c r="C424">
        <v>9901</v>
      </c>
      <c r="E424">
        <v>99.7</v>
      </c>
      <c r="F424" t="s">
        <v>383</v>
      </c>
    </row>
    <row r="425" spans="1:6" x14ac:dyDescent="0.25">
      <c r="A425" t="s">
        <v>381</v>
      </c>
      <c r="B425" t="s">
        <v>382</v>
      </c>
      <c r="C425">
        <v>9901</v>
      </c>
      <c r="E425">
        <v>100.3</v>
      </c>
      <c r="F425" t="s">
        <v>383</v>
      </c>
    </row>
    <row r="426" spans="1:6" x14ac:dyDescent="0.25">
      <c r="A426" t="s">
        <v>381</v>
      </c>
      <c r="B426" t="s">
        <v>382</v>
      </c>
      <c r="C426">
        <v>9901</v>
      </c>
      <c r="E426">
        <v>101.8</v>
      </c>
      <c r="F426" t="s">
        <v>383</v>
      </c>
    </row>
    <row r="427" spans="1:6" x14ac:dyDescent="0.25">
      <c r="A427" t="s">
        <v>381</v>
      </c>
      <c r="B427" t="s">
        <v>382</v>
      </c>
      <c r="C427">
        <v>9901</v>
      </c>
      <c r="E427">
        <v>100.9</v>
      </c>
      <c r="F427" t="s">
        <v>383</v>
      </c>
    </row>
    <row r="428" spans="1:6" x14ac:dyDescent="0.25">
      <c r="A428" t="s">
        <v>381</v>
      </c>
      <c r="B428" t="s">
        <v>382</v>
      </c>
      <c r="C428">
        <v>9901</v>
      </c>
      <c r="E428">
        <v>97</v>
      </c>
      <c r="F428" t="s">
        <v>383</v>
      </c>
    </row>
    <row r="429" spans="1:6" x14ac:dyDescent="0.25">
      <c r="A429" t="s">
        <v>381</v>
      </c>
      <c r="B429" t="s">
        <v>382</v>
      </c>
      <c r="C429">
        <v>9901</v>
      </c>
      <c r="E429">
        <v>98.1</v>
      </c>
      <c r="F429" t="s">
        <v>383</v>
      </c>
    </row>
    <row r="430" spans="1:6" x14ac:dyDescent="0.25">
      <c r="A430" t="s">
        <v>381</v>
      </c>
      <c r="B430" t="s">
        <v>382</v>
      </c>
      <c r="C430">
        <v>9901</v>
      </c>
      <c r="E430">
        <v>107.4</v>
      </c>
      <c r="F430" t="s">
        <v>383</v>
      </c>
    </row>
    <row r="431" spans="1:6" x14ac:dyDescent="0.25">
      <c r="A431" t="s">
        <v>381</v>
      </c>
      <c r="B431" t="s">
        <v>382</v>
      </c>
      <c r="C431">
        <v>9901</v>
      </c>
      <c r="E431">
        <v>89</v>
      </c>
      <c r="F431" t="s">
        <v>383</v>
      </c>
    </row>
    <row r="432" spans="1:6" x14ac:dyDescent="0.25">
      <c r="A432" t="s">
        <v>381</v>
      </c>
      <c r="B432" t="s">
        <v>382</v>
      </c>
      <c r="C432">
        <v>9901</v>
      </c>
      <c r="E432">
        <v>95.5</v>
      </c>
      <c r="F432" t="s">
        <v>383</v>
      </c>
    </row>
    <row r="433" spans="1:6" x14ac:dyDescent="0.25">
      <c r="A433" t="s">
        <v>381</v>
      </c>
      <c r="B433" t="s">
        <v>382</v>
      </c>
      <c r="C433">
        <v>9901</v>
      </c>
      <c r="E433">
        <v>94.7</v>
      </c>
      <c r="F433" t="s">
        <v>383</v>
      </c>
    </row>
    <row r="434" spans="1:6" x14ac:dyDescent="0.25">
      <c r="A434" t="s">
        <v>153</v>
      </c>
      <c r="B434" t="s">
        <v>153</v>
      </c>
      <c r="C434">
        <v>61</v>
      </c>
      <c r="E434">
        <v>8.09</v>
      </c>
      <c r="F434" t="s">
        <v>384</v>
      </c>
    </row>
    <row r="435" spans="1:6" x14ac:dyDescent="0.25">
      <c r="A435" t="s">
        <v>153</v>
      </c>
      <c r="B435" t="s">
        <v>153</v>
      </c>
      <c r="C435">
        <v>61</v>
      </c>
      <c r="E435">
        <v>8.1199999999999992</v>
      </c>
      <c r="F435" t="s">
        <v>384</v>
      </c>
    </row>
    <row r="436" spans="1:6" x14ac:dyDescent="0.25">
      <c r="A436" t="s">
        <v>153</v>
      </c>
      <c r="B436" t="s">
        <v>153</v>
      </c>
      <c r="C436">
        <v>61</v>
      </c>
      <c r="E436">
        <v>8.42</v>
      </c>
      <c r="F436" t="s">
        <v>384</v>
      </c>
    </row>
    <row r="437" spans="1:6" x14ac:dyDescent="0.25">
      <c r="A437" t="s">
        <v>153</v>
      </c>
      <c r="B437" t="s">
        <v>153</v>
      </c>
      <c r="C437">
        <v>61</v>
      </c>
      <c r="E437">
        <v>7.88</v>
      </c>
      <c r="F437" t="s">
        <v>384</v>
      </c>
    </row>
    <row r="438" spans="1:6" x14ac:dyDescent="0.25">
      <c r="A438" t="s">
        <v>153</v>
      </c>
      <c r="B438" t="s">
        <v>153</v>
      </c>
      <c r="C438">
        <v>61</v>
      </c>
      <c r="E438">
        <v>8.19</v>
      </c>
      <c r="F438" t="s">
        <v>384</v>
      </c>
    </row>
    <row r="439" spans="1:6" x14ac:dyDescent="0.25">
      <c r="A439" t="s">
        <v>153</v>
      </c>
      <c r="B439" t="s">
        <v>153</v>
      </c>
      <c r="C439">
        <v>61</v>
      </c>
      <c r="E439">
        <v>7.99</v>
      </c>
      <c r="F439" t="s">
        <v>384</v>
      </c>
    </row>
    <row r="440" spans="1:6" x14ac:dyDescent="0.25">
      <c r="A440" t="s">
        <v>153</v>
      </c>
      <c r="B440" t="s">
        <v>153</v>
      </c>
      <c r="C440">
        <v>61</v>
      </c>
      <c r="E440">
        <v>7.6</v>
      </c>
      <c r="F440" t="s">
        <v>384</v>
      </c>
    </row>
    <row r="441" spans="1:6" x14ac:dyDescent="0.25">
      <c r="A441" t="s">
        <v>153</v>
      </c>
      <c r="B441" t="s">
        <v>153</v>
      </c>
      <c r="C441">
        <v>61</v>
      </c>
      <c r="E441">
        <v>7.8</v>
      </c>
      <c r="F441" t="s">
        <v>384</v>
      </c>
    </row>
    <row r="442" spans="1:6" x14ac:dyDescent="0.25">
      <c r="A442" t="s">
        <v>153</v>
      </c>
      <c r="B442" t="s">
        <v>153</v>
      </c>
      <c r="C442">
        <v>61</v>
      </c>
      <c r="E442">
        <v>8.02</v>
      </c>
      <c r="F442" t="s">
        <v>384</v>
      </c>
    </row>
    <row r="443" spans="1:6" x14ac:dyDescent="0.25">
      <c r="A443" t="s">
        <v>153</v>
      </c>
      <c r="B443" t="s">
        <v>153</v>
      </c>
      <c r="C443">
        <v>61</v>
      </c>
      <c r="E443">
        <v>7.04</v>
      </c>
      <c r="F443" t="s">
        <v>384</v>
      </c>
    </row>
    <row r="444" spans="1:6" x14ac:dyDescent="0.25">
      <c r="A444" t="s">
        <v>153</v>
      </c>
      <c r="B444" t="s">
        <v>153</v>
      </c>
      <c r="C444">
        <v>61</v>
      </c>
      <c r="E444">
        <v>8.0399999999999991</v>
      </c>
      <c r="F444" t="s">
        <v>384</v>
      </c>
    </row>
    <row r="445" spans="1:6" x14ac:dyDescent="0.25">
      <c r="A445" t="s">
        <v>153</v>
      </c>
      <c r="B445" t="s">
        <v>153</v>
      </c>
      <c r="C445">
        <v>61</v>
      </c>
      <c r="E445">
        <v>8.4</v>
      </c>
      <c r="F445" t="s">
        <v>384</v>
      </c>
    </row>
    <row r="446" spans="1:6" x14ac:dyDescent="0.25">
      <c r="A446" t="s">
        <v>153</v>
      </c>
      <c r="B446" t="s">
        <v>153</v>
      </c>
      <c r="C446">
        <v>61</v>
      </c>
      <c r="E446">
        <v>7.61</v>
      </c>
      <c r="F446" t="s">
        <v>384</v>
      </c>
    </row>
    <row r="447" spans="1:6" x14ac:dyDescent="0.25">
      <c r="A447" t="s">
        <v>153</v>
      </c>
      <c r="B447" t="s">
        <v>153</v>
      </c>
      <c r="C447">
        <v>61</v>
      </c>
      <c r="E447">
        <v>8.07</v>
      </c>
      <c r="F447" t="s">
        <v>384</v>
      </c>
    </row>
    <row r="448" spans="1:6" x14ac:dyDescent="0.25">
      <c r="A448" t="s">
        <v>153</v>
      </c>
      <c r="B448" t="s">
        <v>153</v>
      </c>
      <c r="C448">
        <v>61</v>
      </c>
      <c r="E448">
        <v>7.96</v>
      </c>
      <c r="F448" t="s">
        <v>384</v>
      </c>
    </row>
    <row r="449" spans="1:6" x14ac:dyDescent="0.25">
      <c r="A449" t="s">
        <v>153</v>
      </c>
      <c r="B449" t="s">
        <v>153</v>
      </c>
      <c r="C449">
        <v>61</v>
      </c>
      <c r="E449">
        <v>8.25</v>
      </c>
      <c r="F449" t="s">
        <v>384</v>
      </c>
    </row>
    <row r="450" spans="1:6" x14ac:dyDescent="0.25">
      <c r="A450" t="s">
        <v>153</v>
      </c>
      <c r="B450" t="s">
        <v>153</v>
      </c>
      <c r="C450">
        <v>61</v>
      </c>
      <c r="E450">
        <v>7.61</v>
      </c>
      <c r="F450" t="s">
        <v>384</v>
      </c>
    </row>
    <row r="451" spans="1:6" x14ac:dyDescent="0.25">
      <c r="A451" t="s">
        <v>153</v>
      </c>
      <c r="B451" t="s">
        <v>153</v>
      </c>
      <c r="C451">
        <v>61</v>
      </c>
      <c r="E451">
        <v>8.0299999999999994</v>
      </c>
      <c r="F451" t="s">
        <v>384</v>
      </c>
    </row>
    <row r="452" spans="1:6" x14ac:dyDescent="0.25">
      <c r="A452" t="s">
        <v>153</v>
      </c>
      <c r="B452" t="s">
        <v>153</v>
      </c>
      <c r="C452">
        <v>61</v>
      </c>
      <c r="E452">
        <v>7.77</v>
      </c>
      <c r="F452" t="s">
        <v>384</v>
      </c>
    </row>
    <row r="453" spans="1:6" x14ac:dyDescent="0.25">
      <c r="A453" t="s">
        <v>385</v>
      </c>
      <c r="B453" t="s">
        <v>386</v>
      </c>
      <c r="C453">
        <v>348</v>
      </c>
      <c r="E453">
        <v>0.02</v>
      </c>
      <c r="F453" t="s">
        <v>330</v>
      </c>
    </row>
    <row r="454" spans="1:6" x14ac:dyDescent="0.25">
      <c r="A454" t="s">
        <v>385</v>
      </c>
      <c r="B454" t="s">
        <v>386</v>
      </c>
      <c r="C454">
        <v>348</v>
      </c>
      <c r="E454">
        <v>3.5999999999999997E-2</v>
      </c>
      <c r="F454" t="s">
        <v>330</v>
      </c>
    </row>
    <row r="455" spans="1:6" x14ac:dyDescent="0.25">
      <c r="A455" t="s">
        <v>385</v>
      </c>
      <c r="B455" t="s">
        <v>386</v>
      </c>
      <c r="C455">
        <v>348</v>
      </c>
      <c r="E455">
        <v>4.8000000000000001E-2</v>
      </c>
      <c r="F455" t="s">
        <v>330</v>
      </c>
    </row>
    <row r="456" spans="1:6" x14ac:dyDescent="0.25">
      <c r="A456" t="s">
        <v>385</v>
      </c>
      <c r="B456" t="s">
        <v>386</v>
      </c>
      <c r="C456">
        <v>348</v>
      </c>
      <c r="E456">
        <v>3.6999999999999998E-2</v>
      </c>
      <c r="F456" t="s">
        <v>330</v>
      </c>
    </row>
    <row r="457" spans="1:6" x14ac:dyDescent="0.25">
      <c r="A457" t="s">
        <v>385</v>
      </c>
      <c r="B457" t="s">
        <v>386</v>
      </c>
      <c r="C457">
        <v>348</v>
      </c>
      <c r="E457">
        <v>4.2999999999999997E-2</v>
      </c>
      <c r="F457" t="s">
        <v>330</v>
      </c>
    </row>
    <row r="458" spans="1:6" x14ac:dyDescent="0.25">
      <c r="A458" t="s">
        <v>385</v>
      </c>
      <c r="B458" t="s">
        <v>386</v>
      </c>
      <c r="C458">
        <v>348</v>
      </c>
      <c r="E458">
        <v>3.5000000000000003E-2</v>
      </c>
      <c r="F458" t="s">
        <v>330</v>
      </c>
    </row>
    <row r="459" spans="1:6" x14ac:dyDescent="0.25">
      <c r="A459" t="s">
        <v>385</v>
      </c>
      <c r="B459" t="s">
        <v>386</v>
      </c>
      <c r="C459">
        <v>348</v>
      </c>
      <c r="E459">
        <v>4.2000000000000003E-2</v>
      </c>
      <c r="F459" t="s">
        <v>330</v>
      </c>
    </row>
    <row r="460" spans="1:6" x14ac:dyDescent="0.25">
      <c r="A460" t="s">
        <v>385</v>
      </c>
      <c r="B460" t="s">
        <v>386</v>
      </c>
      <c r="C460">
        <v>348</v>
      </c>
      <c r="E460">
        <v>2.9000000000000001E-2</v>
      </c>
      <c r="F460" t="s">
        <v>330</v>
      </c>
    </row>
    <row r="461" spans="1:6" x14ac:dyDescent="0.25">
      <c r="A461" t="s">
        <v>385</v>
      </c>
      <c r="B461" t="s">
        <v>386</v>
      </c>
      <c r="C461">
        <v>348</v>
      </c>
      <c r="E461">
        <v>7.9000000000000001E-2</v>
      </c>
      <c r="F461" t="s">
        <v>330</v>
      </c>
    </row>
    <row r="462" spans="1:6" x14ac:dyDescent="0.25">
      <c r="A462" t="s">
        <v>385</v>
      </c>
      <c r="B462" t="s">
        <v>386</v>
      </c>
      <c r="C462">
        <v>348</v>
      </c>
      <c r="E462">
        <v>3.1E-2</v>
      </c>
      <c r="F462" t="s">
        <v>330</v>
      </c>
    </row>
    <row r="463" spans="1:6" x14ac:dyDescent="0.25">
      <c r="A463" t="s">
        <v>385</v>
      </c>
      <c r="B463" t="s">
        <v>386</v>
      </c>
      <c r="C463">
        <v>348</v>
      </c>
      <c r="E463">
        <v>2.4E-2</v>
      </c>
      <c r="F463" t="s">
        <v>330</v>
      </c>
    </row>
    <row r="464" spans="1:6" x14ac:dyDescent="0.25">
      <c r="A464" t="s">
        <v>385</v>
      </c>
      <c r="B464" t="s">
        <v>386</v>
      </c>
      <c r="C464">
        <v>348</v>
      </c>
      <c r="E464">
        <v>2.9000000000000001E-2</v>
      </c>
      <c r="F464" t="s">
        <v>330</v>
      </c>
    </row>
    <row r="465" spans="1:6" x14ac:dyDescent="0.25">
      <c r="A465" t="s">
        <v>385</v>
      </c>
      <c r="B465" t="s">
        <v>386</v>
      </c>
      <c r="C465">
        <v>348</v>
      </c>
      <c r="E465">
        <v>3.4000000000000002E-2</v>
      </c>
      <c r="F465" t="s">
        <v>330</v>
      </c>
    </row>
    <row r="466" spans="1:6" x14ac:dyDescent="0.25">
      <c r="A466" t="s">
        <v>385</v>
      </c>
      <c r="B466" t="s">
        <v>386</v>
      </c>
      <c r="C466">
        <v>348</v>
      </c>
      <c r="E466">
        <v>4.2999999999999997E-2</v>
      </c>
      <c r="F466" t="s">
        <v>330</v>
      </c>
    </row>
    <row r="467" spans="1:6" x14ac:dyDescent="0.25">
      <c r="A467" t="s">
        <v>385</v>
      </c>
      <c r="B467" t="s">
        <v>386</v>
      </c>
      <c r="C467">
        <v>348</v>
      </c>
      <c r="E467">
        <v>2.1999999999999999E-2</v>
      </c>
      <c r="F467" t="s">
        <v>330</v>
      </c>
    </row>
    <row r="468" spans="1:6" x14ac:dyDescent="0.25">
      <c r="A468" t="s">
        <v>385</v>
      </c>
      <c r="B468" t="s">
        <v>386</v>
      </c>
      <c r="C468">
        <v>348</v>
      </c>
      <c r="E468">
        <v>4.5999999999999999E-2</v>
      </c>
      <c r="F468" t="s">
        <v>330</v>
      </c>
    </row>
    <row r="469" spans="1:6" x14ac:dyDescent="0.25">
      <c r="A469" t="s">
        <v>385</v>
      </c>
      <c r="B469" t="s">
        <v>386</v>
      </c>
      <c r="C469">
        <v>348</v>
      </c>
      <c r="E469">
        <v>4.3999999999999997E-2</v>
      </c>
      <c r="F469" t="s">
        <v>330</v>
      </c>
    </row>
    <row r="470" spans="1:6" x14ac:dyDescent="0.25">
      <c r="A470" t="s">
        <v>385</v>
      </c>
      <c r="B470" t="s">
        <v>386</v>
      </c>
      <c r="C470">
        <v>348</v>
      </c>
      <c r="E470">
        <v>3.6999999999999998E-2</v>
      </c>
      <c r="F470" t="s">
        <v>330</v>
      </c>
    </row>
    <row r="471" spans="1:6" x14ac:dyDescent="0.25">
      <c r="A471" t="s">
        <v>385</v>
      </c>
      <c r="B471" t="s">
        <v>386</v>
      </c>
      <c r="C471">
        <v>348</v>
      </c>
      <c r="E471">
        <v>5.0999999999999997E-2</v>
      </c>
      <c r="F471" t="s">
        <v>330</v>
      </c>
    </row>
    <row r="472" spans="1:6" x14ac:dyDescent="0.25">
      <c r="A472" t="s">
        <v>387</v>
      </c>
      <c r="B472" t="s">
        <v>388</v>
      </c>
      <c r="C472">
        <v>209</v>
      </c>
      <c r="E472">
        <v>1.2</v>
      </c>
      <c r="F472" t="s">
        <v>330</v>
      </c>
    </row>
    <row r="473" spans="1:6" x14ac:dyDescent="0.25">
      <c r="A473" t="s">
        <v>387</v>
      </c>
      <c r="B473" t="s">
        <v>388</v>
      </c>
      <c r="C473">
        <v>209</v>
      </c>
      <c r="E473">
        <v>1.3</v>
      </c>
      <c r="F473" t="s">
        <v>330</v>
      </c>
    </row>
    <row r="474" spans="1:6" x14ac:dyDescent="0.25">
      <c r="A474" t="s">
        <v>387</v>
      </c>
      <c r="B474" t="s">
        <v>388</v>
      </c>
      <c r="C474">
        <v>209</v>
      </c>
      <c r="E474">
        <v>1.7</v>
      </c>
      <c r="F474" t="s">
        <v>330</v>
      </c>
    </row>
    <row r="475" spans="1:6" x14ac:dyDescent="0.25">
      <c r="A475" t="s">
        <v>387</v>
      </c>
      <c r="B475" t="s">
        <v>388</v>
      </c>
      <c r="C475">
        <v>209</v>
      </c>
      <c r="E475">
        <v>1.2</v>
      </c>
      <c r="F475" t="s">
        <v>330</v>
      </c>
    </row>
    <row r="476" spans="1:6" x14ac:dyDescent="0.25">
      <c r="A476" t="s">
        <v>387</v>
      </c>
      <c r="B476" t="s">
        <v>388</v>
      </c>
      <c r="C476">
        <v>209</v>
      </c>
      <c r="E476">
        <v>1.1000000000000001</v>
      </c>
      <c r="F476" t="s">
        <v>330</v>
      </c>
    </row>
    <row r="477" spans="1:6" x14ac:dyDescent="0.25">
      <c r="A477" t="s">
        <v>387</v>
      </c>
      <c r="B477" t="s">
        <v>388</v>
      </c>
      <c r="C477">
        <v>209</v>
      </c>
      <c r="E477">
        <v>0.97</v>
      </c>
      <c r="F477" t="s">
        <v>330</v>
      </c>
    </row>
    <row r="478" spans="1:6" x14ac:dyDescent="0.25">
      <c r="A478" t="s">
        <v>387</v>
      </c>
      <c r="B478" t="s">
        <v>388</v>
      </c>
      <c r="C478">
        <v>209</v>
      </c>
      <c r="E478">
        <v>0.98</v>
      </c>
      <c r="F478" t="s">
        <v>330</v>
      </c>
    </row>
    <row r="479" spans="1:6" x14ac:dyDescent="0.25">
      <c r="A479" t="s">
        <v>387</v>
      </c>
      <c r="B479" t="s">
        <v>388</v>
      </c>
      <c r="C479">
        <v>209</v>
      </c>
      <c r="E479">
        <v>1</v>
      </c>
      <c r="F479" t="s">
        <v>330</v>
      </c>
    </row>
    <row r="480" spans="1:6" x14ac:dyDescent="0.25">
      <c r="A480" t="s">
        <v>387</v>
      </c>
      <c r="B480" t="s">
        <v>388</v>
      </c>
      <c r="C480">
        <v>209</v>
      </c>
      <c r="E480">
        <v>1.1000000000000001</v>
      </c>
      <c r="F480" t="s">
        <v>330</v>
      </c>
    </row>
    <row r="481" spans="1:6" x14ac:dyDescent="0.25">
      <c r="A481" t="s">
        <v>387</v>
      </c>
      <c r="B481" t="s">
        <v>388</v>
      </c>
      <c r="C481">
        <v>209</v>
      </c>
      <c r="E481">
        <v>1.4</v>
      </c>
      <c r="F481" t="s">
        <v>330</v>
      </c>
    </row>
    <row r="482" spans="1:6" x14ac:dyDescent="0.25">
      <c r="A482" t="s">
        <v>387</v>
      </c>
      <c r="B482" t="s">
        <v>388</v>
      </c>
      <c r="C482">
        <v>209</v>
      </c>
      <c r="E482">
        <v>1.1000000000000001</v>
      </c>
      <c r="F482" t="s">
        <v>330</v>
      </c>
    </row>
    <row r="483" spans="1:6" x14ac:dyDescent="0.25">
      <c r="A483" t="s">
        <v>387</v>
      </c>
      <c r="B483" t="s">
        <v>388</v>
      </c>
      <c r="C483">
        <v>209</v>
      </c>
      <c r="E483">
        <v>1.7</v>
      </c>
      <c r="F483" t="s">
        <v>330</v>
      </c>
    </row>
    <row r="484" spans="1:6" x14ac:dyDescent="0.25">
      <c r="A484" t="s">
        <v>387</v>
      </c>
      <c r="B484" t="s">
        <v>388</v>
      </c>
      <c r="C484">
        <v>209</v>
      </c>
      <c r="E484">
        <v>0.54</v>
      </c>
      <c r="F484" t="s">
        <v>330</v>
      </c>
    </row>
    <row r="485" spans="1:6" x14ac:dyDescent="0.25">
      <c r="A485" t="s">
        <v>387</v>
      </c>
      <c r="B485" t="s">
        <v>388</v>
      </c>
      <c r="C485">
        <v>209</v>
      </c>
      <c r="E485">
        <v>1</v>
      </c>
      <c r="F485" t="s">
        <v>330</v>
      </c>
    </row>
    <row r="486" spans="1:6" x14ac:dyDescent="0.25">
      <c r="A486" t="s">
        <v>387</v>
      </c>
      <c r="B486" t="s">
        <v>388</v>
      </c>
      <c r="C486">
        <v>209</v>
      </c>
      <c r="E486">
        <v>1.3</v>
      </c>
      <c r="F486" t="s">
        <v>330</v>
      </c>
    </row>
    <row r="487" spans="1:6" x14ac:dyDescent="0.25">
      <c r="A487" t="s">
        <v>387</v>
      </c>
      <c r="B487" t="s">
        <v>388</v>
      </c>
      <c r="C487">
        <v>209</v>
      </c>
      <c r="E487">
        <v>1.7</v>
      </c>
      <c r="F487" t="s">
        <v>330</v>
      </c>
    </row>
    <row r="488" spans="1:6" x14ac:dyDescent="0.25">
      <c r="A488" t="s">
        <v>387</v>
      </c>
      <c r="B488" t="s">
        <v>388</v>
      </c>
      <c r="C488">
        <v>209</v>
      </c>
      <c r="E488">
        <v>0.95</v>
      </c>
      <c r="F488" t="s">
        <v>330</v>
      </c>
    </row>
    <row r="489" spans="1:6" x14ac:dyDescent="0.25">
      <c r="A489" t="s">
        <v>387</v>
      </c>
      <c r="B489" t="s">
        <v>388</v>
      </c>
      <c r="C489">
        <v>209</v>
      </c>
      <c r="E489">
        <v>1.3</v>
      </c>
      <c r="F489" t="s">
        <v>330</v>
      </c>
    </row>
    <row r="490" spans="1:6" x14ac:dyDescent="0.25">
      <c r="A490" t="s">
        <v>387</v>
      </c>
      <c r="B490" t="s">
        <v>388</v>
      </c>
      <c r="C490">
        <v>209</v>
      </c>
      <c r="E490">
        <v>1.2</v>
      </c>
      <c r="F490" t="s">
        <v>330</v>
      </c>
    </row>
    <row r="491" spans="1:6" x14ac:dyDescent="0.25">
      <c r="A491" t="s">
        <v>389</v>
      </c>
      <c r="B491" t="s">
        <v>390</v>
      </c>
      <c r="C491">
        <v>182</v>
      </c>
      <c r="E491">
        <v>1.2</v>
      </c>
      <c r="F491" t="s">
        <v>330</v>
      </c>
    </row>
    <row r="492" spans="1:6" x14ac:dyDescent="0.25">
      <c r="A492" t="s">
        <v>389</v>
      </c>
      <c r="B492" t="s">
        <v>390</v>
      </c>
      <c r="C492">
        <v>182</v>
      </c>
      <c r="E492">
        <v>0.76</v>
      </c>
      <c r="F492" t="s">
        <v>330</v>
      </c>
    </row>
    <row r="493" spans="1:6" x14ac:dyDescent="0.25">
      <c r="A493" t="s">
        <v>389</v>
      </c>
      <c r="B493" t="s">
        <v>390</v>
      </c>
      <c r="C493">
        <v>182</v>
      </c>
      <c r="E493">
        <v>1.1000000000000001</v>
      </c>
      <c r="F493" t="s">
        <v>330</v>
      </c>
    </row>
    <row r="494" spans="1:6" x14ac:dyDescent="0.25">
      <c r="A494" t="s">
        <v>389</v>
      </c>
      <c r="B494" t="s">
        <v>390</v>
      </c>
      <c r="C494">
        <v>182</v>
      </c>
      <c r="E494">
        <v>2.1</v>
      </c>
      <c r="F494" t="s">
        <v>330</v>
      </c>
    </row>
    <row r="495" spans="1:6" x14ac:dyDescent="0.25">
      <c r="A495" t="s">
        <v>389</v>
      </c>
      <c r="B495" t="s">
        <v>390</v>
      </c>
      <c r="C495">
        <v>182</v>
      </c>
      <c r="E495">
        <v>1.1000000000000001</v>
      </c>
      <c r="F495" t="s">
        <v>330</v>
      </c>
    </row>
    <row r="496" spans="1:6" x14ac:dyDescent="0.25">
      <c r="A496" t="s">
        <v>389</v>
      </c>
      <c r="B496" t="s">
        <v>390</v>
      </c>
      <c r="C496">
        <v>182</v>
      </c>
      <c r="E496">
        <v>0.86</v>
      </c>
      <c r="F496" t="s">
        <v>330</v>
      </c>
    </row>
    <row r="497" spans="1:6" x14ac:dyDescent="0.25">
      <c r="A497" t="s">
        <v>389</v>
      </c>
      <c r="B497" t="s">
        <v>390</v>
      </c>
      <c r="C497">
        <v>182</v>
      </c>
      <c r="E497">
        <v>2.6</v>
      </c>
      <c r="F497" t="s">
        <v>330</v>
      </c>
    </row>
    <row r="498" spans="1:6" x14ac:dyDescent="0.25">
      <c r="A498" t="s">
        <v>389</v>
      </c>
      <c r="B498" t="s">
        <v>390</v>
      </c>
      <c r="C498">
        <v>182</v>
      </c>
      <c r="E498">
        <v>3</v>
      </c>
      <c r="F498" t="s">
        <v>330</v>
      </c>
    </row>
    <row r="499" spans="1:6" x14ac:dyDescent="0.25">
      <c r="A499" t="s">
        <v>389</v>
      </c>
      <c r="B499" t="s">
        <v>390</v>
      </c>
      <c r="C499">
        <v>182</v>
      </c>
      <c r="E499">
        <v>3</v>
      </c>
      <c r="F499" t="s">
        <v>330</v>
      </c>
    </row>
    <row r="500" spans="1:6" x14ac:dyDescent="0.25">
      <c r="A500" t="s">
        <v>389</v>
      </c>
      <c r="B500" t="s">
        <v>390</v>
      </c>
      <c r="C500">
        <v>182</v>
      </c>
      <c r="E500">
        <v>3.9</v>
      </c>
      <c r="F500" t="s">
        <v>330</v>
      </c>
    </row>
    <row r="501" spans="1:6" x14ac:dyDescent="0.25">
      <c r="A501" t="s">
        <v>389</v>
      </c>
      <c r="B501" t="s">
        <v>390</v>
      </c>
      <c r="C501">
        <v>182</v>
      </c>
      <c r="E501">
        <v>2.7</v>
      </c>
      <c r="F501" t="s">
        <v>330</v>
      </c>
    </row>
    <row r="502" spans="1:6" x14ac:dyDescent="0.25">
      <c r="A502" t="s">
        <v>389</v>
      </c>
      <c r="B502" t="s">
        <v>390</v>
      </c>
      <c r="C502">
        <v>182</v>
      </c>
      <c r="E502">
        <v>4</v>
      </c>
      <c r="F502" t="s">
        <v>330</v>
      </c>
    </row>
    <row r="503" spans="1:6" x14ac:dyDescent="0.25">
      <c r="A503" t="s">
        <v>389</v>
      </c>
      <c r="B503" t="s">
        <v>390</v>
      </c>
      <c r="C503">
        <v>182</v>
      </c>
      <c r="E503">
        <v>1.1000000000000001</v>
      </c>
      <c r="F503" t="s">
        <v>330</v>
      </c>
    </row>
    <row r="504" spans="1:6" x14ac:dyDescent="0.25">
      <c r="A504" t="s">
        <v>389</v>
      </c>
      <c r="B504" t="s">
        <v>390</v>
      </c>
      <c r="C504">
        <v>182</v>
      </c>
      <c r="E504">
        <v>0.98</v>
      </c>
      <c r="F504" t="s">
        <v>330</v>
      </c>
    </row>
    <row r="505" spans="1:6" x14ac:dyDescent="0.25">
      <c r="A505" t="s">
        <v>389</v>
      </c>
      <c r="B505" t="s">
        <v>390</v>
      </c>
      <c r="C505">
        <v>182</v>
      </c>
      <c r="E505">
        <v>1.7</v>
      </c>
      <c r="F505" t="s">
        <v>330</v>
      </c>
    </row>
    <row r="506" spans="1:6" x14ac:dyDescent="0.25">
      <c r="A506" t="s">
        <v>389</v>
      </c>
      <c r="B506" t="s">
        <v>390</v>
      </c>
      <c r="C506">
        <v>182</v>
      </c>
      <c r="E506">
        <v>1.9</v>
      </c>
      <c r="F506" t="s">
        <v>330</v>
      </c>
    </row>
    <row r="507" spans="1:6" x14ac:dyDescent="0.25">
      <c r="A507" t="s">
        <v>389</v>
      </c>
      <c r="B507" t="s">
        <v>390</v>
      </c>
      <c r="C507">
        <v>182</v>
      </c>
      <c r="E507">
        <v>2</v>
      </c>
      <c r="F507" t="s">
        <v>330</v>
      </c>
    </row>
    <row r="508" spans="1:6" x14ac:dyDescent="0.25">
      <c r="A508" t="s">
        <v>389</v>
      </c>
      <c r="B508" t="s">
        <v>390</v>
      </c>
      <c r="C508">
        <v>182</v>
      </c>
      <c r="E508">
        <v>2.9</v>
      </c>
      <c r="F508" t="s">
        <v>330</v>
      </c>
    </row>
    <row r="509" spans="1:6" x14ac:dyDescent="0.25">
      <c r="A509" t="s">
        <v>389</v>
      </c>
      <c r="B509" t="s">
        <v>390</v>
      </c>
      <c r="C509">
        <v>182</v>
      </c>
      <c r="E509">
        <v>2.5</v>
      </c>
      <c r="F509" t="s">
        <v>330</v>
      </c>
    </row>
    <row r="510" spans="1:6" x14ac:dyDescent="0.25">
      <c r="A510" t="s">
        <v>391</v>
      </c>
      <c r="B510" t="s">
        <v>392</v>
      </c>
      <c r="C510">
        <v>205</v>
      </c>
      <c r="E510">
        <v>11</v>
      </c>
      <c r="F510" t="s">
        <v>330</v>
      </c>
    </row>
    <row r="511" spans="1:6" x14ac:dyDescent="0.25">
      <c r="A511" t="s">
        <v>391</v>
      </c>
      <c r="B511" t="s">
        <v>392</v>
      </c>
      <c r="C511">
        <v>205</v>
      </c>
      <c r="E511">
        <v>9.1999999999999993</v>
      </c>
      <c r="F511" t="s">
        <v>330</v>
      </c>
    </row>
    <row r="512" spans="1:6" x14ac:dyDescent="0.25">
      <c r="A512" t="s">
        <v>391</v>
      </c>
      <c r="B512" t="s">
        <v>392</v>
      </c>
      <c r="C512">
        <v>205</v>
      </c>
      <c r="E512">
        <v>10</v>
      </c>
      <c r="F512" t="s">
        <v>330</v>
      </c>
    </row>
    <row r="513" spans="1:6" x14ac:dyDescent="0.25">
      <c r="A513" t="s">
        <v>391</v>
      </c>
      <c r="B513" t="s">
        <v>392</v>
      </c>
      <c r="C513">
        <v>205</v>
      </c>
      <c r="E513">
        <v>7.1</v>
      </c>
      <c r="F513" t="s">
        <v>330</v>
      </c>
    </row>
    <row r="514" spans="1:6" x14ac:dyDescent="0.25">
      <c r="A514" t="s">
        <v>391</v>
      </c>
      <c r="B514" t="s">
        <v>392</v>
      </c>
      <c r="C514">
        <v>205</v>
      </c>
      <c r="E514">
        <v>6.5</v>
      </c>
      <c r="F514" t="s">
        <v>330</v>
      </c>
    </row>
    <row r="515" spans="1:6" x14ac:dyDescent="0.25">
      <c r="A515" t="s">
        <v>391</v>
      </c>
      <c r="B515" t="s">
        <v>392</v>
      </c>
      <c r="C515">
        <v>205</v>
      </c>
      <c r="E515">
        <v>5.3</v>
      </c>
      <c r="F515" t="s">
        <v>330</v>
      </c>
    </row>
    <row r="516" spans="1:6" x14ac:dyDescent="0.25">
      <c r="A516" t="s">
        <v>391</v>
      </c>
      <c r="B516" t="s">
        <v>392</v>
      </c>
      <c r="C516">
        <v>205</v>
      </c>
      <c r="E516">
        <v>5.5</v>
      </c>
      <c r="F516" t="s">
        <v>330</v>
      </c>
    </row>
    <row r="517" spans="1:6" x14ac:dyDescent="0.25">
      <c r="A517" t="s">
        <v>391</v>
      </c>
      <c r="B517" t="s">
        <v>392</v>
      </c>
      <c r="C517">
        <v>205</v>
      </c>
      <c r="E517">
        <v>6</v>
      </c>
      <c r="F517" t="s">
        <v>330</v>
      </c>
    </row>
    <row r="518" spans="1:6" x14ac:dyDescent="0.25">
      <c r="A518" t="s">
        <v>391</v>
      </c>
      <c r="B518" t="s">
        <v>392</v>
      </c>
      <c r="C518">
        <v>205</v>
      </c>
      <c r="E518">
        <v>7</v>
      </c>
      <c r="F518" t="s">
        <v>330</v>
      </c>
    </row>
    <row r="519" spans="1:6" x14ac:dyDescent="0.25">
      <c r="A519" t="s">
        <v>391</v>
      </c>
      <c r="B519" t="s">
        <v>392</v>
      </c>
      <c r="C519">
        <v>205</v>
      </c>
      <c r="E519">
        <v>10</v>
      </c>
      <c r="F519" t="s">
        <v>330</v>
      </c>
    </row>
    <row r="520" spans="1:6" x14ac:dyDescent="0.25">
      <c r="A520" t="s">
        <v>391</v>
      </c>
      <c r="B520" t="s">
        <v>392</v>
      </c>
      <c r="C520">
        <v>205</v>
      </c>
      <c r="E520">
        <v>7.8</v>
      </c>
      <c r="F520" t="s">
        <v>330</v>
      </c>
    </row>
    <row r="521" spans="1:6" x14ac:dyDescent="0.25">
      <c r="A521" t="s">
        <v>391</v>
      </c>
      <c r="B521" t="s">
        <v>392</v>
      </c>
      <c r="C521">
        <v>205</v>
      </c>
      <c r="E521">
        <v>12</v>
      </c>
      <c r="F521" t="s">
        <v>330</v>
      </c>
    </row>
    <row r="522" spans="1:6" x14ac:dyDescent="0.25">
      <c r="A522" t="s">
        <v>391</v>
      </c>
      <c r="B522" t="s">
        <v>392</v>
      </c>
      <c r="C522">
        <v>205</v>
      </c>
      <c r="E522">
        <v>4.7</v>
      </c>
      <c r="F522" t="s">
        <v>330</v>
      </c>
    </row>
    <row r="523" spans="1:6" x14ac:dyDescent="0.25">
      <c r="A523" t="s">
        <v>391</v>
      </c>
      <c r="B523" t="s">
        <v>392</v>
      </c>
      <c r="C523">
        <v>205</v>
      </c>
      <c r="E523">
        <v>7.2</v>
      </c>
      <c r="F523" t="s">
        <v>330</v>
      </c>
    </row>
    <row r="524" spans="1:6" x14ac:dyDescent="0.25">
      <c r="A524" t="s">
        <v>391</v>
      </c>
      <c r="B524" t="s">
        <v>392</v>
      </c>
      <c r="C524">
        <v>205</v>
      </c>
      <c r="E524">
        <v>8.6999999999999993</v>
      </c>
      <c r="F524" t="s">
        <v>330</v>
      </c>
    </row>
    <row r="525" spans="1:6" x14ac:dyDescent="0.25">
      <c r="A525" t="s">
        <v>391</v>
      </c>
      <c r="B525" t="s">
        <v>392</v>
      </c>
      <c r="C525">
        <v>205</v>
      </c>
      <c r="E525">
        <v>8.6</v>
      </c>
      <c r="F525" t="s">
        <v>330</v>
      </c>
    </row>
    <row r="526" spans="1:6" x14ac:dyDescent="0.25">
      <c r="A526" t="s">
        <v>391</v>
      </c>
      <c r="B526" t="s">
        <v>392</v>
      </c>
      <c r="C526">
        <v>205</v>
      </c>
      <c r="E526">
        <v>5.6</v>
      </c>
      <c r="F526" t="s">
        <v>330</v>
      </c>
    </row>
    <row r="527" spans="1:6" x14ac:dyDescent="0.25">
      <c r="A527" t="s">
        <v>391</v>
      </c>
      <c r="B527" t="s">
        <v>392</v>
      </c>
      <c r="C527">
        <v>205</v>
      </c>
      <c r="E527">
        <v>8.1999999999999993</v>
      </c>
      <c r="F527" t="s">
        <v>330</v>
      </c>
    </row>
    <row r="528" spans="1:6" x14ac:dyDescent="0.25">
      <c r="A528" t="s">
        <v>391</v>
      </c>
      <c r="B528" t="s">
        <v>392</v>
      </c>
      <c r="C528">
        <v>205</v>
      </c>
      <c r="E528">
        <v>5.5</v>
      </c>
      <c r="F528" t="s">
        <v>330</v>
      </c>
    </row>
    <row r="529" spans="1:6" x14ac:dyDescent="0.25">
      <c r="A529" t="s">
        <v>393</v>
      </c>
      <c r="B529" t="s">
        <v>394</v>
      </c>
      <c r="C529">
        <v>7859</v>
      </c>
      <c r="E529">
        <v>12</v>
      </c>
      <c r="F529" t="s">
        <v>330</v>
      </c>
    </row>
    <row r="530" spans="1:6" x14ac:dyDescent="0.25">
      <c r="A530" t="s">
        <v>393</v>
      </c>
      <c r="B530" t="s">
        <v>394</v>
      </c>
      <c r="C530">
        <v>7859</v>
      </c>
      <c r="E530">
        <v>11</v>
      </c>
      <c r="F530" t="s">
        <v>330</v>
      </c>
    </row>
    <row r="531" spans="1:6" x14ac:dyDescent="0.25">
      <c r="A531" t="s">
        <v>393</v>
      </c>
      <c r="B531" t="s">
        <v>394</v>
      </c>
      <c r="C531">
        <v>7859</v>
      </c>
      <c r="E531">
        <v>15</v>
      </c>
      <c r="F531" t="s">
        <v>330</v>
      </c>
    </row>
    <row r="532" spans="1:6" x14ac:dyDescent="0.25">
      <c r="A532" t="s">
        <v>393</v>
      </c>
      <c r="B532" t="s">
        <v>394</v>
      </c>
      <c r="C532">
        <v>7859</v>
      </c>
      <c r="E532">
        <v>12</v>
      </c>
      <c r="F532" t="s">
        <v>330</v>
      </c>
    </row>
    <row r="533" spans="1:6" x14ac:dyDescent="0.25">
      <c r="A533" t="s">
        <v>393</v>
      </c>
      <c r="B533" t="s">
        <v>394</v>
      </c>
      <c r="C533">
        <v>7859</v>
      </c>
      <c r="E533">
        <v>10</v>
      </c>
      <c r="F533" t="s">
        <v>330</v>
      </c>
    </row>
    <row r="534" spans="1:6" x14ac:dyDescent="0.25">
      <c r="A534" t="s">
        <v>393</v>
      </c>
      <c r="B534" t="s">
        <v>394</v>
      </c>
      <c r="C534">
        <v>7859</v>
      </c>
      <c r="E534">
        <v>10</v>
      </c>
      <c r="F534" t="s">
        <v>330</v>
      </c>
    </row>
    <row r="535" spans="1:6" x14ac:dyDescent="0.25">
      <c r="A535" t="s">
        <v>393</v>
      </c>
      <c r="B535" t="s">
        <v>394</v>
      </c>
      <c r="C535">
        <v>7859</v>
      </c>
      <c r="E535">
        <v>11</v>
      </c>
      <c r="F535" t="s">
        <v>330</v>
      </c>
    </row>
    <row r="536" spans="1:6" x14ac:dyDescent="0.25">
      <c r="A536" t="s">
        <v>393</v>
      </c>
      <c r="B536" t="s">
        <v>394</v>
      </c>
      <c r="C536">
        <v>7859</v>
      </c>
      <c r="E536">
        <v>11</v>
      </c>
      <c r="F536" t="s">
        <v>330</v>
      </c>
    </row>
    <row r="537" spans="1:6" x14ac:dyDescent="0.25">
      <c r="A537" t="s">
        <v>393</v>
      </c>
      <c r="B537" t="s">
        <v>394</v>
      </c>
      <c r="C537">
        <v>7859</v>
      </c>
      <c r="E537">
        <v>11</v>
      </c>
      <c r="F537" t="s">
        <v>330</v>
      </c>
    </row>
    <row r="538" spans="1:6" x14ac:dyDescent="0.25">
      <c r="A538" t="s">
        <v>393</v>
      </c>
      <c r="B538" t="s">
        <v>394</v>
      </c>
      <c r="C538">
        <v>7859</v>
      </c>
      <c r="E538">
        <v>15</v>
      </c>
      <c r="F538" t="s">
        <v>330</v>
      </c>
    </row>
    <row r="539" spans="1:6" x14ac:dyDescent="0.25">
      <c r="A539" t="s">
        <v>393</v>
      </c>
      <c r="B539" t="s">
        <v>394</v>
      </c>
      <c r="C539">
        <v>7859</v>
      </c>
      <c r="D539" t="s">
        <v>333</v>
      </c>
      <c r="E539">
        <v>10</v>
      </c>
      <c r="F539" t="s">
        <v>330</v>
      </c>
    </row>
    <row r="540" spans="1:6" x14ac:dyDescent="0.25">
      <c r="A540" t="s">
        <v>393</v>
      </c>
      <c r="B540" t="s">
        <v>394</v>
      </c>
      <c r="C540">
        <v>7859</v>
      </c>
      <c r="E540">
        <v>20</v>
      </c>
      <c r="F540" t="s">
        <v>330</v>
      </c>
    </row>
    <row r="541" spans="1:6" x14ac:dyDescent="0.25">
      <c r="A541" t="s">
        <v>393</v>
      </c>
      <c r="B541" t="s">
        <v>394</v>
      </c>
      <c r="C541">
        <v>7859</v>
      </c>
      <c r="D541" t="s">
        <v>333</v>
      </c>
      <c r="E541">
        <v>10</v>
      </c>
      <c r="F541" t="s">
        <v>330</v>
      </c>
    </row>
    <row r="542" spans="1:6" x14ac:dyDescent="0.25">
      <c r="A542" t="s">
        <v>393</v>
      </c>
      <c r="B542" t="s">
        <v>394</v>
      </c>
      <c r="C542">
        <v>7859</v>
      </c>
      <c r="D542" t="s">
        <v>333</v>
      </c>
      <c r="E542">
        <v>10</v>
      </c>
      <c r="F542" t="s">
        <v>330</v>
      </c>
    </row>
    <row r="543" spans="1:6" x14ac:dyDescent="0.25">
      <c r="A543" t="s">
        <v>393</v>
      </c>
      <c r="B543" t="s">
        <v>394</v>
      </c>
      <c r="C543">
        <v>7859</v>
      </c>
      <c r="E543">
        <v>14</v>
      </c>
      <c r="F543" t="s">
        <v>330</v>
      </c>
    </row>
    <row r="544" spans="1:6" x14ac:dyDescent="0.25">
      <c r="A544" t="s">
        <v>393</v>
      </c>
      <c r="B544" t="s">
        <v>394</v>
      </c>
      <c r="C544">
        <v>7859</v>
      </c>
      <c r="E544">
        <v>13</v>
      </c>
      <c r="F544" t="s">
        <v>330</v>
      </c>
    </row>
    <row r="545" spans="1:6" x14ac:dyDescent="0.25">
      <c r="A545" t="s">
        <v>393</v>
      </c>
      <c r="B545" t="s">
        <v>394</v>
      </c>
      <c r="C545">
        <v>7859</v>
      </c>
      <c r="E545">
        <v>13</v>
      </c>
      <c r="F545" t="s">
        <v>330</v>
      </c>
    </row>
    <row r="546" spans="1:6" x14ac:dyDescent="0.25">
      <c r="A546" t="s">
        <v>393</v>
      </c>
      <c r="B546" t="s">
        <v>394</v>
      </c>
      <c r="C546">
        <v>7859</v>
      </c>
      <c r="E546">
        <v>13</v>
      </c>
      <c r="F546" t="s">
        <v>330</v>
      </c>
    </row>
    <row r="547" spans="1:6" x14ac:dyDescent="0.25">
      <c r="A547" t="s">
        <v>393</v>
      </c>
      <c r="B547" t="s">
        <v>394</v>
      </c>
      <c r="C547">
        <v>7859</v>
      </c>
      <c r="D547" t="s">
        <v>333</v>
      </c>
      <c r="E547">
        <v>10</v>
      </c>
      <c r="F547" t="s">
        <v>330</v>
      </c>
    </row>
    <row r="548" spans="1:6" x14ac:dyDescent="0.25">
      <c r="A548" t="s">
        <v>395</v>
      </c>
      <c r="B548" t="s">
        <v>396</v>
      </c>
      <c r="C548">
        <v>76</v>
      </c>
      <c r="E548">
        <v>6.9</v>
      </c>
      <c r="F548" t="s">
        <v>397</v>
      </c>
    </row>
    <row r="549" spans="1:6" x14ac:dyDescent="0.25">
      <c r="A549" t="s">
        <v>395</v>
      </c>
      <c r="B549" t="s">
        <v>396</v>
      </c>
      <c r="C549">
        <v>76</v>
      </c>
      <c r="E549">
        <v>11.7</v>
      </c>
      <c r="F549" t="s">
        <v>397</v>
      </c>
    </row>
    <row r="550" spans="1:6" x14ac:dyDescent="0.25">
      <c r="A550" t="s">
        <v>395</v>
      </c>
      <c r="B550" t="s">
        <v>396</v>
      </c>
      <c r="C550">
        <v>76</v>
      </c>
      <c r="E550">
        <v>19.8</v>
      </c>
      <c r="F550" t="s">
        <v>397</v>
      </c>
    </row>
    <row r="551" spans="1:6" x14ac:dyDescent="0.25">
      <c r="A551" t="s">
        <v>395</v>
      </c>
      <c r="B551" t="s">
        <v>396</v>
      </c>
      <c r="C551">
        <v>76</v>
      </c>
      <c r="E551">
        <v>18</v>
      </c>
      <c r="F551" t="s">
        <v>397</v>
      </c>
    </row>
    <row r="552" spans="1:6" x14ac:dyDescent="0.25">
      <c r="A552" t="s">
        <v>395</v>
      </c>
      <c r="B552" t="s">
        <v>396</v>
      </c>
      <c r="C552">
        <v>76</v>
      </c>
      <c r="E552">
        <v>17.7</v>
      </c>
      <c r="F552" t="s">
        <v>397</v>
      </c>
    </row>
    <row r="553" spans="1:6" x14ac:dyDescent="0.25">
      <c r="A553" t="s">
        <v>395</v>
      </c>
      <c r="B553" t="s">
        <v>396</v>
      </c>
      <c r="C553">
        <v>76</v>
      </c>
      <c r="E553">
        <v>18.8</v>
      </c>
      <c r="F553" t="s">
        <v>397</v>
      </c>
    </row>
    <row r="554" spans="1:6" x14ac:dyDescent="0.25">
      <c r="A554" t="s">
        <v>395</v>
      </c>
      <c r="B554" t="s">
        <v>396</v>
      </c>
      <c r="C554">
        <v>76</v>
      </c>
      <c r="E554">
        <v>11.6</v>
      </c>
      <c r="F554" t="s">
        <v>397</v>
      </c>
    </row>
    <row r="555" spans="1:6" x14ac:dyDescent="0.25">
      <c r="A555" t="s">
        <v>395</v>
      </c>
      <c r="B555" t="s">
        <v>396</v>
      </c>
      <c r="C555">
        <v>76</v>
      </c>
      <c r="E555">
        <v>7.7</v>
      </c>
      <c r="F555" t="s">
        <v>397</v>
      </c>
    </row>
    <row r="556" spans="1:6" x14ac:dyDescent="0.25">
      <c r="A556" t="s">
        <v>395</v>
      </c>
      <c r="B556" t="s">
        <v>396</v>
      </c>
      <c r="C556">
        <v>76</v>
      </c>
      <c r="E556">
        <v>5.6</v>
      </c>
      <c r="F556" t="s">
        <v>397</v>
      </c>
    </row>
    <row r="557" spans="1:6" x14ac:dyDescent="0.25">
      <c r="A557" t="s">
        <v>395</v>
      </c>
      <c r="B557" t="s">
        <v>396</v>
      </c>
      <c r="C557">
        <v>76</v>
      </c>
      <c r="E557">
        <v>1</v>
      </c>
      <c r="F557" t="s">
        <v>397</v>
      </c>
    </row>
    <row r="558" spans="1:6" x14ac:dyDescent="0.25">
      <c r="A558" t="s">
        <v>395</v>
      </c>
      <c r="B558" t="s">
        <v>396</v>
      </c>
      <c r="C558">
        <v>76</v>
      </c>
      <c r="E558">
        <v>4.2</v>
      </c>
      <c r="F558" t="s">
        <v>397</v>
      </c>
    </row>
    <row r="559" spans="1:6" x14ac:dyDescent="0.25">
      <c r="A559" t="s">
        <v>395</v>
      </c>
      <c r="B559" t="s">
        <v>396</v>
      </c>
      <c r="C559">
        <v>76</v>
      </c>
      <c r="E559">
        <v>5.7</v>
      </c>
      <c r="F559" t="s">
        <v>397</v>
      </c>
    </row>
    <row r="560" spans="1:6" x14ac:dyDescent="0.25">
      <c r="A560" t="s">
        <v>395</v>
      </c>
      <c r="B560" t="s">
        <v>396</v>
      </c>
      <c r="C560">
        <v>76</v>
      </c>
      <c r="E560">
        <v>7.7</v>
      </c>
      <c r="F560" t="s">
        <v>397</v>
      </c>
    </row>
    <row r="561" spans="1:6" x14ac:dyDescent="0.25">
      <c r="A561" t="s">
        <v>395</v>
      </c>
      <c r="B561" t="s">
        <v>396</v>
      </c>
      <c r="C561">
        <v>76</v>
      </c>
      <c r="E561">
        <v>15.2</v>
      </c>
      <c r="F561" t="s">
        <v>397</v>
      </c>
    </row>
    <row r="562" spans="1:6" x14ac:dyDescent="0.25">
      <c r="A562" t="s">
        <v>395</v>
      </c>
      <c r="B562" t="s">
        <v>396</v>
      </c>
      <c r="C562">
        <v>76</v>
      </c>
      <c r="E562">
        <v>9.9</v>
      </c>
      <c r="F562" t="s">
        <v>397</v>
      </c>
    </row>
    <row r="563" spans="1:6" x14ac:dyDescent="0.25">
      <c r="A563" t="s">
        <v>395</v>
      </c>
      <c r="B563" t="s">
        <v>396</v>
      </c>
      <c r="C563">
        <v>76</v>
      </c>
      <c r="E563">
        <v>21.7</v>
      </c>
      <c r="F563" t="s">
        <v>397</v>
      </c>
    </row>
    <row r="564" spans="1:6" x14ac:dyDescent="0.25">
      <c r="A564" t="s">
        <v>395</v>
      </c>
      <c r="B564" t="s">
        <v>396</v>
      </c>
      <c r="C564">
        <v>76</v>
      </c>
      <c r="E564">
        <v>14.6</v>
      </c>
      <c r="F564" t="s">
        <v>397</v>
      </c>
    </row>
    <row r="565" spans="1:6" x14ac:dyDescent="0.25">
      <c r="A565" t="s">
        <v>395</v>
      </c>
      <c r="B565" t="s">
        <v>396</v>
      </c>
      <c r="C565">
        <v>76</v>
      </c>
      <c r="E565">
        <v>17.3</v>
      </c>
      <c r="F565" t="s">
        <v>397</v>
      </c>
    </row>
    <row r="566" spans="1:6" x14ac:dyDescent="0.25">
      <c r="A566" t="s">
        <v>395</v>
      </c>
      <c r="B566" t="s">
        <v>396</v>
      </c>
      <c r="C566">
        <v>76</v>
      </c>
      <c r="E566">
        <v>16</v>
      </c>
      <c r="F566" t="s">
        <v>397</v>
      </c>
    </row>
    <row r="567" spans="1:6" x14ac:dyDescent="0.25">
      <c r="A567" t="s">
        <v>398</v>
      </c>
      <c r="B567" t="s">
        <v>399</v>
      </c>
      <c r="C567">
        <v>6396</v>
      </c>
      <c r="D567" t="s">
        <v>333</v>
      </c>
      <c r="E567">
        <v>1</v>
      </c>
      <c r="F567" t="s">
        <v>400</v>
      </c>
    </row>
    <row r="568" spans="1:6" x14ac:dyDescent="0.25">
      <c r="A568" t="s">
        <v>398</v>
      </c>
      <c r="B568" t="s">
        <v>399</v>
      </c>
      <c r="C568">
        <v>6396</v>
      </c>
      <c r="E568">
        <v>2.5</v>
      </c>
      <c r="F568" t="s">
        <v>400</v>
      </c>
    </row>
    <row r="569" spans="1:6" x14ac:dyDescent="0.25">
      <c r="A569" t="s">
        <v>398</v>
      </c>
      <c r="B569" t="s">
        <v>399</v>
      </c>
      <c r="C569">
        <v>6396</v>
      </c>
      <c r="E569">
        <v>1.7</v>
      </c>
      <c r="F569" t="s">
        <v>400</v>
      </c>
    </row>
    <row r="570" spans="1:6" x14ac:dyDescent="0.25">
      <c r="A570" t="s">
        <v>398</v>
      </c>
      <c r="B570" t="s">
        <v>399</v>
      </c>
      <c r="C570">
        <v>6396</v>
      </c>
      <c r="E570">
        <v>4.3</v>
      </c>
      <c r="F570" t="s">
        <v>400</v>
      </c>
    </row>
    <row r="571" spans="1:6" x14ac:dyDescent="0.25">
      <c r="A571" t="s">
        <v>398</v>
      </c>
      <c r="B571" t="s">
        <v>399</v>
      </c>
      <c r="C571">
        <v>6396</v>
      </c>
      <c r="E571">
        <v>1.8</v>
      </c>
      <c r="F571" t="s">
        <v>400</v>
      </c>
    </row>
    <row r="572" spans="1:6" x14ac:dyDescent="0.25">
      <c r="A572" t="s">
        <v>398</v>
      </c>
      <c r="B572" t="s">
        <v>399</v>
      </c>
      <c r="C572">
        <v>6396</v>
      </c>
      <c r="E572">
        <v>5</v>
      </c>
      <c r="F572" t="s">
        <v>400</v>
      </c>
    </row>
    <row r="573" spans="1:6" x14ac:dyDescent="0.25">
      <c r="A573" t="s">
        <v>398</v>
      </c>
      <c r="B573" t="s">
        <v>399</v>
      </c>
      <c r="C573">
        <v>6396</v>
      </c>
      <c r="E573">
        <v>2.6</v>
      </c>
      <c r="F573" t="s">
        <v>400</v>
      </c>
    </row>
    <row r="574" spans="1:6" x14ac:dyDescent="0.25">
      <c r="A574" t="s">
        <v>398</v>
      </c>
      <c r="B574" t="s">
        <v>399</v>
      </c>
      <c r="C574">
        <v>6396</v>
      </c>
      <c r="E574">
        <v>4</v>
      </c>
      <c r="F574" t="s">
        <v>400</v>
      </c>
    </row>
    <row r="575" spans="1:6" x14ac:dyDescent="0.25">
      <c r="A575" t="s">
        <v>398</v>
      </c>
      <c r="B575" t="s">
        <v>399</v>
      </c>
      <c r="C575">
        <v>6396</v>
      </c>
      <c r="E575">
        <v>2.9</v>
      </c>
      <c r="F575" t="s">
        <v>400</v>
      </c>
    </row>
    <row r="576" spans="1:6" x14ac:dyDescent="0.25">
      <c r="A576" t="s">
        <v>398</v>
      </c>
      <c r="B576" t="s">
        <v>399</v>
      </c>
      <c r="C576">
        <v>6396</v>
      </c>
      <c r="E576">
        <v>4.2</v>
      </c>
      <c r="F576" t="s">
        <v>400</v>
      </c>
    </row>
    <row r="577" spans="1:6" x14ac:dyDescent="0.25">
      <c r="A577" t="s">
        <v>398</v>
      </c>
      <c r="B577" t="s">
        <v>399</v>
      </c>
      <c r="C577">
        <v>6396</v>
      </c>
      <c r="E577">
        <v>2.9</v>
      </c>
      <c r="F577" t="s">
        <v>400</v>
      </c>
    </row>
    <row r="578" spans="1:6" x14ac:dyDescent="0.25">
      <c r="A578" t="s">
        <v>398</v>
      </c>
      <c r="B578" t="s">
        <v>399</v>
      </c>
      <c r="C578">
        <v>6396</v>
      </c>
      <c r="E578">
        <v>7.9</v>
      </c>
      <c r="F578" t="s">
        <v>400</v>
      </c>
    </row>
    <row r="579" spans="1:6" x14ac:dyDescent="0.25">
      <c r="A579" t="s">
        <v>398</v>
      </c>
      <c r="B579" t="s">
        <v>399</v>
      </c>
      <c r="C579">
        <v>6396</v>
      </c>
      <c r="E579">
        <v>3.7</v>
      </c>
      <c r="F579" t="s">
        <v>400</v>
      </c>
    </row>
    <row r="580" spans="1:6" x14ac:dyDescent="0.25">
      <c r="A580" t="s">
        <v>398</v>
      </c>
      <c r="B580" t="s">
        <v>399</v>
      </c>
      <c r="C580">
        <v>6396</v>
      </c>
      <c r="E580">
        <v>1.7</v>
      </c>
      <c r="F580" t="s">
        <v>400</v>
      </c>
    </row>
    <row r="581" spans="1:6" x14ac:dyDescent="0.25">
      <c r="A581" t="s">
        <v>398</v>
      </c>
      <c r="B581" t="s">
        <v>399</v>
      </c>
      <c r="C581">
        <v>6396</v>
      </c>
      <c r="E581">
        <v>2.5</v>
      </c>
      <c r="F581" t="s">
        <v>400</v>
      </c>
    </row>
    <row r="582" spans="1:6" x14ac:dyDescent="0.25">
      <c r="A582" t="s">
        <v>398</v>
      </c>
      <c r="B582" t="s">
        <v>399</v>
      </c>
      <c r="C582">
        <v>6396</v>
      </c>
      <c r="E582">
        <v>3.3</v>
      </c>
      <c r="F582" t="s">
        <v>400</v>
      </c>
    </row>
    <row r="583" spans="1:6" x14ac:dyDescent="0.25">
      <c r="A583" t="s">
        <v>398</v>
      </c>
      <c r="B583" t="s">
        <v>399</v>
      </c>
      <c r="C583">
        <v>6396</v>
      </c>
      <c r="E583">
        <v>4.0999999999999996</v>
      </c>
      <c r="F583" t="s">
        <v>400</v>
      </c>
    </row>
    <row r="584" spans="1:6" x14ac:dyDescent="0.25">
      <c r="A584" t="s">
        <v>398</v>
      </c>
      <c r="B584" t="s">
        <v>399</v>
      </c>
      <c r="C584">
        <v>6396</v>
      </c>
      <c r="E584">
        <v>8.9</v>
      </c>
      <c r="F584" t="s">
        <v>400</v>
      </c>
    </row>
    <row r="585" spans="1:6" x14ac:dyDescent="0.25">
      <c r="A585" t="s">
        <v>401</v>
      </c>
      <c r="B585" t="s">
        <v>402</v>
      </c>
      <c r="C585">
        <v>3408</v>
      </c>
      <c r="E585">
        <v>6.3</v>
      </c>
      <c r="F585" t="s">
        <v>338</v>
      </c>
    </row>
    <row r="586" spans="1:6" x14ac:dyDescent="0.25">
      <c r="A586" t="s">
        <v>401</v>
      </c>
      <c r="B586" t="s">
        <v>402</v>
      </c>
      <c r="C586">
        <v>3408</v>
      </c>
      <c r="E586">
        <v>5</v>
      </c>
      <c r="F586" t="s">
        <v>338</v>
      </c>
    </row>
    <row r="587" spans="1:6" x14ac:dyDescent="0.25">
      <c r="A587" t="s">
        <v>401</v>
      </c>
      <c r="B587" t="s">
        <v>402</v>
      </c>
      <c r="C587">
        <v>3408</v>
      </c>
      <c r="E587">
        <v>4.5</v>
      </c>
      <c r="F587" t="s">
        <v>338</v>
      </c>
    </row>
    <row r="588" spans="1:6" x14ac:dyDescent="0.25">
      <c r="A588" t="s">
        <v>401</v>
      </c>
      <c r="B588" t="s">
        <v>402</v>
      </c>
      <c r="C588">
        <v>3408</v>
      </c>
      <c r="E588">
        <v>8.3000000000000007</v>
      </c>
      <c r="F588" t="s">
        <v>338</v>
      </c>
    </row>
    <row r="589" spans="1:6" x14ac:dyDescent="0.25">
      <c r="A589" t="s">
        <v>401</v>
      </c>
      <c r="B589" t="s">
        <v>402</v>
      </c>
      <c r="C589">
        <v>3408</v>
      </c>
      <c r="E589">
        <v>4.3</v>
      </c>
      <c r="F589" t="s">
        <v>338</v>
      </c>
    </row>
    <row r="590" spans="1:6" x14ac:dyDescent="0.25">
      <c r="A590" t="s">
        <v>401</v>
      </c>
      <c r="B590" t="s">
        <v>402</v>
      </c>
      <c r="C590">
        <v>3408</v>
      </c>
      <c r="E590">
        <v>8.1999999999999993</v>
      </c>
      <c r="F590" t="s">
        <v>338</v>
      </c>
    </row>
    <row r="591" spans="1:6" x14ac:dyDescent="0.25">
      <c r="A591" t="s">
        <v>401</v>
      </c>
      <c r="B591" t="s">
        <v>402</v>
      </c>
      <c r="C591">
        <v>3408</v>
      </c>
      <c r="E591">
        <v>13</v>
      </c>
      <c r="F591" t="s">
        <v>338</v>
      </c>
    </row>
    <row r="592" spans="1:6" x14ac:dyDescent="0.25">
      <c r="A592" t="s">
        <v>401</v>
      </c>
      <c r="B592" t="s">
        <v>402</v>
      </c>
      <c r="C592">
        <v>3408</v>
      </c>
      <c r="E592">
        <v>9.3000000000000007</v>
      </c>
      <c r="F592" t="s">
        <v>338</v>
      </c>
    </row>
    <row r="593" spans="1:6" x14ac:dyDescent="0.25">
      <c r="A593" t="s">
        <v>401</v>
      </c>
      <c r="B593" t="s">
        <v>402</v>
      </c>
      <c r="C593">
        <v>3408</v>
      </c>
      <c r="E593">
        <v>11</v>
      </c>
      <c r="F593" t="s">
        <v>338</v>
      </c>
    </row>
    <row r="594" spans="1:6" x14ac:dyDescent="0.25">
      <c r="A594" t="s">
        <v>401</v>
      </c>
      <c r="B594" t="s">
        <v>402</v>
      </c>
      <c r="C594">
        <v>3408</v>
      </c>
      <c r="E594">
        <v>8.8000000000000007</v>
      </c>
      <c r="F594" t="s">
        <v>338</v>
      </c>
    </row>
    <row r="595" spans="1:6" x14ac:dyDescent="0.25">
      <c r="A595" t="s">
        <v>401</v>
      </c>
      <c r="B595" t="s">
        <v>402</v>
      </c>
      <c r="C595">
        <v>3408</v>
      </c>
      <c r="E595">
        <v>8.3000000000000007</v>
      </c>
      <c r="F595" t="s">
        <v>338</v>
      </c>
    </row>
    <row r="596" spans="1:6" x14ac:dyDescent="0.25">
      <c r="A596" t="s">
        <v>401</v>
      </c>
      <c r="B596" t="s">
        <v>402</v>
      </c>
      <c r="C596">
        <v>3408</v>
      </c>
      <c r="E596">
        <v>6.3</v>
      </c>
      <c r="F596" t="s">
        <v>338</v>
      </c>
    </row>
    <row r="597" spans="1:6" x14ac:dyDescent="0.25">
      <c r="A597" t="s">
        <v>401</v>
      </c>
      <c r="B597" t="s">
        <v>402</v>
      </c>
      <c r="C597">
        <v>3408</v>
      </c>
      <c r="E597">
        <v>11</v>
      </c>
      <c r="F597" t="s">
        <v>338</v>
      </c>
    </row>
    <row r="598" spans="1:6" x14ac:dyDescent="0.25">
      <c r="A598" t="s">
        <v>401</v>
      </c>
      <c r="B598" t="s">
        <v>402</v>
      </c>
      <c r="C598">
        <v>3408</v>
      </c>
      <c r="E598">
        <v>7.8</v>
      </c>
      <c r="F598" t="s">
        <v>338</v>
      </c>
    </row>
    <row r="599" spans="1:6" x14ac:dyDescent="0.25">
      <c r="A599" t="s">
        <v>401</v>
      </c>
      <c r="B599" t="s">
        <v>402</v>
      </c>
      <c r="C599">
        <v>3408</v>
      </c>
      <c r="E599">
        <v>9.4</v>
      </c>
      <c r="F599" t="s">
        <v>338</v>
      </c>
    </row>
    <row r="600" spans="1:6" x14ac:dyDescent="0.25">
      <c r="A600" t="s">
        <v>401</v>
      </c>
      <c r="B600" t="s">
        <v>402</v>
      </c>
      <c r="C600">
        <v>3408</v>
      </c>
      <c r="E600">
        <v>5.4</v>
      </c>
      <c r="F600" t="s">
        <v>338</v>
      </c>
    </row>
    <row r="601" spans="1:6" x14ac:dyDescent="0.25">
      <c r="A601" t="s">
        <v>401</v>
      </c>
      <c r="B601" t="s">
        <v>402</v>
      </c>
      <c r="C601">
        <v>3408</v>
      </c>
      <c r="E601">
        <v>8.3000000000000007</v>
      </c>
      <c r="F601" t="s">
        <v>338</v>
      </c>
    </row>
    <row r="602" spans="1:6" x14ac:dyDescent="0.25">
      <c r="A602" t="s">
        <v>401</v>
      </c>
      <c r="B602" t="s">
        <v>402</v>
      </c>
      <c r="C602">
        <v>3408</v>
      </c>
      <c r="E602">
        <v>8.8000000000000007</v>
      </c>
      <c r="F602" t="s">
        <v>338</v>
      </c>
    </row>
    <row r="603" spans="1:6" x14ac:dyDescent="0.25">
      <c r="A603" t="s">
        <v>401</v>
      </c>
      <c r="B603" t="s">
        <v>402</v>
      </c>
      <c r="C603">
        <v>3408</v>
      </c>
      <c r="E603">
        <v>11</v>
      </c>
      <c r="F603" t="s">
        <v>338</v>
      </c>
    </row>
  </sheetData>
  <autoFilter ref="A1:F1" xr:uid="{1C54A15B-D45A-4B4C-9116-801BE69641D1}">
    <sortState xmlns:xlrd2="http://schemas.microsoft.com/office/spreadsheetml/2017/richdata2" ref="A2:F603">
      <sortCondition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9CBED-3819-4666-94E9-B89858D614AC}">
  <sheetPr>
    <tabColor rgb="FF92D050"/>
  </sheetPr>
  <dimension ref="A1:I890"/>
  <sheetViews>
    <sheetView workbookViewId="0">
      <selection activeCell="G91" sqref="G91"/>
    </sheetView>
  </sheetViews>
  <sheetFormatPr defaultRowHeight="15" x14ac:dyDescent="0.25"/>
  <cols>
    <col min="1" max="1" width="19.5703125" bestFit="1" customWidth="1"/>
    <col min="2" max="2" width="64.28515625" bestFit="1" customWidth="1"/>
    <col min="3" max="3" width="24.140625" bestFit="1" customWidth="1"/>
  </cols>
  <sheetData>
    <row r="1" spans="1:9" x14ac:dyDescent="0.25">
      <c r="A1" t="s">
        <v>86</v>
      </c>
      <c r="B1" t="s">
        <v>87</v>
      </c>
      <c r="C1" t="s">
        <v>89</v>
      </c>
      <c r="D1" t="s">
        <v>90</v>
      </c>
      <c r="E1" t="s">
        <v>91</v>
      </c>
      <c r="F1" t="s">
        <v>92</v>
      </c>
      <c r="I1" s="7" t="s">
        <v>769</v>
      </c>
    </row>
    <row r="2" spans="1:9" x14ac:dyDescent="0.25">
      <c r="A2" t="s">
        <v>403</v>
      </c>
      <c r="B2" t="s">
        <v>404</v>
      </c>
      <c r="C2" t="s">
        <v>333</v>
      </c>
      <c r="D2">
        <v>0.1</v>
      </c>
      <c r="F2" t="s">
        <v>338</v>
      </c>
    </row>
    <row r="3" spans="1:9" x14ac:dyDescent="0.25">
      <c r="A3" t="s">
        <v>405</v>
      </c>
      <c r="B3" t="s">
        <v>406</v>
      </c>
      <c r="C3" t="s">
        <v>333</v>
      </c>
      <c r="D3">
        <v>0.1</v>
      </c>
      <c r="F3" t="s">
        <v>338</v>
      </c>
    </row>
    <row r="4" spans="1:9" x14ac:dyDescent="0.25">
      <c r="A4" t="s">
        <v>407</v>
      </c>
      <c r="B4" t="s">
        <v>408</v>
      </c>
      <c r="C4" t="s">
        <v>333</v>
      </c>
      <c r="D4">
        <v>0.1</v>
      </c>
      <c r="F4" t="s">
        <v>338</v>
      </c>
    </row>
    <row r="5" spans="1:9" x14ac:dyDescent="0.25">
      <c r="A5" t="s">
        <v>409</v>
      </c>
      <c r="B5" t="s">
        <v>410</v>
      </c>
      <c r="C5" t="s">
        <v>333</v>
      </c>
      <c r="D5">
        <v>0.1</v>
      </c>
      <c r="F5" t="s">
        <v>338</v>
      </c>
    </row>
    <row r="6" spans="1:9" x14ac:dyDescent="0.25">
      <c r="A6" t="s">
        <v>411</v>
      </c>
      <c r="B6" t="s">
        <v>412</v>
      </c>
      <c r="C6" t="s">
        <v>333</v>
      </c>
      <c r="D6">
        <v>0.1</v>
      </c>
      <c r="F6" t="s">
        <v>338</v>
      </c>
    </row>
    <row r="7" spans="1:9" x14ac:dyDescent="0.25">
      <c r="A7" t="s">
        <v>413</v>
      </c>
      <c r="B7" t="s">
        <v>414</v>
      </c>
      <c r="C7" t="s">
        <v>333</v>
      </c>
      <c r="D7">
        <v>0.1</v>
      </c>
      <c r="F7" t="s">
        <v>338</v>
      </c>
    </row>
    <row r="8" spans="1:9" x14ac:dyDescent="0.25">
      <c r="A8" t="s">
        <v>415</v>
      </c>
      <c r="B8" t="s">
        <v>416</v>
      </c>
      <c r="C8" t="s">
        <v>333</v>
      </c>
      <c r="D8">
        <v>0.1</v>
      </c>
      <c r="F8" t="s">
        <v>338</v>
      </c>
    </row>
    <row r="9" spans="1:9" x14ac:dyDescent="0.25">
      <c r="A9" t="s">
        <v>417</v>
      </c>
      <c r="B9" t="s">
        <v>418</v>
      </c>
      <c r="C9" t="s">
        <v>333</v>
      </c>
      <c r="D9">
        <v>1E-4</v>
      </c>
      <c r="F9" t="s">
        <v>338</v>
      </c>
    </row>
    <row r="10" spans="1:9" x14ac:dyDescent="0.25">
      <c r="A10" t="s">
        <v>419</v>
      </c>
      <c r="B10" t="s">
        <v>420</v>
      </c>
      <c r="C10" t="s">
        <v>333</v>
      </c>
      <c r="D10">
        <v>0.5</v>
      </c>
      <c r="F10" t="s">
        <v>338</v>
      </c>
    </row>
    <row r="11" spans="1:9" x14ac:dyDescent="0.25">
      <c r="A11" t="s">
        <v>421</v>
      </c>
      <c r="B11" t="s">
        <v>422</v>
      </c>
      <c r="C11" t="s">
        <v>333</v>
      </c>
      <c r="D11">
        <v>0.1</v>
      </c>
      <c r="F11" t="s">
        <v>338</v>
      </c>
    </row>
    <row r="12" spans="1:9" x14ac:dyDescent="0.25">
      <c r="A12" t="s">
        <v>423</v>
      </c>
      <c r="B12" t="s">
        <v>424</v>
      </c>
      <c r="C12" t="s">
        <v>333</v>
      </c>
      <c r="D12">
        <v>0.1</v>
      </c>
      <c r="F12" t="s">
        <v>338</v>
      </c>
    </row>
    <row r="13" spans="1:9" x14ac:dyDescent="0.25">
      <c r="A13" t="s">
        <v>425</v>
      </c>
      <c r="B13" t="s">
        <v>426</v>
      </c>
      <c r="C13" t="s">
        <v>333</v>
      </c>
      <c r="D13">
        <v>0.1</v>
      </c>
      <c r="F13" t="s">
        <v>338</v>
      </c>
    </row>
    <row r="14" spans="1:9" x14ac:dyDescent="0.25">
      <c r="A14" t="s">
        <v>427</v>
      </c>
      <c r="B14" t="s">
        <v>428</v>
      </c>
      <c r="C14" t="s">
        <v>333</v>
      </c>
      <c r="D14">
        <v>0.1</v>
      </c>
      <c r="F14" t="s">
        <v>338</v>
      </c>
    </row>
    <row r="15" spans="1:9" x14ac:dyDescent="0.25">
      <c r="A15" t="s">
        <v>429</v>
      </c>
      <c r="B15" t="s">
        <v>430</v>
      </c>
      <c r="C15" t="s">
        <v>333</v>
      </c>
      <c r="D15">
        <v>0.1</v>
      </c>
      <c r="F15" t="s">
        <v>338</v>
      </c>
    </row>
    <row r="16" spans="1:9" x14ac:dyDescent="0.25">
      <c r="A16" t="s">
        <v>431</v>
      </c>
      <c r="B16" t="s">
        <v>432</v>
      </c>
      <c r="C16" t="s">
        <v>333</v>
      </c>
      <c r="D16">
        <v>0.1</v>
      </c>
      <c r="F16" t="s">
        <v>338</v>
      </c>
    </row>
    <row r="17" spans="1:6" x14ac:dyDescent="0.25">
      <c r="A17" t="s">
        <v>433</v>
      </c>
      <c r="B17" t="s">
        <v>434</v>
      </c>
      <c r="C17" t="s">
        <v>333</v>
      </c>
      <c r="D17">
        <v>0.1</v>
      </c>
      <c r="F17" t="s">
        <v>338</v>
      </c>
    </row>
    <row r="18" spans="1:6" x14ac:dyDescent="0.25">
      <c r="A18" t="s">
        <v>435</v>
      </c>
      <c r="B18" t="s">
        <v>436</v>
      </c>
      <c r="C18" t="s">
        <v>333</v>
      </c>
      <c r="D18">
        <v>0.1</v>
      </c>
      <c r="F18" t="s">
        <v>338</v>
      </c>
    </row>
    <row r="19" spans="1:6" x14ac:dyDescent="0.25">
      <c r="A19" t="s">
        <v>437</v>
      </c>
      <c r="B19" t="s">
        <v>438</v>
      </c>
      <c r="C19" t="s">
        <v>333</v>
      </c>
      <c r="D19">
        <v>1E-4</v>
      </c>
      <c r="F19" t="s">
        <v>338</v>
      </c>
    </row>
    <row r="20" spans="1:6" x14ac:dyDescent="0.25">
      <c r="A20" t="s">
        <v>439</v>
      </c>
      <c r="B20" t="s">
        <v>440</v>
      </c>
      <c r="C20" t="s">
        <v>333</v>
      </c>
      <c r="D20">
        <v>0.1</v>
      </c>
      <c r="F20" t="s">
        <v>338</v>
      </c>
    </row>
    <row r="21" spans="1:6" x14ac:dyDescent="0.25">
      <c r="A21" t="s">
        <v>441</v>
      </c>
      <c r="B21" t="s">
        <v>442</v>
      </c>
      <c r="C21" t="s">
        <v>333</v>
      </c>
      <c r="D21">
        <v>0.1</v>
      </c>
      <c r="F21" t="s">
        <v>338</v>
      </c>
    </row>
    <row r="22" spans="1:6" x14ac:dyDescent="0.25">
      <c r="A22" t="s">
        <v>443</v>
      </c>
      <c r="B22" t="s">
        <v>444</v>
      </c>
      <c r="C22" t="s">
        <v>333</v>
      </c>
      <c r="D22">
        <v>0.1</v>
      </c>
      <c r="F22" t="s">
        <v>338</v>
      </c>
    </row>
    <row r="23" spans="1:6" x14ac:dyDescent="0.25">
      <c r="A23" t="s">
        <v>445</v>
      </c>
      <c r="B23" t="s">
        <v>446</v>
      </c>
      <c r="C23" t="s">
        <v>333</v>
      </c>
      <c r="D23">
        <v>0.1</v>
      </c>
      <c r="F23" t="s">
        <v>338</v>
      </c>
    </row>
    <row r="24" spans="1:6" x14ac:dyDescent="0.25">
      <c r="A24" t="s">
        <v>447</v>
      </c>
      <c r="B24" t="s">
        <v>448</v>
      </c>
      <c r="C24" t="s">
        <v>333</v>
      </c>
      <c r="D24">
        <v>0.1</v>
      </c>
      <c r="F24" t="s">
        <v>338</v>
      </c>
    </row>
    <row r="25" spans="1:6" x14ac:dyDescent="0.25">
      <c r="A25" t="s">
        <v>449</v>
      </c>
      <c r="B25" t="s">
        <v>450</v>
      </c>
      <c r="C25" t="s">
        <v>333</v>
      </c>
      <c r="D25">
        <v>0.02</v>
      </c>
      <c r="F25" t="s">
        <v>338</v>
      </c>
    </row>
    <row r="26" spans="1:6" x14ac:dyDescent="0.25">
      <c r="A26" t="s">
        <v>451</v>
      </c>
      <c r="B26" t="s">
        <v>452</v>
      </c>
      <c r="C26" t="s">
        <v>333</v>
      </c>
      <c r="D26">
        <v>0.02</v>
      </c>
      <c r="F26" t="s">
        <v>338</v>
      </c>
    </row>
    <row r="27" spans="1:6" x14ac:dyDescent="0.25">
      <c r="A27" t="s">
        <v>453</v>
      </c>
      <c r="B27" t="s">
        <v>454</v>
      </c>
      <c r="C27" t="s">
        <v>333</v>
      </c>
      <c r="D27">
        <v>0.02</v>
      </c>
      <c r="F27" t="s">
        <v>338</v>
      </c>
    </row>
    <row r="28" spans="1:6" x14ac:dyDescent="0.25">
      <c r="A28" t="s">
        <v>455</v>
      </c>
      <c r="B28" t="s">
        <v>456</v>
      </c>
      <c r="C28" t="s">
        <v>333</v>
      </c>
      <c r="D28">
        <v>5.0000000000000001E-3</v>
      </c>
      <c r="F28" t="s">
        <v>338</v>
      </c>
    </row>
    <row r="29" spans="1:6" x14ac:dyDescent="0.25">
      <c r="A29" t="s">
        <v>457</v>
      </c>
      <c r="B29" t="s">
        <v>458</v>
      </c>
      <c r="C29" t="s">
        <v>333</v>
      </c>
      <c r="D29">
        <v>0.02</v>
      </c>
      <c r="F29" t="s">
        <v>338</v>
      </c>
    </row>
    <row r="30" spans="1:6" x14ac:dyDescent="0.25">
      <c r="A30" t="s">
        <v>459</v>
      </c>
      <c r="B30" t="s">
        <v>460</v>
      </c>
      <c r="C30" t="s">
        <v>333</v>
      </c>
      <c r="D30">
        <v>0.02</v>
      </c>
      <c r="F30" t="s">
        <v>338</v>
      </c>
    </row>
    <row r="31" spans="1:6" x14ac:dyDescent="0.25">
      <c r="A31" t="s">
        <v>461</v>
      </c>
      <c r="B31" t="s">
        <v>462</v>
      </c>
      <c r="C31" t="s">
        <v>333</v>
      </c>
      <c r="D31">
        <v>5.0000000000000001E-3</v>
      </c>
      <c r="F31" t="s">
        <v>338</v>
      </c>
    </row>
    <row r="32" spans="1:6" x14ac:dyDescent="0.25">
      <c r="A32" t="s">
        <v>463</v>
      </c>
      <c r="B32" t="s">
        <v>464</v>
      </c>
      <c r="C32" t="s">
        <v>333</v>
      </c>
      <c r="D32">
        <v>5.0000000000000001E-3</v>
      </c>
      <c r="F32" t="s">
        <v>338</v>
      </c>
    </row>
    <row r="33" spans="1:6" x14ac:dyDescent="0.25">
      <c r="A33" t="s">
        <v>465</v>
      </c>
      <c r="B33" t="s">
        <v>466</v>
      </c>
      <c r="C33" t="s">
        <v>333</v>
      </c>
      <c r="D33">
        <v>0.02</v>
      </c>
      <c r="F33" t="s">
        <v>338</v>
      </c>
    </row>
    <row r="34" spans="1:6" x14ac:dyDescent="0.25">
      <c r="A34" t="s">
        <v>467</v>
      </c>
      <c r="B34" t="s">
        <v>468</v>
      </c>
      <c r="C34" t="s">
        <v>333</v>
      </c>
      <c r="D34">
        <v>0.02</v>
      </c>
      <c r="F34" t="s">
        <v>338</v>
      </c>
    </row>
    <row r="35" spans="1:6" x14ac:dyDescent="0.25">
      <c r="A35" t="s">
        <v>469</v>
      </c>
      <c r="B35" t="s">
        <v>470</v>
      </c>
      <c r="C35" t="s">
        <v>333</v>
      </c>
      <c r="D35">
        <v>0.02</v>
      </c>
      <c r="F35" t="s">
        <v>338</v>
      </c>
    </row>
    <row r="36" spans="1:6" x14ac:dyDescent="0.25">
      <c r="A36" t="s">
        <v>471</v>
      </c>
      <c r="B36" t="s">
        <v>472</v>
      </c>
      <c r="C36" t="s">
        <v>333</v>
      </c>
      <c r="D36">
        <v>0.02</v>
      </c>
      <c r="F36" t="s">
        <v>338</v>
      </c>
    </row>
    <row r="37" spans="1:6" x14ac:dyDescent="0.25">
      <c r="A37" t="s">
        <v>473</v>
      </c>
      <c r="B37" t="s">
        <v>474</v>
      </c>
      <c r="C37" t="s">
        <v>333</v>
      </c>
      <c r="D37">
        <v>0.02</v>
      </c>
      <c r="F37" t="s">
        <v>338</v>
      </c>
    </row>
    <row r="38" spans="1:6" x14ac:dyDescent="0.25">
      <c r="A38" t="s">
        <v>475</v>
      </c>
      <c r="B38" t="s">
        <v>476</v>
      </c>
      <c r="C38" t="s">
        <v>333</v>
      </c>
      <c r="D38">
        <v>0.02</v>
      </c>
      <c r="F38" t="s">
        <v>338</v>
      </c>
    </row>
    <row r="39" spans="1:6" x14ac:dyDescent="0.25">
      <c r="A39" t="s">
        <v>477</v>
      </c>
      <c r="B39" t="s">
        <v>478</v>
      </c>
      <c r="C39" t="s">
        <v>333</v>
      </c>
      <c r="D39">
        <v>0.1</v>
      </c>
      <c r="F39" t="s">
        <v>338</v>
      </c>
    </row>
    <row r="40" spans="1:6" x14ac:dyDescent="0.25">
      <c r="A40" t="s">
        <v>479</v>
      </c>
      <c r="B40" t="s">
        <v>480</v>
      </c>
      <c r="C40" t="s">
        <v>333</v>
      </c>
      <c r="D40">
        <v>0.02</v>
      </c>
      <c r="F40" t="s">
        <v>338</v>
      </c>
    </row>
    <row r="41" spans="1:6" x14ac:dyDescent="0.25">
      <c r="A41" t="s">
        <v>481</v>
      </c>
      <c r="B41" t="s">
        <v>482</v>
      </c>
      <c r="C41" t="s">
        <v>333</v>
      </c>
      <c r="D41">
        <v>0.02</v>
      </c>
      <c r="F41" t="s">
        <v>338</v>
      </c>
    </row>
    <row r="42" spans="1:6" x14ac:dyDescent="0.25">
      <c r="A42" t="s">
        <v>483</v>
      </c>
      <c r="B42" t="s">
        <v>484</v>
      </c>
      <c r="C42" t="s">
        <v>333</v>
      </c>
      <c r="D42">
        <v>5.0000000000000001E-3</v>
      </c>
      <c r="F42" t="s">
        <v>338</v>
      </c>
    </row>
    <row r="43" spans="1:6" x14ac:dyDescent="0.25">
      <c r="A43" t="s">
        <v>485</v>
      </c>
      <c r="B43" t="s">
        <v>486</v>
      </c>
      <c r="C43" t="s">
        <v>333</v>
      </c>
      <c r="D43">
        <v>0.02</v>
      </c>
      <c r="F43" t="s">
        <v>338</v>
      </c>
    </row>
    <row r="44" spans="1:6" x14ac:dyDescent="0.25">
      <c r="A44" t="s">
        <v>487</v>
      </c>
      <c r="B44" t="s">
        <v>488</v>
      </c>
      <c r="C44" t="s">
        <v>333</v>
      </c>
      <c r="D44">
        <v>0.02</v>
      </c>
      <c r="F44" t="s">
        <v>338</v>
      </c>
    </row>
    <row r="45" spans="1:6" x14ac:dyDescent="0.25">
      <c r="A45" t="s">
        <v>489</v>
      </c>
      <c r="B45" t="s">
        <v>490</v>
      </c>
      <c r="C45" t="s">
        <v>333</v>
      </c>
      <c r="D45">
        <v>0.02</v>
      </c>
      <c r="F45" t="s">
        <v>338</v>
      </c>
    </row>
    <row r="46" spans="1:6" x14ac:dyDescent="0.25">
      <c r="A46" t="s">
        <v>491</v>
      </c>
      <c r="B46" t="s">
        <v>492</v>
      </c>
      <c r="C46" t="s">
        <v>333</v>
      </c>
      <c r="D46">
        <v>0.1</v>
      </c>
      <c r="F46" t="s">
        <v>338</v>
      </c>
    </row>
    <row r="47" spans="1:6" x14ac:dyDescent="0.25">
      <c r="A47" t="s">
        <v>493</v>
      </c>
      <c r="B47" t="s">
        <v>494</v>
      </c>
      <c r="C47" t="s">
        <v>333</v>
      </c>
      <c r="D47">
        <v>0.02</v>
      </c>
      <c r="F47" t="s">
        <v>338</v>
      </c>
    </row>
    <row r="48" spans="1:6" x14ac:dyDescent="0.25">
      <c r="A48" t="s">
        <v>495</v>
      </c>
      <c r="B48" t="s">
        <v>496</v>
      </c>
      <c r="C48" t="s">
        <v>333</v>
      </c>
      <c r="D48">
        <v>0.02</v>
      </c>
      <c r="F48" t="s">
        <v>338</v>
      </c>
    </row>
    <row r="49" spans="1:6" x14ac:dyDescent="0.25">
      <c r="A49" t="s">
        <v>497</v>
      </c>
      <c r="B49" t="s">
        <v>498</v>
      </c>
      <c r="C49" t="s">
        <v>333</v>
      </c>
      <c r="D49">
        <v>0.02</v>
      </c>
      <c r="F49" t="s">
        <v>338</v>
      </c>
    </row>
    <row r="50" spans="1:6" x14ac:dyDescent="0.25">
      <c r="A50" t="s">
        <v>499</v>
      </c>
      <c r="B50" t="s">
        <v>500</v>
      </c>
      <c r="C50" t="s">
        <v>333</v>
      </c>
      <c r="D50">
        <v>0.02</v>
      </c>
      <c r="F50" t="s">
        <v>338</v>
      </c>
    </row>
    <row r="51" spans="1:6" x14ac:dyDescent="0.25">
      <c r="A51" t="s">
        <v>501</v>
      </c>
      <c r="B51" t="s">
        <v>502</v>
      </c>
      <c r="C51" t="s">
        <v>333</v>
      </c>
      <c r="D51">
        <v>5.0000000000000001E-3</v>
      </c>
      <c r="F51" t="s">
        <v>338</v>
      </c>
    </row>
    <row r="52" spans="1:6" x14ac:dyDescent="0.25">
      <c r="A52" t="s">
        <v>503</v>
      </c>
      <c r="B52" t="s">
        <v>504</v>
      </c>
      <c r="C52" t="s">
        <v>333</v>
      </c>
      <c r="D52">
        <v>0.1</v>
      </c>
      <c r="F52" t="s">
        <v>338</v>
      </c>
    </row>
    <row r="53" spans="1:6" x14ac:dyDescent="0.25">
      <c r="A53" t="s">
        <v>505</v>
      </c>
      <c r="B53" t="s">
        <v>506</v>
      </c>
      <c r="C53" t="s">
        <v>333</v>
      </c>
      <c r="D53">
        <v>0.1</v>
      </c>
      <c r="F53" t="s">
        <v>338</v>
      </c>
    </row>
    <row r="54" spans="1:6" x14ac:dyDescent="0.25">
      <c r="A54" t="s">
        <v>507</v>
      </c>
      <c r="B54" t="s">
        <v>508</v>
      </c>
      <c r="C54" t="s">
        <v>333</v>
      </c>
      <c r="D54">
        <v>0.02</v>
      </c>
      <c r="F54" t="s">
        <v>338</v>
      </c>
    </row>
    <row r="55" spans="1:6" x14ac:dyDescent="0.25">
      <c r="A55" t="s">
        <v>509</v>
      </c>
      <c r="B55" t="s">
        <v>510</v>
      </c>
      <c r="C55" t="s">
        <v>333</v>
      </c>
      <c r="D55">
        <v>5.0000000000000001E-3</v>
      </c>
      <c r="F55" t="s">
        <v>338</v>
      </c>
    </row>
    <row r="56" spans="1:6" x14ac:dyDescent="0.25">
      <c r="A56" t="s">
        <v>511</v>
      </c>
      <c r="B56" t="s">
        <v>512</v>
      </c>
      <c r="C56" t="s">
        <v>333</v>
      </c>
      <c r="D56">
        <v>0.01</v>
      </c>
      <c r="F56" t="s">
        <v>338</v>
      </c>
    </row>
    <row r="57" spans="1:6" x14ac:dyDescent="0.25">
      <c r="A57" t="s">
        <v>513</v>
      </c>
      <c r="B57" t="s">
        <v>514</v>
      </c>
      <c r="C57" t="s">
        <v>333</v>
      </c>
      <c r="D57">
        <v>0.01</v>
      </c>
      <c r="F57" t="s">
        <v>338</v>
      </c>
    </row>
    <row r="58" spans="1:6" x14ac:dyDescent="0.25">
      <c r="A58" t="s">
        <v>176</v>
      </c>
      <c r="B58" t="s">
        <v>176</v>
      </c>
      <c r="C58" t="s">
        <v>333</v>
      </c>
      <c r="D58">
        <v>1E-4</v>
      </c>
      <c r="F58" t="s">
        <v>338</v>
      </c>
    </row>
    <row r="59" spans="1:6" x14ac:dyDescent="0.25">
      <c r="A59" t="s">
        <v>177</v>
      </c>
      <c r="B59" t="s">
        <v>177</v>
      </c>
      <c r="C59" t="s">
        <v>333</v>
      </c>
      <c r="D59">
        <v>1E-4</v>
      </c>
      <c r="F59" t="s">
        <v>338</v>
      </c>
    </row>
    <row r="60" spans="1:6" x14ac:dyDescent="0.25">
      <c r="A60" t="s">
        <v>515</v>
      </c>
      <c r="B60" t="s">
        <v>515</v>
      </c>
      <c r="C60" t="s">
        <v>333</v>
      </c>
      <c r="D60">
        <v>5.0000000000000001E-3</v>
      </c>
      <c r="F60" t="s">
        <v>338</v>
      </c>
    </row>
    <row r="61" spans="1:6" x14ac:dyDescent="0.25">
      <c r="A61" t="s">
        <v>516</v>
      </c>
      <c r="B61" t="s">
        <v>517</v>
      </c>
      <c r="C61" t="s">
        <v>333</v>
      </c>
      <c r="D61">
        <v>5.0000000000000001E-3</v>
      </c>
      <c r="F61" t="s">
        <v>338</v>
      </c>
    </row>
    <row r="62" spans="1:6" x14ac:dyDescent="0.25">
      <c r="A62" t="s">
        <v>518</v>
      </c>
      <c r="B62" t="s">
        <v>519</v>
      </c>
      <c r="C62" t="s">
        <v>333</v>
      </c>
      <c r="D62">
        <v>5.0000000000000001E-3</v>
      </c>
      <c r="F62" t="s">
        <v>338</v>
      </c>
    </row>
    <row r="63" spans="1:6" x14ac:dyDescent="0.25">
      <c r="A63" t="s">
        <v>328</v>
      </c>
      <c r="B63" t="s">
        <v>329</v>
      </c>
      <c r="D63">
        <v>110</v>
      </c>
      <c r="F63" t="s">
        <v>330</v>
      </c>
    </row>
    <row r="64" spans="1:6" x14ac:dyDescent="0.25">
      <c r="A64" t="s">
        <v>328</v>
      </c>
      <c r="B64" t="s">
        <v>329</v>
      </c>
      <c r="D64">
        <v>75</v>
      </c>
      <c r="F64" t="s">
        <v>330</v>
      </c>
    </row>
    <row r="65" spans="1:6" x14ac:dyDescent="0.25">
      <c r="A65" t="s">
        <v>328</v>
      </c>
      <c r="B65" t="s">
        <v>329</v>
      </c>
      <c r="D65">
        <v>150</v>
      </c>
      <c r="F65" t="s">
        <v>330</v>
      </c>
    </row>
    <row r="66" spans="1:6" x14ac:dyDescent="0.25">
      <c r="A66" t="s">
        <v>328</v>
      </c>
      <c r="B66" t="s">
        <v>329</v>
      </c>
      <c r="D66">
        <v>120</v>
      </c>
      <c r="F66" t="s">
        <v>330</v>
      </c>
    </row>
    <row r="67" spans="1:6" x14ac:dyDescent="0.25">
      <c r="A67" t="s">
        <v>328</v>
      </c>
      <c r="B67" t="s">
        <v>329</v>
      </c>
      <c r="D67">
        <v>93</v>
      </c>
      <c r="F67" t="s">
        <v>330</v>
      </c>
    </row>
    <row r="68" spans="1:6" x14ac:dyDescent="0.25">
      <c r="A68" t="s">
        <v>328</v>
      </c>
      <c r="B68" t="s">
        <v>329</v>
      </c>
      <c r="D68">
        <v>120</v>
      </c>
      <c r="F68" t="s">
        <v>330</v>
      </c>
    </row>
    <row r="69" spans="1:6" x14ac:dyDescent="0.25">
      <c r="A69" t="s">
        <v>328</v>
      </c>
      <c r="B69" t="s">
        <v>329</v>
      </c>
      <c r="D69">
        <v>69</v>
      </c>
      <c r="F69" t="s">
        <v>330</v>
      </c>
    </row>
    <row r="70" spans="1:6" x14ac:dyDescent="0.25">
      <c r="A70" t="s">
        <v>328</v>
      </c>
      <c r="B70" t="s">
        <v>329</v>
      </c>
      <c r="D70">
        <v>65</v>
      </c>
      <c r="F70" t="s">
        <v>330</v>
      </c>
    </row>
    <row r="71" spans="1:6" x14ac:dyDescent="0.25">
      <c r="A71" t="s">
        <v>328</v>
      </c>
      <c r="B71" t="s">
        <v>329</v>
      </c>
      <c r="D71">
        <v>64</v>
      </c>
      <c r="F71" t="s">
        <v>330</v>
      </c>
    </row>
    <row r="72" spans="1:6" x14ac:dyDescent="0.25">
      <c r="A72" t="s">
        <v>328</v>
      </c>
      <c r="B72" t="s">
        <v>329</v>
      </c>
      <c r="D72">
        <v>95</v>
      </c>
      <c r="F72" t="s">
        <v>330</v>
      </c>
    </row>
    <row r="73" spans="1:6" x14ac:dyDescent="0.25">
      <c r="A73" t="s">
        <v>328</v>
      </c>
      <c r="B73" t="s">
        <v>329</v>
      </c>
      <c r="D73">
        <v>43</v>
      </c>
      <c r="F73" t="s">
        <v>330</v>
      </c>
    </row>
    <row r="74" spans="1:6" x14ac:dyDescent="0.25">
      <c r="A74" t="s">
        <v>328</v>
      </c>
      <c r="B74" t="s">
        <v>329</v>
      </c>
      <c r="D74">
        <v>110</v>
      </c>
      <c r="F74" t="s">
        <v>330</v>
      </c>
    </row>
    <row r="75" spans="1:6" x14ac:dyDescent="0.25">
      <c r="A75" t="s">
        <v>520</v>
      </c>
      <c r="B75" t="s">
        <v>521</v>
      </c>
      <c r="D75">
        <v>34</v>
      </c>
      <c r="F75" t="s">
        <v>338</v>
      </c>
    </row>
    <row r="76" spans="1:6" x14ac:dyDescent="0.25">
      <c r="A76" t="s">
        <v>331</v>
      </c>
      <c r="B76" t="s">
        <v>332</v>
      </c>
      <c r="C76" t="s">
        <v>333</v>
      </c>
      <c r="D76">
        <v>3.0000000000000001E-5</v>
      </c>
      <c r="F76" t="s">
        <v>330</v>
      </c>
    </row>
    <row r="77" spans="1:6" x14ac:dyDescent="0.25">
      <c r="A77" t="s">
        <v>331</v>
      </c>
      <c r="B77" t="s">
        <v>332</v>
      </c>
      <c r="D77">
        <v>6.0999999999999997E-4</v>
      </c>
      <c r="F77" t="s">
        <v>330</v>
      </c>
    </row>
    <row r="78" spans="1:6" x14ac:dyDescent="0.25">
      <c r="A78" t="s">
        <v>331</v>
      </c>
      <c r="B78" t="s">
        <v>332</v>
      </c>
      <c r="D78">
        <v>7.9000000000000001E-4</v>
      </c>
      <c r="F78" t="s">
        <v>330</v>
      </c>
    </row>
    <row r="79" spans="1:6" x14ac:dyDescent="0.25">
      <c r="A79" t="s">
        <v>331</v>
      </c>
      <c r="B79" t="s">
        <v>332</v>
      </c>
      <c r="D79">
        <v>1.3500000000000001E-3</v>
      </c>
      <c r="F79" t="s">
        <v>330</v>
      </c>
    </row>
    <row r="80" spans="1:6" x14ac:dyDescent="0.25">
      <c r="A80" t="s">
        <v>331</v>
      </c>
      <c r="B80" t="s">
        <v>332</v>
      </c>
      <c r="D80">
        <v>1.1900000000000001E-3</v>
      </c>
      <c r="F80" t="s">
        <v>330</v>
      </c>
    </row>
    <row r="81" spans="1:8" x14ac:dyDescent="0.25">
      <c r="A81" t="s">
        <v>331</v>
      </c>
      <c r="B81" t="s">
        <v>332</v>
      </c>
      <c r="D81">
        <v>6.0999999999999997E-4</v>
      </c>
      <c r="F81" t="s">
        <v>330</v>
      </c>
    </row>
    <row r="82" spans="1:8" x14ac:dyDescent="0.25">
      <c r="A82" t="s">
        <v>331</v>
      </c>
      <c r="B82" t="s">
        <v>332</v>
      </c>
      <c r="D82">
        <v>2.1000000000000001E-4</v>
      </c>
      <c r="F82" t="s">
        <v>330</v>
      </c>
    </row>
    <row r="83" spans="1:8" x14ac:dyDescent="0.25">
      <c r="A83" t="s">
        <v>331</v>
      </c>
      <c r="B83" t="s">
        <v>332</v>
      </c>
      <c r="C83" t="s">
        <v>333</v>
      </c>
      <c r="D83">
        <v>3.0000000000000001E-5</v>
      </c>
      <c r="F83" t="s">
        <v>330</v>
      </c>
    </row>
    <row r="84" spans="1:8" x14ac:dyDescent="0.25">
      <c r="A84" t="s">
        <v>331</v>
      </c>
      <c r="B84" t="s">
        <v>332</v>
      </c>
      <c r="D84">
        <v>3.8999999999999999E-4</v>
      </c>
      <c r="F84" t="s">
        <v>330</v>
      </c>
    </row>
    <row r="85" spans="1:8" x14ac:dyDescent="0.25">
      <c r="A85" t="s">
        <v>331</v>
      </c>
      <c r="B85" t="s">
        <v>332</v>
      </c>
      <c r="D85">
        <v>1.9000000000000001E-4</v>
      </c>
      <c r="F85" t="s">
        <v>330</v>
      </c>
    </row>
    <row r="86" spans="1:8" x14ac:dyDescent="0.25">
      <c r="A86" t="s">
        <v>331</v>
      </c>
      <c r="B86" t="s">
        <v>332</v>
      </c>
      <c r="C86" t="s">
        <v>333</v>
      </c>
      <c r="D86">
        <v>4.6999999999999999E-4</v>
      </c>
      <c r="F86" t="s">
        <v>330</v>
      </c>
    </row>
    <row r="87" spans="1:8" x14ac:dyDescent="0.25">
      <c r="A87" t="s">
        <v>331</v>
      </c>
      <c r="B87" t="s">
        <v>332</v>
      </c>
      <c r="C87" t="s">
        <v>333</v>
      </c>
      <c r="D87">
        <v>7.2999999999999996E-4</v>
      </c>
      <c r="F87" t="s">
        <v>330</v>
      </c>
    </row>
    <row r="88" spans="1:8" x14ac:dyDescent="0.25">
      <c r="A88" t="s">
        <v>331</v>
      </c>
      <c r="B88" t="s">
        <v>332</v>
      </c>
      <c r="D88">
        <v>1.1900000000000001E-3</v>
      </c>
      <c r="F88" t="s">
        <v>330</v>
      </c>
    </row>
    <row r="89" spans="1:8" x14ac:dyDescent="0.25">
      <c r="A89" t="s">
        <v>331</v>
      </c>
      <c r="B89" t="s">
        <v>332</v>
      </c>
      <c r="D89">
        <v>1E-4</v>
      </c>
      <c r="F89" t="s">
        <v>330</v>
      </c>
    </row>
    <row r="90" spans="1:8" x14ac:dyDescent="0.25">
      <c r="A90" t="s">
        <v>331</v>
      </c>
      <c r="B90" t="s">
        <v>332</v>
      </c>
      <c r="D90">
        <v>2.5000000000000001E-4</v>
      </c>
      <c r="F90" t="s">
        <v>330</v>
      </c>
    </row>
    <row r="91" spans="1:8" x14ac:dyDescent="0.25">
      <c r="A91" t="s">
        <v>334</v>
      </c>
      <c r="B91" t="s">
        <v>335</v>
      </c>
      <c r="C91" t="s">
        <v>333</v>
      </c>
      <c r="D91">
        <v>2E-3</v>
      </c>
      <c r="F91" t="s">
        <v>330</v>
      </c>
      <c r="G91" s="79"/>
      <c r="H91" s="80"/>
    </row>
    <row r="92" spans="1:8" x14ac:dyDescent="0.25">
      <c r="A92" t="s">
        <v>334</v>
      </c>
      <c r="B92" t="s">
        <v>335</v>
      </c>
      <c r="D92">
        <v>2.9000000000000001E-2</v>
      </c>
      <c r="F92" t="s">
        <v>330</v>
      </c>
    </row>
    <row r="93" spans="1:8" x14ac:dyDescent="0.25">
      <c r="A93" t="s">
        <v>334</v>
      </c>
      <c r="B93" t="s">
        <v>335</v>
      </c>
      <c r="D93">
        <v>2.1999999999999999E-2</v>
      </c>
      <c r="F93" t="s">
        <v>330</v>
      </c>
    </row>
    <row r="94" spans="1:8" x14ac:dyDescent="0.25">
      <c r="A94" t="s">
        <v>334</v>
      </c>
      <c r="B94" t="s">
        <v>335</v>
      </c>
      <c r="D94">
        <v>5.3999999999999999E-2</v>
      </c>
      <c r="F94" t="s">
        <v>330</v>
      </c>
    </row>
    <row r="95" spans="1:8" x14ac:dyDescent="0.25">
      <c r="A95" t="s">
        <v>334</v>
      </c>
      <c r="B95" t="s">
        <v>335</v>
      </c>
      <c r="D95">
        <v>4.9000000000000002E-2</v>
      </c>
      <c r="F95" t="s">
        <v>330</v>
      </c>
    </row>
    <row r="96" spans="1:8" x14ac:dyDescent="0.25">
      <c r="A96" t="s">
        <v>334</v>
      </c>
      <c r="B96" t="s">
        <v>335</v>
      </c>
      <c r="D96">
        <v>2.1000000000000001E-2</v>
      </c>
      <c r="F96" t="s">
        <v>330</v>
      </c>
    </row>
    <row r="97" spans="1:6" x14ac:dyDescent="0.25">
      <c r="A97" t="s">
        <v>334</v>
      </c>
      <c r="B97" t="s">
        <v>335</v>
      </c>
      <c r="D97">
        <v>0.02</v>
      </c>
      <c r="F97" t="s">
        <v>330</v>
      </c>
    </row>
    <row r="98" spans="1:6" x14ac:dyDescent="0.25">
      <c r="A98" t="s">
        <v>334</v>
      </c>
      <c r="B98" t="s">
        <v>335</v>
      </c>
      <c r="C98" t="s">
        <v>333</v>
      </c>
      <c r="D98">
        <v>2E-3</v>
      </c>
      <c r="F98" t="s">
        <v>330</v>
      </c>
    </row>
    <row r="99" spans="1:6" x14ac:dyDescent="0.25">
      <c r="A99" t="s">
        <v>334</v>
      </c>
      <c r="B99" t="s">
        <v>335</v>
      </c>
      <c r="D99">
        <v>3.2000000000000001E-2</v>
      </c>
      <c r="F99" t="s">
        <v>330</v>
      </c>
    </row>
    <row r="100" spans="1:6" x14ac:dyDescent="0.25">
      <c r="A100" t="s">
        <v>334</v>
      </c>
      <c r="B100" t="s">
        <v>335</v>
      </c>
      <c r="D100">
        <v>1.4999999999999999E-2</v>
      </c>
      <c r="F100" t="s">
        <v>330</v>
      </c>
    </row>
    <row r="101" spans="1:6" x14ac:dyDescent="0.25">
      <c r="A101" t="s">
        <v>334</v>
      </c>
      <c r="B101" t="s">
        <v>335</v>
      </c>
      <c r="C101" t="s">
        <v>333</v>
      </c>
      <c r="D101">
        <v>0.03</v>
      </c>
      <c r="F101" t="s">
        <v>330</v>
      </c>
    </row>
    <row r="102" spans="1:6" x14ac:dyDescent="0.25">
      <c r="A102" t="s">
        <v>334</v>
      </c>
      <c r="B102" t="s">
        <v>335</v>
      </c>
      <c r="C102" t="s">
        <v>333</v>
      </c>
      <c r="D102">
        <v>0.03</v>
      </c>
      <c r="F102" t="s">
        <v>330</v>
      </c>
    </row>
    <row r="103" spans="1:6" x14ac:dyDescent="0.25">
      <c r="A103" t="s">
        <v>334</v>
      </c>
      <c r="B103" t="s">
        <v>335</v>
      </c>
      <c r="D103">
        <v>7.6999999999999999E-2</v>
      </c>
      <c r="F103" t="s">
        <v>330</v>
      </c>
    </row>
    <row r="104" spans="1:6" x14ac:dyDescent="0.25">
      <c r="A104" t="s">
        <v>334</v>
      </c>
      <c r="B104" t="s">
        <v>335</v>
      </c>
      <c r="D104">
        <v>9.1999999999999998E-3</v>
      </c>
      <c r="F104" t="s">
        <v>330</v>
      </c>
    </row>
    <row r="105" spans="1:6" x14ac:dyDescent="0.25">
      <c r="A105" t="s">
        <v>334</v>
      </c>
      <c r="B105" t="s">
        <v>335</v>
      </c>
      <c r="D105">
        <v>1.2E-2</v>
      </c>
      <c r="F105" t="s">
        <v>330</v>
      </c>
    </row>
    <row r="106" spans="1:6" x14ac:dyDescent="0.25">
      <c r="A106" t="s">
        <v>123</v>
      </c>
      <c r="B106" t="s">
        <v>123</v>
      </c>
      <c r="C106" t="s">
        <v>333</v>
      </c>
      <c r="D106">
        <v>0.01</v>
      </c>
      <c r="F106" t="s">
        <v>338</v>
      </c>
    </row>
    <row r="107" spans="1:6" x14ac:dyDescent="0.25">
      <c r="A107" t="s">
        <v>336</v>
      </c>
      <c r="B107" t="s">
        <v>337</v>
      </c>
      <c r="C107" t="s">
        <v>333</v>
      </c>
      <c r="D107">
        <v>1</v>
      </c>
      <c r="F107" t="s">
        <v>338</v>
      </c>
    </row>
    <row r="108" spans="1:6" x14ac:dyDescent="0.25">
      <c r="A108" t="s">
        <v>336</v>
      </c>
      <c r="B108" t="s">
        <v>337</v>
      </c>
      <c r="C108" t="s">
        <v>333</v>
      </c>
      <c r="D108">
        <v>1</v>
      </c>
      <c r="F108" t="s">
        <v>338</v>
      </c>
    </row>
    <row r="109" spans="1:6" x14ac:dyDescent="0.25">
      <c r="A109" t="s">
        <v>336</v>
      </c>
      <c r="B109" t="s">
        <v>337</v>
      </c>
      <c r="C109" t="s">
        <v>333</v>
      </c>
      <c r="D109">
        <v>1</v>
      </c>
      <c r="F109" t="s">
        <v>338</v>
      </c>
    </row>
    <row r="110" spans="1:6" x14ac:dyDescent="0.25">
      <c r="A110" t="s">
        <v>336</v>
      </c>
      <c r="B110" t="s">
        <v>337</v>
      </c>
      <c r="C110" t="s">
        <v>333</v>
      </c>
      <c r="D110">
        <v>1</v>
      </c>
      <c r="F110" t="s">
        <v>338</v>
      </c>
    </row>
    <row r="111" spans="1:6" x14ac:dyDescent="0.25">
      <c r="A111" t="s">
        <v>336</v>
      </c>
      <c r="B111" t="s">
        <v>337</v>
      </c>
      <c r="C111" t="s">
        <v>333</v>
      </c>
      <c r="D111">
        <v>1</v>
      </c>
      <c r="F111" t="s">
        <v>338</v>
      </c>
    </row>
    <row r="112" spans="1:6" x14ac:dyDescent="0.25">
      <c r="A112" t="s">
        <v>336</v>
      </c>
      <c r="B112" t="s">
        <v>337</v>
      </c>
      <c r="C112" t="s">
        <v>333</v>
      </c>
      <c r="D112">
        <v>1</v>
      </c>
      <c r="F112" t="s">
        <v>338</v>
      </c>
    </row>
    <row r="113" spans="1:6" x14ac:dyDescent="0.25">
      <c r="A113" t="s">
        <v>336</v>
      </c>
      <c r="B113" t="s">
        <v>337</v>
      </c>
      <c r="C113" t="s">
        <v>333</v>
      </c>
      <c r="D113">
        <v>1</v>
      </c>
      <c r="F113" t="s">
        <v>338</v>
      </c>
    </row>
    <row r="114" spans="1:6" x14ac:dyDescent="0.25">
      <c r="A114" t="s">
        <v>336</v>
      </c>
      <c r="B114" t="s">
        <v>337</v>
      </c>
      <c r="C114" t="s">
        <v>333</v>
      </c>
      <c r="D114">
        <v>1</v>
      </c>
      <c r="F114" t="s">
        <v>338</v>
      </c>
    </row>
    <row r="115" spans="1:6" x14ac:dyDescent="0.25">
      <c r="A115" t="s">
        <v>336</v>
      </c>
      <c r="B115" t="s">
        <v>337</v>
      </c>
      <c r="C115" t="s">
        <v>333</v>
      </c>
      <c r="D115">
        <v>1</v>
      </c>
      <c r="F115" t="s">
        <v>338</v>
      </c>
    </row>
    <row r="116" spans="1:6" x14ac:dyDescent="0.25">
      <c r="A116" t="s">
        <v>336</v>
      </c>
      <c r="B116" t="s">
        <v>337</v>
      </c>
      <c r="C116" t="s">
        <v>333</v>
      </c>
      <c r="D116">
        <v>1</v>
      </c>
      <c r="F116" t="s">
        <v>338</v>
      </c>
    </row>
    <row r="117" spans="1:6" x14ac:dyDescent="0.25">
      <c r="A117" t="s">
        <v>336</v>
      </c>
      <c r="B117" t="s">
        <v>337</v>
      </c>
      <c r="C117" t="s">
        <v>333</v>
      </c>
      <c r="D117">
        <v>1</v>
      </c>
      <c r="F117" t="s">
        <v>338</v>
      </c>
    </row>
    <row r="118" spans="1:6" x14ac:dyDescent="0.25">
      <c r="A118" t="s">
        <v>336</v>
      </c>
      <c r="B118" t="s">
        <v>337</v>
      </c>
      <c r="C118" t="s">
        <v>333</v>
      </c>
      <c r="D118">
        <v>1</v>
      </c>
      <c r="F118" t="s">
        <v>338</v>
      </c>
    </row>
    <row r="119" spans="1:6" x14ac:dyDescent="0.25">
      <c r="A119" t="s">
        <v>336</v>
      </c>
      <c r="B119" t="s">
        <v>337</v>
      </c>
      <c r="C119" t="s">
        <v>333</v>
      </c>
      <c r="D119">
        <v>1</v>
      </c>
      <c r="F119" t="s">
        <v>338</v>
      </c>
    </row>
    <row r="120" spans="1:6" x14ac:dyDescent="0.25">
      <c r="A120" t="s">
        <v>336</v>
      </c>
      <c r="B120" t="s">
        <v>337</v>
      </c>
      <c r="C120" t="s">
        <v>333</v>
      </c>
      <c r="D120">
        <v>1</v>
      </c>
      <c r="F120" t="s">
        <v>338</v>
      </c>
    </row>
    <row r="121" spans="1:6" x14ac:dyDescent="0.25">
      <c r="A121" t="s">
        <v>522</v>
      </c>
      <c r="B121" t="s">
        <v>522</v>
      </c>
      <c r="C121" t="s">
        <v>333</v>
      </c>
      <c r="D121">
        <v>0.02</v>
      </c>
      <c r="F121" t="s">
        <v>338</v>
      </c>
    </row>
    <row r="122" spans="1:6" x14ac:dyDescent="0.25">
      <c r="A122" t="s">
        <v>127</v>
      </c>
      <c r="B122" t="s">
        <v>127</v>
      </c>
      <c r="D122">
        <v>1.6000000000000001E-4</v>
      </c>
      <c r="F122" t="s">
        <v>338</v>
      </c>
    </row>
    <row r="123" spans="1:6" x14ac:dyDescent="0.25">
      <c r="A123" t="s">
        <v>523</v>
      </c>
      <c r="B123" t="s">
        <v>523</v>
      </c>
      <c r="C123" t="s">
        <v>333</v>
      </c>
      <c r="D123">
        <v>0.02</v>
      </c>
      <c r="F123" t="s">
        <v>338</v>
      </c>
    </row>
    <row r="124" spans="1:6" x14ac:dyDescent="0.25">
      <c r="A124" t="s">
        <v>524</v>
      </c>
      <c r="B124" t="s">
        <v>525</v>
      </c>
      <c r="D124">
        <v>82</v>
      </c>
      <c r="F124" t="s">
        <v>338</v>
      </c>
    </row>
    <row r="125" spans="1:6" x14ac:dyDescent="0.25">
      <c r="A125" t="s">
        <v>526</v>
      </c>
      <c r="B125" t="s">
        <v>526</v>
      </c>
      <c r="C125" t="s">
        <v>333</v>
      </c>
      <c r="D125">
        <v>5.0000000000000001E-3</v>
      </c>
      <c r="F125" t="s">
        <v>338</v>
      </c>
    </row>
    <row r="126" spans="1:6" x14ac:dyDescent="0.25">
      <c r="A126" t="s">
        <v>129</v>
      </c>
      <c r="B126" t="s">
        <v>129</v>
      </c>
      <c r="D126">
        <v>7.1000000000000004E-3</v>
      </c>
      <c r="F126" t="s">
        <v>338</v>
      </c>
    </row>
    <row r="127" spans="1:6" x14ac:dyDescent="0.25">
      <c r="A127" t="s">
        <v>179</v>
      </c>
      <c r="B127" t="s">
        <v>179</v>
      </c>
      <c r="C127" t="s">
        <v>333</v>
      </c>
      <c r="D127">
        <v>0.1</v>
      </c>
      <c r="F127" t="s">
        <v>338</v>
      </c>
    </row>
    <row r="128" spans="1:6" x14ac:dyDescent="0.25">
      <c r="A128" t="s">
        <v>527</v>
      </c>
      <c r="B128" t="s">
        <v>528</v>
      </c>
      <c r="C128" t="s">
        <v>333</v>
      </c>
      <c r="D128">
        <v>0.01</v>
      </c>
      <c r="F128" t="s">
        <v>338</v>
      </c>
    </row>
    <row r="129" spans="1:6" x14ac:dyDescent="0.25">
      <c r="A129" t="s">
        <v>529</v>
      </c>
      <c r="B129" t="s">
        <v>530</v>
      </c>
      <c r="D129">
        <v>9.7000000000000005E-4</v>
      </c>
      <c r="F129" t="s">
        <v>338</v>
      </c>
    </row>
    <row r="130" spans="1:6" x14ac:dyDescent="0.25">
      <c r="A130" t="s">
        <v>531</v>
      </c>
      <c r="B130" t="s">
        <v>532</v>
      </c>
      <c r="D130">
        <v>1.2999999999999999E-3</v>
      </c>
      <c r="F130" t="s">
        <v>338</v>
      </c>
    </row>
    <row r="131" spans="1:6" x14ac:dyDescent="0.25">
      <c r="A131" t="s">
        <v>533</v>
      </c>
      <c r="B131" t="s">
        <v>534</v>
      </c>
      <c r="C131" t="s">
        <v>333</v>
      </c>
      <c r="D131">
        <v>0.01</v>
      </c>
      <c r="F131" t="s">
        <v>338</v>
      </c>
    </row>
    <row r="132" spans="1:6" x14ac:dyDescent="0.25">
      <c r="A132" t="s">
        <v>535</v>
      </c>
      <c r="B132" t="s">
        <v>536</v>
      </c>
      <c r="D132">
        <v>1.1999999999999999E-3</v>
      </c>
      <c r="F132" t="s">
        <v>338</v>
      </c>
    </row>
    <row r="133" spans="1:6" x14ac:dyDescent="0.25">
      <c r="A133" t="s">
        <v>537</v>
      </c>
      <c r="B133" t="s">
        <v>538</v>
      </c>
      <c r="D133">
        <v>5.9000000000000003E-4</v>
      </c>
      <c r="F133" t="s">
        <v>338</v>
      </c>
    </row>
    <row r="134" spans="1:6" x14ac:dyDescent="0.25">
      <c r="A134" t="s">
        <v>539</v>
      </c>
      <c r="B134" t="s">
        <v>539</v>
      </c>
      <c r="C134" t="s">
        <v>333</v>
      </c>
      <c r="D134">
        <v>1E-4</v>
      </c>
      <c r="F134" t="s">
        <v>338</v>
      </c>
    </row>
    <row r="135" spans="1:6" x14ac:dyDescent="0.25">
      <c r="A135" t="s">
        <v>341</v>
      </c>
      <c r="B135" t="s">
        <v>342</v>
      </c>
      <c r="C135" t="s">
        <v>333</v>
      </c>
      <c r="D135">
        <v>100</v>
      </c>
      <c r="F135" t="s">
        <v>338</v>
      </c>
    </row>
    <row r="136" spans="1:6" x14ac:dyDescent="0.25">
      <c r="A136" t="s">
        <v>341</v>
      </c>
      <c r="B136" t="s">
        <v>342</v>
      </c>
      <c r="C136" t="s">
        <v>333</v>
      </c>
      <c r="D136">
        <v>100</v>
      </c>
      <c r="F136" t="s">
        <v>338</v>
      </c>
    </row>
    <row r="137" spans="1:6" x14ac:dyDescent="0.25">
      <c r="A137" t="s">
        <v>341</v>
      </c>
      <c r="B137" t="s">
        <v>342</v>
      </c>
      <c r="C137" t="s">
        <v>333</v>
      </c>
      <c r="D137">
        <v>100</v>
      </c>
      <c r="F137" t="s">
        <v>338</v>
      </c>
    </row>
    <row r="138" spans="1:6" x14ac:dyDescent="0.25">
      <c r="A138" t="s">
        <v>341</v>
      </c>
      <c r="B138" t="s">
        <v>342</v>
      </c>
      <c r="C138" t="s">
        <v>333</v>
      </c>
      <c r="D138">
        <v>100</v>
      </c>
      <c r="F138" t="s">
        <v>338</v>
      </c>
    </row>
    <row r="139" spans="1:6" x14ac:dyDescent="0.25">
      <c r="A139" t="s">
        <v>341</v>
      </c>
      <c r="B139" t="s">
        <v>342</v>
      </c>
      <c r="C139" t="s">
        <v>333</v>
      </c>
      <c r="D139">
        <v>100</v>
      </c>
      <c r="F139" t="s">
        <v>338</v>
      </c>
    </row>
    <row r="140" spans="1:6" x14ac:dyDescent="0.25">
      <c r="A140" t="s">
        <v>341</v>
      </c>
      <c r="B140" t="s">
        <v>342</v>
      </c>
      <c r="C140" t="s">
        <v>333</v>
      </c>
      <c r="D140">
        <v>100</v>
      </c>
      <c r="F140" t="s">
        <v>338</v>
      </c>
    </row>
    <row r="141" spans="1:6" x14ac:dyDescent="0.25">
      <c r="A141" t="s">
        <v>341</v>
      </c>
      <c r="B141" t="s">
        <v>342</v>
      </c>
      <c r="C141" t="s">
        <v>333</v>
      </c>
      <c r="D141">
        <v>100</v>
      </c>
      <c r="F141" t="s">
        <v>338</v>
      </c>
    </row>
    <row r="142" spans="1:6" x14ac:dyDescent="0.25">
      <c r="A142" t="s">
        <v>341</v>
      </c>
      <c r="B142" t="s">
        <v>342</v>
      </c>
      <c r="C142" t="s">
        <v>333</v>
      </c>
      <c r="D142">
        <v>100</v>
      </c>
      <c r="F142" t="s">
        <v>338</v>
      </c>
    </row>
    <row r="143" spans="1:6" x14ac:dyDescent="0.25">
      <c r="A143" t="s">
        <v>341</v>
      </c>
      <c r="B143" t="s">
        <v>342</v>
      </c>
      <c r="C143" t="s">
        <v>333</v>
      </c>
      <c r="D143">
        <v>100</v>
      </c>
      <c r="F143" t="s">
        <v>338</v>
      </c>
    </row>
    <row r="144" spans="1:6" x14ac:dyDescent="0.25">
      <c r="A144" t="s">
        <v>341</v>
      </c>
      <c r="B144" t="s">
        <v>342</v>
      </c>
      <c r="C144" t="s">
        <v>333</v>
      </c>
      <c r="D144">
        <v>100</v>
      </c>
      <c r="F144" t="s">
        <v>338</v>
      </c>
    </row>
    <row r="145" spans="1:6" x14ac:dyDescent="0.25">
      <c r="A145" t="s">
        <v>341</v>
      </c>
      <c r="B145" t="s">
        <v>342</v>
      </c>
      <c r="C145" t="s">
        <v>333</v>
      </c>
      <c r="D145">
        <v>100</v>
      </c>
      <c r="F145" t="s">
        <v>338</v>
      </c>
    </row>
    <row r="146" spans="1:6" x14ac:dyDescent="0.25">
      <c r="A146" t="s">
        <v>341</v>
      </c>
      <c r="B146" t="s">
        <v>342</v>
      </c>
      <c r="C146" t="s">
        <v>333</v>
      </c>
      <c r="D146">
        <v>100</v>
      </c>
      <c r="F146" t="s">
        <v>338</v>
      </c>
    </row>
    <row r="147" spans="1:6" x14ac:dyDescent="0.25">
      <c r="A147" t="s">
        <v>341</v>
      </c>
      <c r="B147" t="s">
        <v>342</v>
      </c>
      <c r="C147" t="s">
        <v>333</v>
      </c>
      <c r="D147">
        <v>100</v>
      </c>
      <c r="F147" t="s">
        <v>338</v>
      </c>
    </row>
    <row r="148" spans="1:6" x14ac:dyDescent="0.25">
      <c r="A148" t="s">
        <v>341</v>
      </c>
      <c r="B148" t="s">
        <v>342</v>
      </c>
      <c r="C148" t="s">
        <v>333</v>
      </c>
      <c r="D148">
        <v>100</v>
      </c>
      <c r="F148" t="s">
        <v>338</v>
      </c>
    </row>
    <row r="149" spans="1:6" x14ac:dyDescent="0.25">
      <c r="A149" t="s">
        <v>540</v>
      </c>
      <c r="B149" t="s">
        <v>540</v>
      </c>
      <c r="C149" t="s">
        <v>333</v>
      </c>
      <c r="D149">
        <v>0.1</v>
      </c>
      <c r="F149" t="s">
        <v>338</v>
      </c>
    </row>
    <row r="150" spans="1:6" x14ac:dyDescent="0.25">
      <c r="A150" t="s">
        <v>541</v>
      </c>
      <c r="B150" t="s">
        <v>542</v>
      </c>
      <c r="C150" t="s">
        <v>333</v>
      </c>
      <c r="D150">
        <v>0.1</v>
      </c>
      <c r="F150" t="s">
        <v>338</v>
      </c>
    </row>
    <row r="151" spans="1:6" x14ac:dyDescent="0.25">
      <c r="A151" t="s">
        <v>543</v>
      </c>
      <c r="B151" t="s">
        <v>544</v>
      </c>
      <c r="C151" t="s">
        <v>333</v>
      </c>
      <c r="D151">
        <v>0.1</v>
      </c>
      <c r="F151" t="s">
        <v>338</v>
      </c>
    </row>
    <row r="152" spans="1:6" x14ac:dyDescent="0.25">
      <c r="A152" t="s">
        <v>545</v>
      </c>
      <c r="B152" t="s">
        <v>546</v>
      </c>
      <c r="C152" t="s">
        <v>333</v>
      </c>
      <c r="D152">
        <v>0.1</v>
      </c>
      <c r="F152" t="s">
        <v>338</v>
      </c>
    </row>
    <row r="153" spans="1:6" x14ac:dyDescent="0.25">
      <c r="A153" t="s">
        <v>188</v>
      </c>
      <c r="B153" t="s">
        <v>188</v>
      </c>
      <c r="C153" t="s">
        <v>333</v>
      </c>
      <c r="D153">
        <v>5.0000000000000001E-3</v>
      </c>
      <c r="F153" t="s">
        <v>338</v>
      </c>
    </row>
    <row r="154" spans="1:6" x14ac:dyDescent="0.25">
      <c r="A154" t="s">
        <v>547</v>
      </c>
      <c r="B154" t="s">
        <v>548</v>
      </c>
      <c r="D154">
        <v>2.4E-2</v>
      </c>
      <c r="F154" t="s">
        <v>338</v>
      </c>
    </row>
    <row r="155" spans="1:6" x14ac:dyDescent="0.25">
      <c r="A155" t="s">
        <v>547</v>
      </c>
      <c r="B155" t="s">
        <v>548</v>
      </c>
      <c r="D155">
        <v>0.04</v>
      </c>
      <c r="F155" t="s">
        <v>338</v>
      </c>
    </row>
    <row r="156" spans="1:6" x14ac:dyDescent="0.25">
      <c r="A156" t="s">
        <v>547</v>
      </c>
      <c r="B156" t="s">
        <v>548</v>
      </c>
      <c r="D156">
        <v>4.4999999999999998E-2</v>
      </c>
      <c r="F156" t="s">
        <v>338</v>
      </c>
    </row>
    <row r="157" spans="1:6" x14ac:dyDescent="0.25">
      <c r="A157" t="s">
        <v>547</v>
      </c>
      <c r="B157" t="s">
        <v>548</v>
      </c>
      <c r="D157">
        <v>3.3000000000000002E-2</v>
      </c>
      <c r="F157" t="s">
        <v>338</v>
      </c>
    </row>
    <row r="158" spans="1:6" x14ac:dyDescent="0.25">
      <c r="A158" t="s">
        <v>547</v>
      </c>
      <c r="B158" t="s">
        <v>548</v>
      </c>
      <c r="D158">
        <v>2.8000000000000001E-2</v>
      </c>
      <c r="F158" t="s">
        <v>338</v>
      </c>
    </row>
    <row r="159" spans="1:6" x14ac:dyDescent="0.25">
      <c r="A159" t="s">
        <v>547</v>
      </c>
      <c r="B159" t="s">
        <v>548</v>
      </c>
      <c r="D159">
        <v>3.5000000000000003E-2</v>
      </c>
      <c r="F159" t="s">
        <v>338</v>
      </c>
    </row>
    <row r="160" spans="1:6" x14ac:dyDescent="0.25">
      <c r="A160" t="s">
        <v>547</v>
      </c>
      <c r="B160" t="s">
        <v>548</v>
      </c>
      <c r="D160">
        <v>6.5000000000000002E-2</v>
      </c>
      <c r="F160" t="s">
        <v>338</v>
      </c>
    </row>
    <row r="161" spans="1:6" x14ac:dyDescent="0.25">
      <c r="A161" t="s">
        <v>547</v>
      </c>
      <c r="B161" t="s">
        <v>548</v>
      </c>
      <c r="D161">
        <v>3.1E-2</v>
      </c>
      <c r="F161" t="s">
        <v>338</v>
      </c>
    </row>
    <row r="162" spans="1:6" x14ac:dyDescent="0.25">
      <c r="A162" t="s">
        <v>547</v>
      </c>
      <c r="B162" t="s">
        <v>548</v>
      </c>
      <c r="D162">
        <v>3.5999999999999997E-2</v>
      </c>
      <c r="F162" t="s">
        <v>338</v>
      </c>
    </row>
    <row r="163" spans="1:6" x14ac:dyDescent="0.25">
      <c r="A163" t="s">
        <v>547</v>
      </c>
      <c r="B163" t="s">
        <v>548</v>
      </c>
      <c r="D163">
        <v>2.7E-2</v>
      </c>
      <c r="F163" t="s">
        <v>338</v>
      </c>
    </row>
    <row r="164" spans="1:6" x14ac:dyDescent="0.25">
      <c r="A164" t="s">
        <v>547</v>
      </c>
      <c r="B164" t="s">
        <v>548</v>
      </c>
      <c r="D164">
        <v>2.5999999999999999E-2</v>
      </c>
      <c r="F164" t="s">
        <v>338</v>
      </c>
    </row>
    <row r="165" spans="1:6" x14ac:dyDescent="0.25">
      <c r="A165" t="s">
        <v>547</v>
      </c>
      <c r="B165" t="s">
        <v>548</v>
      </c>
      <c r="D165">
        <v>3.5999999999999997E-2</v>
      </c>
      <c r="F165" t="s">
        <v>338</v>
      </c>
    </row>
    <row r="166" spans="1:6" x14ac:dyDescent="0.25">
      <c r="A166" t="s">
        <v>547</v>
      </c>
      <c r="B166" t="s">
        <v>548</v>
      </c>
      <c r="D166">
        <v>2.9000000000000001E-2</v>
      </c>
      <c r="F166" t="s">
        <v>338</v>
      </c>
    </row>
    <row r="167" spans="1:6" x14ac:dyDescent="0.25">
      <c r="A167" t="s">
        <v>547</v>
      </c>
      <c r="B167" t="s">
        <v>548</v>
      </c>
      <c r="D167">
        <v>3.6999999999999998E-2</v>
      </c>
      <c r="F167" t="s">
        <v>338</v>
      </c>
    </row>
    <row r="168" spans="1:6" x14ac:dyDescent="0.25">
      <c r="A168" t="s">
        <v>343</v>
      </c>
      <c r="B168" t="s">
        <v>344</v>
      </c>
      <c r="D168">
        <v>0.02</v>
      </c>
      <c r="F168" t="s">
        <v>338</v>
      </c>
    </row>
    <row r="169" spans="1:6" x14ac:dyDescent="0.25">
      <c r="A169" t="s">
        <v>343</v>
      </c>
      <c r="B169" t="s">
        <v>344</v>
      </c>
      <c r="D169">
        <v>3.3000000000000002E-2</v>
      </c>
      <c r="F169" t="s">
        <v>338</v>
      </c>
    </row>
    <row r="170" spans="1:6" x14ac:dyDescent="0.25">
      <c r="A170" t="s">
        <v>343</v>
      </c>
      <c r="B170" t="s">
        <v>344</v>
      </c>
      <c r="D170">
        <v>0.04</v>
      </c>
      <c r="F170" t="s">
        <v>338</v>
      </c>
    </row>
    <row r="171" spans="1:6" x14ac:dyDescent="0.25">
      <c r="A171" t="s">
        <v>343</v>
      </c>
      <c r="B171" t="s">
        <v>344</v>
      </c>
      <c r="D171">
        <v>2.1999999999999999E-2</v>
      </c>
      <c r="F171" t="s">
        <v>338</v>
      </c>
    </row>
    <row r="172" spans="1:6" x14ac:dyDescent="0.25">
      <c r="A172" t="s">
        <v>343</v>
      </c>
      <c r="B172" t="s">
        <v>344</v>
      </c>
      <c r="D172">
        <v>1.7000000000000001E-2</v>
      </c>
      <c r="F172" t="s">
        <v>338</v>
      </c>
    </row>
    <row r="173" spans="1:6" x14ac:dyDescent="0.25">
      <c r="A173" t="s">
        <v>343</v>
      </c>
      <c r="B173" t="s">
        <v>344</v>
      </c>
      <c r="D173">
        <v>2.3E-2</v>
      </c>
      <c r="F173" t="s">
        <v>338</v>
      </c>
    </row>
    <row r="174" spans="1:6" x14ac:dyDescent="0.25">
      <c r="A174" t="s">
        <v>343</v>
      </c>
      <c r="B174" t="s">
        <v>344</v>
      </c>
      <c r="D174">
        <v>2.4E-2</v>
      </c>
      <c r="F174" t="s">
        <v>338</v>
      </c>
    </row>
    <row r="175" spans="1:6" x14ac:dyDescent="0.25">
      <c r="A175" t="s">
        <v>343</v>
      </c>
      <c r="B175" t="s">
        <v>344</v>
      </c>
      <c r="D175">
        <v>2.5000000000000001E-2</v>
      </c>
      <c r="F175" t="s">
        <v>338</v>
      </c>
    </row>
    <row r="176" spans="1:6" x14ac:dyDescent="0.25">
      <c r="A176" t="s">
        <v>343</v>
      </c>
      <c r="B176" t="s">
        <v>344</v>
      </c>
      <c r="D176">
        <v>2.4E-2</v>
      </c>
      <c r="F176" t="s">
        <v>338</v>
      </c>
    </row>
    <row r="177" spans="1:6" x14ac:dyDescent="0.25">
      <c r="A177" t="s">
        <v>343</v>
      </c>
      <c r="B177" t="s">
        <v>344</v>
      </c>
      <c r="D177">
        <v>1.9E-2</v>
      </c>
      <c r="F177" t="s">
        <v>338</v>
      </c>
    </row>
    <row r="178" spans="1:6" x14ac:dyDescent="0.25">
      <c r="A178" t="s">
        <v>343</v>
      </c>
      <c r="B178" t="s">
        <v>344</v>
      </c>
      <c r="D178">
        <v>0.02</v>
      </c>
      <c r="F178" t="s">
        <v>338</v>
      </c>
    </row>
    <row r="179" spans="1:6" x14ac:dyDescent="0.25">
      <c r="A179" t="s">
        <v>343</v>
      </c>
      <c r="B179" t="s">
        <v>344</v>
      </c>
      <c r="D179">
        <v>3.5000000000000003E-2</v>
      </c>
      <c r="F179" t="s">
        <v>338</v>
      </c>
    </row>
    <row r="180" spans="1:6" x14ac:dyDescent="0.25">
      <c r="A180" t="s">
        <v>343</v>
      </c>
      <c r="B180" t="s">
        <v>344</v>
      </c>
      <c r="D180">
        <v>2.3E-2</v>
      </c>
      <c r="F180" t="s">
        <v>338</v>
      </c>
    </row>
    <row r="181" spans="1:6" x14ac:dyDescent="0.25">
      <c r="A181" t="s">
        <v>343</v>
      </c>
      <c r="B181" t="s">
        <v>344</v>
      </c>
      <c r="D181">
        <v>3.4000000000000002E-2</v>
      </c>
      <c r="F181" t="s">
        <v>338</v>
      </c>
    </row>
    <row r="182" spans="1:6" x14ac:dyDescent="0.25">
      <c r="A182" t="s">
        <v>549</v>
      </c>
      <c r="B182" t="s">
        <v>550</v>
      </c>
      <c r="D182">
        <v>46</v>
      </c>
      <c r="F182" t="s">
        <v>330</v>
      </c>
    </row>
    <row r="183" spans="1:6" x14ac:dyDescent="0.25">
      <c r="A183" t="s">
        <v>551</v>
      </c>
      <c r="B183" t="s">
        <v>551</v>
      </c>
      <c r="C183" t="s">
        <v>333</v>
      </c>
      <c r="D183">
        <v>0.01</v>
      </c>
      <c r="F183" t="s">
        <v>338</v>
      </c>
    </row>
    <row r="184" spans="1:6" x14ac:dyDescent="0.25">
      <c r="A184" t="s">
        <v>552</v>
      </c>
      <c r="B184" t="s">
        <v>552</v>
      </c>
      <c r="C184" t="s">
        <v>333</v>
      </c>
      <c r="D184">
        <v>0.01</v>
      </c>
      <c r="F184" t="s">
        <v>338</v>
      </c>
    </row>
    <row r="185" spans="1:6" x14ac:dyDescent="0.25">
      <c r="A185" t="s">
        <v>553</v>
      </c>
      <c r="B185" t="s">
        <v>553</v>
      </c>
      <c r="C185" t="s">
        <v>333</v>
      </c>
      <c r="D185">
        <v>0.01</v>
      </c>
      <c r="F185" t="s">
        <v>338</v>
      </c>
    </row>
    <row r="186" spans="1:6" x14ac:dyDescent="0.25">
      <c r="A186" t="s">
        <v>554</v>
      </c>
      <c r="B186" t="s">
        <v>554</v>
      </c>
      <c r="C186" t="s">
        <v>333</v>
      </c>
      <c r="D186">
        <v>5.0000000000000001E-3</v>
      </c>
      <c r="F186" t="s">
        <v>338</v>
      </c>
    </row>
    <row r="187" spans="1:6" x14ac:dyDescent="0.25">
      <c r="A187" t="s">
        <v>555</v>
      </c>
      <c r="B187" t="s">
        <v>556</v>
      </c>
      <c r="C187" t="s">
        <v>333</v>
      </c>
      <c r="D187">
        <v>0.1</v>
      </c>
      <c r="F187" t="s">
        <v>338</v>
      </c>
    </row>
    <row r="188" spans="1:6" x14ac:dyDescent="0.25">
      <c r="A188" t="s">
        <v>557</v>
      </c>
      <c r="B188" t="s">
        <v>558</v>
      </c>
      <c r="C188" t="s">
        <v>333</v>
      </c>
      <c r="D188">
        <v>0.1</v>
      </c>
      <c r="F188" t="s">
        <v>338</v>
      </c>
    </row>
    <row r="189" spans="1:6" x14ac:dyDescent="0.25">
      <c r="A189" t="s">
        <v>345</v>
      </c>
      <c r="B189" t="s">
        <v>346</v>
      </c>
      <c r="D189">
        <v>4.5</v>
      </c>
      <c r="F189" t="s">
        <v>330</v>
      </c>
    </row>
    <row r="190" spans="1:6" x14ac:dyDescent="0.25">
      <c r="A190" t="s">
        <v>345</v>
      </c>
      <c r="B190" t="s">
        <v>346</v>
      </c>
      <c r="D190">
        <v>11</v>
      </c>
      <c r="F190" t="s">
        <v>330</v>
      </c>
    </row>
    <row r="191" spans="1:6" x14ac:dyDescent="0.25">
      <c r="A191" t="s">
        <v>345</v>
      </c>
      <c r="B191" t="s">
        <v>346</v>
      </c>
      <c r="D191">
        <v>5.0999999999999996</v>
      </c>
      <c r="F191" t="s">
        <v>330</v>
      </c>
    </row>
    <row r="192" spans="1:6" x14ac:dyDescent="0.25">
      <c r="A192" t="s">
        <v>345</v>
      </c>
      <c r="B192" t="s">
        <v>346</v>
      </c>
      <c r="D192">
        <v>9.4</v>
      </c>
      <c r="F192" t="s">
        <v>330</v>
      </c>
    </row>
    <row r="193" spans="1:6" x14ac:dyDescent="0.25">
      <c r="A193" t="s">
        <v>345</v>
      </c>
      <c r="B193" t="s">
        <v>346</v>
      </c>
      <c r="D193">
        <v>11</v>
      </c>
      <c r="F193" t="s">
        <v>330</v>
      </c>
    </row>
    <row r="194" spans="1:6" x14ac:dyDescent="0.25">
      <c r="A194" t="s">
        <v>345</v>
      </c>
      <c r="B194" t="s">
        <v>346</v>
      </c>
      <c r="D194">
        <v>7.9</v>
      </c>
      <c r="F194" t="s">
        <v>330</v>
      </c>
    </row>
    <row r="195" spans="1:6" x14ac:dyDescent="0.25">
      <c r="A195" t="s">
        <v>345</v>
      </c>
      <c r="B195" t="s">
        <v>346</v>
      </c>
      <c r="D195">
        <v>13</v>
      </c>
      <c r="F195" t="s">
        <v>330</v>
      </c>
    </row>
    <row r="196" spans="1:6" x14ac:dyDescent="0.25">
      <c r="A196" t="s">
        <v>345</v>
      </c>
      <c r="B196" t="s">
        <v>346</v>
      </c>
      <c r="D196">
        <v>21</v>
      </c>
      <c r="F196" t="s">
        <v>330</v>
      </c>
    </row>
    <row r="197" spans="1:6" x14ac:dyDescent="0.25">
      <c r="A197" t="s">
        <v>345</v>
      </c>
      <c r="B197" t="s">
        <v>346</v>
      </c>
      <c r="D197">
        <v>11</v>
      </c>
      <c r="F197" t="s">
        <v>330</v>
      </c>
    </row>
    <row r="198" spans="1:6" x14ac:dyDescent="0.25">
      <c r="A198" t="s">
        <v>345</v>
      </c>
      <c r="B198" t="s">
        <v>346</v>
      </c>
      <c r="D198">
        <v>7.8</v>
      </c>
      <c r="F198" t="s">
        <v>330</v>
      </c>
    </row>
    <row r="199" spans="1:6" x14ac:dyDescent="0.25">
      <c r="A199" t="s">
        <v>345</v>
      </c>
      <c r="B199" t="s">
        <v>346</v>
      </c>
      <c r="D199">
        <v>5.4</v>
      </c>
      <c r="F199" t="s">
        <v>330</v>
      </c>
    </row>
    <row r="200" spans="1:6" x14ac:dyDescent="0.25">
      <c r="A200" t="s">
        <v>345</v>
      </c>
      <c r="B200" t="s">
        <v>346</v>
      </c>
      <c r="D200">
        <v>6</v>
      </c>
      <c r="F200" t="s">
        <v>330</v>
      </c>
    </row>
    <row r="201" spans="1:6" x14ac:dyDescent="0.25">
      <c r="A201" t="s">
        <v>345</v>
      </c>
      <c r="B201" t="s">
        <v>346</v>
      </c>
      <c r="D201">
        <v>6.7</v>
      </c>
      <c r="F201" t="s">
        <v>330</v>
      </c>
    </row>
    <row r="202" spans="1:6" x14ac:dyDescent="0.25">
      <c r="A202" t="s">
        <v>345</v>
      </c>
      <c r="B202" t="s">
        <v>346</v>
      </c>
      <c r="D202">
        <v>5.9</v>
      </c>
      <c r="F202" t="s">
        <v>330</v>
      </c>
    </row>
    <row r="203" spans="1:6" x14ac:dyDescent="0.25">
      <c r="A203" t="s">
        <v>559</v>
      </c>
      <c r="B203" t="s">
        <v>192</v>
      </c>
      <c r="C203" t="s">
        <v>333</v>
      </c>
      <c r="D203">
        <v>1E-4</v>
      </c>
      <c r="F203" t="s">
        <v>338</v>
      </c>
    </row>
    <row r="204" spans="1:6" x14ac:dyDescent="0.25">
      <c r="A204" t="s">
        <v>560</v>
      </c>
      <c r="B204" t="s">
        <v>560</v>
      </c>
      <c r="C204" t="s">
        <v>333</v>
      </c>
      <c r="D204">
        <v>0.01</v>
      </c>
      <c r="F204" t="s">
        <v>338</v>
      </c>
    </row>
    <row r="205" spans="1:6" x14ac:dyDescent="0.25">
      <c r="A205" t="s">
        <v>347</v>
      </c>
      <c r="B205" t="s">
        <v>348</v>
      </c>
      <c r="D205">
        <v>24</v>
      </c>
      <c r="F205" t="s">
        <v>330</v>
      </c>
    </row>
    <row r="206" spans="1:6" x14ac:dyDescent="0.25">
      <c r="A206" t="s">
        <v>347</v>
      </c>
      <c r="B206" t="s">
        <v>348</v>
      </c>
      <c r="D206">
        <v>20</v>
      </c>
      <c r="F206" t="s">
        <v>330</v>
      </c>
    </row>
    <row r="207" spans="1:6" x14ac:dyDescent="0.25">
      <c r="A207" t="s">
        <v>347</v>
      </c>
      <c r="B207" t="s">
        <v>348</v>
      </c>
      <c r="D207">
        <v>35</v>
      </c>
      <c r="F207" t="s">
        <v>330</v>
      </c>
    </row>
    <row r="208" spans="1:6" x14ac:dyDescent="0.25">
      <c r="A208" t="s">
        <v>347</v>
      </c>
      <c r="B208" t="s">
        <v>348</v>
      </c>
      <c r="D208">
        <v>35</v>
      </c>
      <c r="F208" t="s">
        <v>330</v>
      </c>
    </row>
    <row r="209" spans="1:6" x14ac:dyDescent="0.25">
      <c r="A209" t="s">
        <v>347</v>
      </c>
      <c r="B209" t="s">
        <v>348</v>
      </c>
      <c r="D209">
        <v>25</v>
      </c>
      <c r="F209" t="s">
        <v>330</v>
      </c>
    </row>
    <row r="210" spans="1:6" x14ac:dyDescent="0.25">
      <c r="A210" t="s">
        <v>347</v>
      </c>
      <c r="B210" t="s">
        <v>348</v>
      </c>
      <c r="D210">
        <v>31</v>
      </c>
      <c r="F210" t="s">
        <v>330</v>
      </c>
    </row>
    <row r="211" spans="1:6" x14ac:dyDescent="0.25">
      <c r="A211" t="s">
        <v>347</v>
      </c>
      <c r="B211" t="s">
        <v>348</v>
      </c>
      <c r="D211">
        <v>16</v>
      </c>
      <c r="F211" t="s">
        <v>330</v>
      </c>
    </row>
    <row r="212" spans="1:6" x14ac:dyDescent="0.25">
      <c r="A212" t="s">
        <v>347</v>
      </c>
      <c r="B212" t="s">
        <v>348</v>
      </c>
      <c r="D212">
        <v>16</v>
      </c>
      <c r="F212" t="s">
        <v>330</v>
      </c>
    </row>
    <row r="213" spans="1:6" x14ac:dyDescent="0.25">
      <c r="A213" t="s">
        <v>347</v>
      </c>
      <c r="B213" t="s">
        <v>348</v>
      </c>
      <c r="D213">
        <v>29</v>
      </c>
      <c r="F213" t="s">
        <v>330</v>
      </c>
    </row>
    <row r="214" spans="1:6" x14ac:dyDescent="0.25">
      <c r="A214" t="s">
        <v>347</v>
      </c>
      <c r="B214" t="s">
        <v>348</v>
      </c>
      <c r="D214">
        <v>27</v>
      </c>
      <c r="F214" t="s">
        <v>330</v>
      </c>
    </row>
    <row r="215" spans="1:6" x14ac:dyDescent="0.25">
      <c r="A215" t="s">
        <v>347</v>
      </c>
      <c r="B215" t="s">
        <v>348</v>
      </c>
      <c r="D215">
        <v>27</v>
      </c>
      <c r="F215" t="s">
        <v>330</v>
      </c>
    </row>
    <row r="216" spans="1:6" x14ac:dyDescent="0.25">
      <c r="A216" t="s">
        <v>347</v>
      </c>
      <c r="B216" t="s">
        <v>348</v>
      </c>
      <c r="D216">
        <v>35</v>
      </c>
      <c r="F216" t="s">
        <v>330</v>
      </c>
    </row>
    <row r="217" spans="1:6" x14ac:dyDescent="0.25">
      <c r="A217" t="s">
        <v>347</v>
      </c>
      <c r="B217" t="s">
        <v>348</v>
      </c>
      <c r="D217">
        <v>18</v>
      </c>
      <c r="F217" t="s">
        <v>330</v>
      </c>
    </row>
    <row r="218" spans="1:6" x14ac:dyDescent="0.25">
      <c r="A218" t="s">
        <v>347</v>
      </c>
      <c r="B218" t="s">
        <v>348</v>
      </c>
      <c r="D218">
        <v>27</v>
      </c>
      <c r="F218" t="s">
        <v>330</v>
      </c>
    </row>
    <row r="219" spans="1:6" x14ac:dyDescent="0.25">
      <c r="A219" t="s">
        <v>561</v>
      </c>
      <c r="B219" t="s">
        <v>562</v>
      </c>
      <c r="C219" t="s">
        <v>333</v>
      </c>
      <c r="D219">
        <v>0.1</v>
      </c>
      <c r="F219" t="s">
        <v>338</v>
      </c>
    </row>
    <row r="220" spans="1:6" x14ac:dyDescent="0.25">
      <c r="A220" t="s">
        <v>563</v>
      </c>
      <c r="B220" t="s">
        <v>564</v>
      </c>
      <c r="C220" t="s">
        <v>333</v>
      </c>
      <c r="D220">
        <v>0.1</v>
      </c>
      <c r="F220" t="s">
        <v>338</v>
      </c>
    </row>
    <row r="221" spans="1:6" x14ac:dyDescent="0.25">
      <c r="A221" t="s">
        <v>565</v>
      </c>
      <c r="B221" t="s">
        <v>566</v>
      </c>
      <c r="C221" t="s">
        <v>333</v>
      </c>
      <c r="D221">
        <v>0.1</v>
      </c>
      <c r="F221" t="s">
        <v>338</v>
      </c>
    </row>
    <row r="222" spans="1:6" x14ac:dyDescent="0.25">
      <c r="A222" t="s">
        <v>567</v>
      </c>
      <c r="B222" t="s">
        <v>568</v>
      </c>
      <c r="C222" t="s">
        <v>333</v>
      </c>
      <c r="D222">
        <v>0.5</v>
      </c>
      <c r="F222" t="s">
        <v>338</v>
      </c>
    </row>
    <row r="223" spans="1:6" x14ac:dyDescent="0.25">
      <c r="A223" t="s">
        <v>349</v>
      </c>
      <c r="B223" t="s">
        <v>350</v>
      </c>
      <c r="D223">
        <v>1.6</v>
      </c>
      <c r="F223" t="s">
        <v>338</v>
      </c>
    </row>
    <row r="224" spans="1:6" x14ac:dyDescent="0.25">
      <c r="A224" t="s">
        <v>349</v>
      </c>
      <c r="B224" t="s">
        <v>350</v>
      </c>
      <c r="D224">
        <v>5.9</v>
      </c>
      <c r="F224" t="s">
        <v>338</v>
      </c>
    </row>
    <row r="225" spans="1:6" x14ac:dyDescent="0.25">
      <c r="A225" t="s">
        <v>349</v>
      </c>
      <c r="B225" t="s">
        <v>350</v>
      </c>
      <c r="D225">
        <v>11</v>
      </c>
      <c r="F225" t="s">
        <v>338</v>
      </c>
    </row>
    <row r="226" spans="1:6" x14ac:dyDescent="0.25">
      <c r="A226" t="s">
        <v>349</v>
      </c>
      <c r="B226" t="s">
        <v>350</v>
      </c>
      <c r="D226">
        <v>4.7</v>
      </c>
      <c r="F226" t="s">
        <v>338</v>
      </c>
    </row>
    <row r="227" spans="1:6" x14ac:dyDescent="0.25">
      <c r="A227" t="s">
        <v>349</v>
      </c>
      <c r="B227" t="s">
        <v>350</v>
      </c>
      <c r="D227">
        <v>2.5</v>
      </c>
      <c r="F227" t="s">
        <v>338</v>
      </c>
    </row>
    <row r="228" spans="1:6" x14ac:dyDescent="0.25">
      <c r="A228" t="s">
        <v>349</v>
      </c>
      <c r="B228" t="s">
        <v>350</v>
      </c>
      <c r="D228">
        <v>1.8</v>
      </c>
      <c r="F228" t="s">
        <v>338</v>
      </c>
    </row>
    <row r="229" spans="1:6" x14ac:dyDescent="0.25">
      <c r="A229" t="s">
        <v>349</v>
      </c>
      <c r="B229" t="s">
        <v>350</v>
      </c>
      <c r="D229">
        <v>13</v>
      </c>
      <c r="F229" t="s">
        <v>338</v>
      </c>
    </row>
    <row r="230" spans="1:6" x14ac:dyDescent="0.25">
      <c r="A230" t="s">
        <v>349</v>
      </c>
      <c r="B230" t="s">
        <v>350</v>
      </c>
      <c r="D230">
        <v>1.1000000000000001</v>
      </c>
      <c r="F230" t="s">
        <v>338</v>
      </c>
    </row>
    <row r="231" spans="1:6" x14ac:dyDescent="0.25">
      <c r="A231" t="s">
        <v>349</v>
      </c>
      <c r="B231" t="s">
        <v>350</v>
      </c>
      <c r="D231">
        <v>2.1</v>
      </c>
      <c r="F231" t="s">
        <v>338</v>
      </c>
    </row>
    <row r="232" spans="1:6" x14ac:dyDescent="0.25">
      <c r="A232" t="s">
        <v>349</v>
      </c>
      <c r="B232" t="s">
        <v>350</v>
      </c>
      <c r="D232">
        <v>2.5</v>
      </c>
      <c r="F232" t="s">
        <v>338</v>
      </c>
    </row>
    <row r="233" spans="1:6" x14ac:dyDescent="0.25">
      <c r="A233" t="s">
        <v>349</v>
      </c>
      <c r="B233" t="s">
        <v>350</v>
      </c>
      <c r="D233">
        <v>5.3</v>
      </c>
      <c r="F233" t="s">
        <v>338</v>
      </c>
    </row>
    <row r="234" spans="1:6" x14ac:dyDescent="0.25">
      <c r="A234" t="s">
        <v>349</v>
      </c>
      <c r="B234" t="s">
        <v>350</v>
      </c>
      <c r="D234">
        <v>12</v>
      </c>
      <c r="F234" t="s">
        <v>338</v>
      </c>
    </row>
    <row r="235" spans="1:6" x14ac:dyDescent="0.25">
      <c r="A235" t="s">
        <v>349</v>
      </c>
      <c r="B235" t="s">
        <v>350</v>
      </c>
      <c r="D235">
        <v>3.4</v>
      </c>
      <c r="F235" t="s">
        <v>338</v>
      </c>
    </row>
    <row r="236" spans="1:6" x14ac:dyDescent="0.25">
      <c r="A236" t="s">
        <v>349</v>
      </c>
      <c r="B236" t="s">
        <v>350</v>
      </c>
      <c r="D236">
        <v>2.8</v>
      </c>
      <c r="F236" t="s">
        <v>338</v>
      </c>
    </row>
    <row r="237" spans="1:6" x14ac:dyDescent="0.25">
      <c r="A237" t="s">
        <v>569</v>
      </c>
      <c r="B237" t="s">
        <v>570</v>
      </c>
      <c r="C237" t="s">
        <v>333</v>
      </c>
      <c r="D237">
        <v>5.0000000000000001E-4</v>
      </c>
      <c r="F237" t="s">
        <v>338</v>
      </c>
    </row>
    <row r="238" spans="1:6" x14ac:dyDescent="0.25">
      <c r="A238" t="s">
        <v>571</v>
      </c>
      <c r="B238" t="s">
        <v>196</v>
      </c>
      <c r="C238" t="s">
        <v>333</v>
      </c>
      <c r="D238">
        <v>0.01</v>
      </c>
      <c r="F238" t="s">
        <v>338</v>
      </c>
    </row>
    <row r="239" spans="1:6" x14ac:dyDescent="0.25">
      <c r="A239" t="s">
        <v>572</v>
      </c>
      <c r="B239" t="s">
        <v>573</v>
      </c>
      <c r="C239" t="s">
        <v>333</v>
      </c>
      <c r="D239">
        <v>0.01</v>
      </c>
      <c r="F239" t="s">
        <v>338</v>
      </c>
    </row>
    <row r="240" spans="1:6" x14ac:dyDescent="0.25">
      <c r="A240" t="s">
        <v>574</v>
      </c>
      <c r="B240" t="s">
        <v>575</v>
      </c>
      <c r="C240" t="s">
        <v>333</v>
      </c>
      <c r="D240">
        <v>1E-4</v>
      </c>
      <c r="F240" t="s">
        <v>338</v>
      </c>
    </row>
    <row r="241" spans="1:6" x14ac:dyDescent="0.25">
      <c r="A241" t="s">
        <v>576</v>
      </c>
      <c r="B241" t="s">
        <v>577</v>
      </c>
      <c r="D241">
        <v>0.85</v>
      </c>
      <c r="F241" t="s">
        <v>338</v>
      </c>
    </row>
    <row r="242" spans="1:6" x14ac:dyDescent="0.25">
      <c r="A242" t="s">
        <v>351</v>
      </c>
      <c r="B242" t="s">
        <v>352</v>
      </c>
      <c r="D242">
        <v>0.55000000000000004</v>
      </c>
      <c r="F242" t="s">
        <v>338</v>
      </c>
    </row>
    <row r="243" spans="1:6" x14ac:dyDescent="0.25">
      <c r="A243" t="s">
        <v>351</v>
      </c>
      <c r="B243" t="s">
        <v>352</v>
      </c>
      <c r="D243" s="33">
        <v>0.25</v>
      </c>
      <c r="F243" t="s">
        <v>338</v>
      </c>
    </row>
    <row r="244" spans="1:6" x14ac:dyDescent="0.25">
      <c r="A244" t="s">
        <v>351</v>
      </c>
      <c r="B244" t="s">
        <v>352</v>
      </c>
      <c r="D244">
        <v>2.5</v>
      </c>
      <c r="F244" t="s">
        <v>338</v>
      </c>
    </row>
    <row r="245" spans="1:6" x14ac:dyDescent="0.25">
      <c r="A245" t="s">
        <v>351</v>
      </c>
      <c r="B245" t="s">
        <v>352</v>
      </c>
      <c r="D245">
        <v>2.2999999999999998</v>
      </c>
      <c r="F245" t="s">
        <v>338</v>
      </c>
    </row>
    <row r="246" spans="1:6" x14ac:dyDescent="0.25">
      <c r="A246" t="s">
        <v>351</v>
      </c>
      <c r="B246" t="s">
        <v>352</v>
      </c>
      <c r="D246">
        <v>1.6</v>
      </c>
      <c r="F246" t="s">
        <v>338</v>
      </c>
    </row>
    <row r="247" spans="1:6" x14ac:dyDescent="0.25">
      <c r="A247" t="s">
        <v>351</v>
      </c>
      <c r="B247" t="s">
        <v>352</v>
      </c>
      <c r="D247">
        <v>4.9000000000000004</v>
      </c>
      <c r="F247" t="s">
        <v>338</v>
      </c>
    </row>
    <row r="248" spans="1:6" x14ac:dyDescent="0.25">
      <c r="A248" t="s">
        <v>351</v>
      </c>
      <c r="B248" t="s">
        <v>352</v>
      </c>
      <c r="D248">
        <v>2.8</v>
      </c>
      <c r="F248" t="s">
        <v>338</v>
      </c>
    </row>
    <row r="249" spans="1:6" x14ac:dyDescent="0.25">
      <c r="A249" t="s">
        <v>351</v>
      </c>
      <c r="B249" t="s">
        <v>352</v>
      </c>
      <c r="D249">
        <v>1</v>
      </c>
      <c r="F249" t="s">
        <v>338</v>
      </c>
    </row>
    <row r="250" spans="1:6" x14ac:dyDescent="0.25">
      <c r="A250" t="s">
        <v>351</v>
      </c>
      <c r="B250" t="s">
        <v>352</v>
      </c>
      <c r="D250" s="33">
        <v>0.25</v>
      </c>
      <c r="F250" t="s">
        <v>338</v>
      </c>
    </row>
    <row r="251" spans="1:6" x14ac:dyDescent="0.25">
      <c r="A251" t="s">
        <v>351</v>
      </c>
      <c r="B251" t="s">
        <v>352</v>
      </c>
      <c r="D251">
        <v>0.63</v>
      </c>
      <c r="F251" t="s">
        <v>338</v>
      </c>
    </row>
    <row r="252" spans="1:6" x14ac:dyDescent="0.25">
      <c r="A252" t="s">
        <v>351</v>
      </c>
      <c r="B252" t="s">
        <v>352</v>
      </c>
      <c r="D252">
        <v>2.4</v>
      </c>
      <c r="F252" t="s">
        <v>338</v>
      </c>
    </row>
    <row r="253" spans="1:6" x14ac:dyDescent="0.25">
      <c r="A253" t="s">
        <v>351</v>
      </c>
      <c r="B253" t="s">
        <v>352</v>
      </c>
      <c r="D253">
        <v>2.1</v>
      </c>
      <c r="F253" t="s">
        <v>338</v>
      </c>
    </row>
    <row r="254" spans="1:6" x14ac:dyDescent="0.25">
      <c r="A254" t="s">
        <v>351</v>
      </c>
      <c r="B254" t="s">
        <v>352</v>
      </c>
      <c r="D254">
        <v>0.85</v>
      </c>
      <c r="F254" t="s">
        <v>338</v>
      </c>
    </row>
    <row r="255" spans="1:6" x14ac:dyDescent="0.25">
      <c r="A255" t="s">
        <v>351</v>
      </c>
      <c r="B255" t="s">
        <v>352</v>
      </c>
      <c r="D255">
        <v>2.6</v>
      </c>
      <c r="F255" t="s">
        <v>338</v>
      </c>
    </row>
    <row r="256" spans="1:6" x14ac:dyDescent="0.25">
      <c r="A256" t="s">
        <v>578</v>
      </c>
      <c r="B256" t="s">
        <v>578</v>
      </c>
      <c r="C256" t="s">
        <v>333</v>
      </c>
      <c r="D256">
        <v>0.01</v>
      </c>
      <c r="F256" t="s">
        <v>338</v>
      </c>
    </row>
    <row r="257" spans="1:6" x14ac:dyDescent="0.25">
      <c r="A257" t="s">
        <v>579</v>
      </c>
      <c r="B257" t="s">
        <v>580</v>
      </c>
      <c r="C257" t="s">
        <v>333</v>
      </c>
      <c r="D257">
        <v>0.1</v>
      </c>
      <c r="F257" t="s">
        <v>338</v>
      </c>
    </row>
    <row r="258" spans="1:6" x14ac:dyDescent="0.25">
      <c r="A258" t="s">
        <v>443</v>
      </c>
      <c r="B258" t="s">
        <v>581</v>
      </c>
      <c r="C258" t="s">
        <v>333</v>
      </c>
      <c r="D258">
        <v>0.1</v>
      </c>
      <c r="F258" t="s">
        <v>338</v>
      </c>
    </row>
    <row r="259" spans="1:6" x14ac:dyDescent="0.25">
      <c r="A259" t="s">
        <v>582</v>
      </c>
      <c r="B259" t="s">
        <v>583</v>
      </c>
      <c r="C259" t="s">
        <v>333</v>
      </c>
      <c r="D259">
        <v>4.0000000000000003E-5</v>
      </c>
      <c r="F259" t="s">
        <v>338</v>
      </c>
    </row>
    <row r="260" spans="1:6" x14ac:dyDescent="0.25">
      <c r="A260" t="s">
        <v>584</v>
      </c>
      <c r="B260" t="s">
        <v>585</v>
      </c>
      <c r="C260" t="s">
        <v>333</v>
      </c>
      <c r="D260">
        <v>1E-4</v>
      </c>
      <c r="F260" t="s">
        <v>338</v>
      </c>
    </row>
    <row r="261" spans="1:6" x14ac:dyDescent="0.25">
      <c r="A261" t="s">
        <v>586</v>
      </c>
      <c r="B261" t="s">
        <v>586</v>
      </c>
      <c r="D261">
        <v>7.3000000000000001E-3</v>
      </c>
      <c r="F261" t="s">
        <v>338</v>
      </c>
    </row>
    <row r="262" spans="1:6" x14ac:dyDescent="0.25">
      <c r="A262" t="s">
        <v>353</v>
      </c>
      <c r="B262" t="s">
        <v>354</v>
      </c>
      <c r="D262">
        <v>436</v>
      </c>
      <c r="F262" t="s">
        <v>355</v>
      </c>
    </row>
    <row r="263" spans="1:6" x14ac:dyDescent="0.25">
      <c r="A263" t="s">
        <v>353</v>
      </c>
      <c r="B263" t="s">
        <v>354</v>
      </c>
      <c r="D263">
        <v>281</v>
      </c>
      <c r="F263" t="s">
        <v>355</v>
      </c>
    </row>
    <row r="264" spans="1:6" x14ac:dyDescent="0.25">
      <c r="A264" t="s">
        <v>353</v>
      </c>
      <c r="B264" t="s">
        <v>354</v>
      </c>
      <c r="D264">
        <v>559</v>
      </c>
      <c r="F264" t="s">
        <v>355</v>
      </c>
    </row>
    <row r="265" spans="1:6" x14ac:dyDescent="0.25">
      <c r="A265" t="s">
        <v>353</v>
      </c>
      <c r="B265" t="s">
        <v>354</v>
      </c>
      <c r="D265">
        <v>470</v>
      </c>
      <c r="F265" t="s">
        <v>355</v>
      </c>
    </row>
    <row r="266" spans="1:6" x14ac:dyDescent="0.25">
      <c r="A266" t="s">
        <v>353</v>
      </c>
      <c r="B266" t="s">
        <v>354</v>
      </c>
      <c r="D266">
        <v>377</v>
      </c>
      <c r="F266" t="s">
        <v>355</v>
      </c>
    </row>
    <row r="267" spans="1:6" x14ac:dyDescent="0.25">
      <c r="A267" t="s">
        <v>353</v>
      </c>
      <c r="B267" t="s">
        <v>354</v>
      </c>
      <c r="D267">
        <v>489</v>
      </c>
      <c r="F267" t="s">
        <v>355</v>
      </c>
    </row>
    <row r="268" spans="1:6" x14ac:dyDescent="0.25">
      <c r="A268" t="s">
        <v>353</v>
      </c>
      <c r="B268" t="s">
        <v>354</v>
      </c>
      <c r="D268">
        <v>251</v>
      </c>
      <c r="F268" t="s">
        <v>355</v>
      </c>
    </row>
    <row r="269" spans="1:6" x14ac:dyDescent="0.25">
      <c r="A269" t="s">
        <v>353</v>
      </c>
      <c r="B269" t="s">
        <v>354</v>
      </c>
      <c r="D269">
        <v>237</v>
      </c>
      <c r="F269" t="s">
        <v>355</v>
      </c>
    </row>
    <row r="270" spans="1:6" x14ac:dyDescent="0.25">
      <c r="A270" t="s">
        <v>353</v>
      </c>
      <c r="B270" t="s">
        <v>354</v>
      </c>
      <c r="D270">
        <v>290</v>
      </c>
      <c r="F270" t="s">
        <v>355</v>
      </c>
    </row>
    <row r="271" spans="1:6" x14ac:dyDescent="0.25">
      <c r="A271" t="s">
        <v>353</v>
      </c>
      <c r="B271" t="s">
        <v>354</v>
      </c>
      <c r="D271">
        <v>341</v>
      </c>
      <c r="F271" t="s">
        <v>355</v>
      </c>
    </row>
    <row r="272" spans="1:6" x14ac:dyDescent="0.25">
      <c r="A272" t="s">
        <v>353</v>
      </c>
      <c r="B272" t="s">
        <v>354</v>
      </c>
      <c r="D272">
        <v>405</v>
      </c>
      <c r="F272" t="s">
        <v>355</v>
      </c>
    </row>
    <row r="273" spans="1:6" x14ac:dyDescent="0.25">
      <c r="A273" t="s">
        <v>353</v>
      </c>
      <c r="B273" t="s">
        <v>354</v>
      </c>
      <c r="D273">
        <v>771</v>
      </c>
      <c r="F273" t="s">
        <v>355</v>
      </c>
    </row>
    <row r="274" spans="1:6" x14ac:dyDescent="0.25">
      <c r="A274" t="s">
        <v>353</v>
      </c>
      <c r="B274" t="s">
        <v>354</v>
      </c>
      <c r="D274">
        <v>241</v>
      </c>
      <c r="F274" t="s">
        <v>355</v>
      </c>
    </row>
    <row r="275" spans="1:6" x14ac:dyDescent="0.25">
      <c r="A275" t="s">
        <v>353</v>
      </c>
      <c r="B275" t="s">
        <v>354</v>
      </c>
      <c r="D275">
        <v>139</v>
      </c>
      <c r="F275" t="s">
        <v>355</v>
      </c>
    </row>
    <row r="276" spans="1:6" x14ac:dyDescent="0.25">
      <c r="A276" t="s">
        <v>353</v>
      </c>
      <c r="B276" t="s">
        <v>354</v>
      </c>
      <c r="D276">
        <v>396</v>
      </c>
      <c r="F276" t="s">
        <v>355</v>
      </c>
    </row>
    <row r="277" spans="1:6" x14ac:dyDescent="0.25">
      <c r="A277" t="s">
        <v>587</v>
      </c>
      <c r="B277" t="s">
        <v>588</v>
      </c>
      <c r="D277">
        <v>1.1000000000000001</v>
      </c>
      <c r="F277" t="s">
        <v>338</v>
      </c>
    </row>
    <row r="278" spans="1:6" x14ac:dyDescent="0.25">
      <c r="A278" t="s">
        <v>587</v>
      </c>
      <c r="B278" t="s">
        <v>588</v>
      </c>
      <c r="D278">
        <v>2.1</v>
      </c>
      <c r="F278" t="s">
        <v>338</v>
      </c>
    </row>
    <row r="279" spans="1:6" x14ac:dyDescent="0.25">
      <c r="A279" t="s">
        <v>587</v>
      </c>
      <c r="B279" t="s">
        <v>588</v>
      </c>
      <c r="D279">
        <v>1.9</v>
      </c>
      <c r="F279" t="s">
        <v>338</v>
      </c>
    </row>
    <row r="280" spans="1:6" x14ac:dyDescent="0.25">
      <c r="A280" t="s">
        <v>587</v>
      </c>
      <c r="B280" t="s">
        <v>588</v>
      </c>
      <c r="D280">
        <v>2</v>
      </c>
      <c r="F280" t="s">
        <v>338</v>
      </c>
    </row>
    <row r="281" spans="1:6" x14ac:dyDescent="0.25">
      <c r="A281" t="s">
        <v>587</v>
      </c>
      <c r="B281" t="s">
        <v>588</v>
      </c>
      <c r="D281">
        <v>2</v>
      </c>
      <c r="F281" t="s">
        <v>338</v>
      </c>
    </row>
    <row r="282" spans="1:6" x14ac:dyDescent="0.25">
      <c r="A282" t="s">
        <v>587</v>
      </c>
      <c r="B282" t="s">
        <v>588</v>
      </c>
      <c r="D282">
        <v>2</v>
      </c>
      <c r="F282" t="s">
        <v>338</v>
      </c>
    </row>
    <row r="283" spans="1:6" x14ac:dyDescent="0.25">
      <c r="A283" t="s">
        <v>587</v>
      </c>
      <c r="B283" t="s">
        <v>588</v>
      </c>
      <c r="D283">
        <v>2.2000000000000002</v>
      </c>
      <c r="F283" t="s">
        <v>338</v>
      </c>
    </row>
    <row r="284" spans="1:6" x14ac:dyDescent="0.25">
      <c r="A284" t="s">
        <v>587</v>
      </c>
      <c r="B284" t="s">
        <v>588</v>
      </c>
      <c r="D284">
        <v>4.3</v>
      </c>
      <c r="F284" t="s">
        <v>338</v>
      </c>
    </row>
    <row r="285" spans="1:6" x14ac:dyDescent="0.25">
      <c r="A285" t="s">
        <v>587</v>
      </c>
      <c r="B285" t="s">
        <v>588</v>
      </c>
      <c r="D285">
        <v>1.5</v>
      </c>
      <c r="F285" t="s">
        <v>338</v>
      </c>
    </row>
    <row r="286" spans="1:6" x14ac:dyDescent="0.25">
      <c r="A286" t="s">
        <v>587</v>
      </c>
      <c r="B286" t="s">
        <v>588</v>
      </c>
      <c r="D286">
        <v>1.3</v>
      </c>
      <c r="F286" t="s">
        <v>338</v>
      </c>
    </row>
    <row r="287" spans="1:6" x14ac:dyDescent="0.25">
      <c r="A287" t="s">
        <v>587</v>
      </c>
      <c r="B287" t="s">
        <v>588</v>
      </c>
      <c r="D287">
        <v>1.2</v>
      </c>
      <c r="F287" t="s">
        <v>338</v>
      </c>
    </row>
    <row r="288" spans="1:6" x14ac:dyDescent="0.25">
      <c r="A288" t="s">
        <v>587</v>
      </c>
      <c r="B288" t="s">
        <v>588</v>
      </c>
      <c r="D288">
        <v>1.6</v>
      </c>
      <c r="F288" t="s">
        <v>338</v>
      </c>
    </row>
    <row r="289" spans="1:6" x14ac:dyDescent="0.25">
      <c r="A289" t="s">
        <v>587</v>
      </c>
      <c r="B289" t="s">
        <v>588</v>
      </c>
      <c r="D289">
        <v>1.5</v>
      </c>
      <c r="F289" t="s">
        <v>338</v>
      </c>
    </row>
    <row r="290" spans="1:6" x14ac:dyDescent="0.25">
      <c r="A290" t="s">
        <v>587</v>
      </c>
      <c r="B290" t="s">
        <v>588</v>
      </c>
      <c r="D290">
        <v>1.8</v>
      </c>
      <c r="F290" t="s">
        <v>338</v>
      </c>
    </row>
    <row r="291" spans="1:6" x14ac:dyDescent="0.25">
      <c r="A291" t="s">
        <v>589</v>
      </c>
      <c r="B291" t="s">
        <v>590</v>
      </c>
      <c r="D291">
        <v>0.19</v>
      </c>
      <c r="F291" t="s">
        <v>338</v>
      </c>
    </row>
    <row r="292" spans="1:6" x14ac:dyDescent="0.25">
      <c r="A292" t="s">
        <v>356</v>
      </c>
      <c r="B292" t="s">
        <v>357</v>
      </c>
      <c r="D292">
        <v>0.91</v>
      </c>
      <c r="F292" t="s">
        <v>338</v>
      </c>
    </row>
    <row r="293" spans="1:6" x14ac:dyDescent="0.25">
      <c r="A293" t="s">
        <v>356</v>
      </c>
      <c r="B293" t="s">
        <v>357</v>
      </c>
      <c r="D293">
        <v>1.8</v>
      </c>
      <c r="F293" t="s">
        <v>338</v>
      </c>
    </row>
    <row r="294" spans="1:6" x14ac:dyDescent="0.25">
      <c r="A294" t="s">
        <v>356</v>
      </c>
      <c r="B294" t="s">
        <v>357</v>
      </c>
      <c r="D294">
        <v>1.6</v>
      </c>
      <c r="F294" t="s">
        <v>338</v>
      </c>
    </row>
    <row r="295" spans="1:6" x14ac:dyDescent="0.25">
      <c r="A295" t="s">
        <v>356</v>
      </c>
      <c r="B295" t="s">
        <v>357</v>
      </c>
      <c r="D295">
        <v>1.9</v>
      </c>
      <c r="F295" t="s">
        <v>338</v>
      </c>
    </row>
    <row r="296" spans="1:6" x14ac:dyDescent="0.25">
      <c r="A296" t="s">
        <v>356</v>
      </c>
      <c r="B296" t="s">
        <v>357</v>
      </c>
      <c r="D296">
        <v>1.8</v>
      </c>
      <c r="F296" t="s">
        <v>338</v>
      </c>
    </row>
    <row r="297" spans="1:6" x14ac:dyDescent="0.25">
      <c r="A297" t="s">
        <v>356</v>
      </c>
      <c r="B297" t="s">
        <v>357</v>
      </c>
      <c r="D297">
        <v>1.6</v>
      </c>
      <c r="F297" t="s">
        <v>338</v>
      </c>
    </row>
    <row r="298" spans="1:6" x14ac:dyDescent="0.25">
      <c r="A298" t="s">
        <v>356</v>
      </c>
      <c r="B298" t="s">
        <v>357</v>
      </c>
      <c r="D298">
        <v>1.4</v>
      </c>
      <c r="F298" t="s">
        <v>338</v>
      </c>
    </row>
    <row r="299" spans="1:6" x14ac:dyDescent="0.25">
      <c r="A299" t="s">
        <v>356</v>
      </c>
      <c r="B299" t="s">
        <v>357</v>
      </c>
      <c r="D299">
        <v>3.8</v>
      </c>
      <c r="F299" t="s">
        <v>338</v>
      </c>
    </row>
    <row r="300" spans="1:6" x14ac:dyDescent="0.25">
      <c r="A300" t="s">
        <v>356</v>
      </c>
      <c r="B300" t="s">
        <v>357</v>
      </c>
      <c r="D300">
        <v>1.3</v>
      </c>
      <c r="F300" t="s">
        <v>338</v>
      </c>
    </row>
    <row r="301" spans="1:6" x14ac:dyDescent="0.25">
      <c r="A301" t="s">
        <v>356</v>
      </c>
      <c r="B301" t="s">
        <v>357</v>
      </c>
      <c r="D301">
        <v>1</v>
      </c>
      <c r="F301" t="s">
        <v>338</v>
      </c>
    </row>
    <row r="302" spans="1:6" x14ac:dyDescent="0.25">
      <c r="A302" t="s">
        <v>356</v>
      </c>
      <c r="B302" t="s">
        <v>357</v>
      </c>
      <c r="D302">
        <v>1.2</v>
      </c>
      <c r="F302" t="s">
        <v>338</v>
      </c>
    </row>
    <row r="303" spans="1:6" x14ac:dyDescent="0.25">
      <c r="A303" t="s">
        <v>356</v>
      </c>
      <c r="B303" t="s">
        <v>357</v>
      </c>
      <c r="D303">
        <v>1.5</v>
      </c>
      <c r="F303" t="s">
        <v>338</v>
      </c>
    </row>
    <row r="304" spans="1:6" x14ac:dyDescent="0.25">
      <c r="A304" t="s">
        <v>356</v>
      </c>
      <c r="B304" t="s">
        <v>357</v>
      </c>
      <c r="D304">
        <v>1.2</v>
      </c>
      <c r="F304" t="s">
        <v>338</v>
      </c>
    </row>
    <row r="305" spans="1:6" x14ac:dyDescent="0.25">
      <c r="A305" t="s">
        <v>356</v>
      </c>
      <c r="B305" t="s">
        <v>357</v>
      </c>
      <c r="D305">
        <v>2.6</v>
      </c>
      <c r="F305" t="s">
        <v>338</v>
      </c>
    </row>
    <row r="306" spans="1:6" x14ac:dyDescent="0.25">
      <c r="A306" t="s">
        <v>591</v>
      </c>
      <c r="B306" t="s">
        <v>592</v>
      </c>
      <c r="C306" t="s">
        <v>333</v>
      </c>
      <c r="D306">
        <v>5.0000000000000001E-3</v>
      </c>
      <c r="F306" t="s">
        <v>330</v>
      </c>
    </row>
    <row r="307" spans="1:6" x14ac:dyDescent="0.25">
      <c r="A307" t="s">
        <v>207</v>
      </c>
      <c r="B307" t="s">
        <v>207</v>
      </c>
      <c r="C307" t="s">
        <v>333</v>
      </c>
      <c r="D307">
        <v>2E-3</v>
      </c>
      <c r="F307" t="s">
        <v>338</v>
      </c>
    </row>
    <row r="308" spans="1:6" x14ac:dyDescent="0.25">
      <c r="A308" t="s">
        <v>593</v>
      </c>
      <c r="B308" t="s">
        <v>594</v>
      </c>
      <c r="D308">
        <v>1</v>
      </c>
      <c r="F308" t="s">
        <v>360</v>
      </c>
    </row>
    <row r="309" spans="1:6" x14ac:dyDescent="0.25">
      <c r="A309" t="s">
        <v>595</v>
      </c>
      <c r="B309" t="s">
        <v>596</v>
      </c>
      <c r="C309" t="s">
        <v>333</v>
      </c>
      <c r="D309">
        <v>1E-4</v>
      </c>
      <c r="F309" t="s">
        <v>338</v>
      </c>
    </row>
    <row r="310" spans="1:6" x14ac:dyDescent="0.25">
      <c r="A310" t="s">
        <v>597</v>
      </c>
      <c r="B310" t="s">
        <v>598</v>
      </c>
      <c r="C310" t="s">
        <v>333</v>
      </c>
      <c r="D310">
        <v>4.0000000000000002E-4</v>
      </c>
      <c r="F310" t="s">
        <v>338</v>
      </c>
    </row>
    <row r="311" spans="1:6" x14ac:dyDescent="0.25">
      <c r="A311" t="s">
        <v>599</v>
      </c>
      <c r="B311" t="s">
        <v>600</v>
      </c>
      <c r="C311" t="s">
        <v>333</v>
      </c>
      <c r="D311">
        <v>1E-4</v>
      </c>
      <c r="F311" t="s">
        <v>338</v>
      </c>
    </row>
    <row r="312" spans="1:6" x14ac:dyDescent="0.25">
      <c r="A312" t="s">
        <v>601</v>
      </c>
      <c r="B312" t="s">
        <v>602</v>
      </c>
      <c r="C312" t="s">
        <v>333</v>
      </c>
      <c r="D312">
        <v>1E-4</v>
      </c>
      <c r="F312" t="s">
        <v>338</v>
      </c>
    </row>
    <row r="313" spans="1:6" x14ac:dyDescent="0.25">
      <c r="A313" t="s">
        <v>603</v>
      </c>
      <c r="B313" t="s">
        <v>603</v>
      </c>
      <c r="D313">
        <v>3.4000000000000002E-4</v>
      </c>
      <c r="F313" t="s">
        <v>338</v>
      </c>
    </row>
    <row r="314" spans="1:6" x14ac:dyDescent="0.25">
      <c r="A314" t="s">
        <v>604</v>
      </c>
      <c r="B314" t="s">
        <v>605</v>
      </c>
      <c r="C314" t="s">
        <v>333</v>
      </c>
      <c r="D314">
        <v>0.01</v>
      </c>
      <c r="F314" t="s">
        <v>338</v>
      </c>
    </row>
    <row r="315" spans="1:6" x14ac:dyDescent="0.25">
      <c r="A315" t="s">
        <v>606</v>
      </c>
      <c r="B315" t="s">
        <v>607</v>
      </c>
      <c r="C315" t="s">
        <v>333</v>
      </c>
      <c r="D315">
        <v>0.1</v>
      </c>
      <c r="F315" t="s">
        <v>338</v>
      </c>
    </row>
    <row r="316" spans="1:6" x14ac:dyDescent="0.25">
      <c r="A316" t="s">
        <v>608</v>
      </c>
      <c r="B316" t="s">
        <v>608</v>
      </c>
      <c r="C316" t="s">
        <v>333</v>
      </c>
      <c r="D316">
        <v>0.01</v>
      </c>
      <c r="F316" t="s">
        <v>338</v>
      </c>
    </row>
    <row r="317" spans="1:6" x14ac:dyDescent="0.25">
      <c r="A317" t="s">
        <v>609</v>
      </c>
      <c r="B317" t="s">
        <v>610</v>
      </c>
      <c r="C317" t="s">
        <v>333</v>
      </c>
      <c r="D317">
        <v>0.5</v>
      </c>
      <c r="F317" t="s">
        <v>338</v>
      </c>
    </row>
    <row r="318" spans="1:6" x14ac:dyDescent="0.25">
      <c r="A318" t="s">
        <v>611</v>
      </c>
      <c r="B318" t="s">
        <v>612</v>
      </c>
      <c r="C318" t="s">
        <v>333</v>
      </c>
      <c r="D318">
        <v>5.0000000000000001E-3</v>
      </c>
      <c r="F318" t="s">
        <v>338</v>
      </c>
    </row>
    <row r="319" spans="1:6" x14ac:dyDescent="0.25">
      <c r="A319" t="s">
        <v>219</v>
      </c>
      <c r="B319" t="s">
        <v>219</v>
      </c>
      <c r="C319" t="s">
        <v>333</v>
      </c>
      <c r="D319">
        <v>4.0000000000000003E-5</v>
      </c>
      <c r="F319" t="s">
        <v>338</v>
      </c>
    </row>
    <row r="320" spans="1:6" x14ac:dyDescent="0.25">
      <c r="A320" t="s">
        <v>613</v>
      </c>
      <c r="B320" t="s">
        <v>613</v>
      </c>
      <c r="D320">
        <v>1.2E-4</v>
      </c>
      <c r="F320" t="s">
        <v>338</v>
      </c>
    </row>
    <row r="321" spans="1:6" x14ac:dyDescent="0.25">
      <c r="A321" t="s">
        <v>614</v>
      </c>
      <c r="B321" t="s">
        <v>615</v>
      </c>
      <c r="C321" t="s">
        <v>333</v>
      </c>
      <c r="D321">
        <v>0.01</v>
      </c>
      <c r="F321" t="s">
        <v>338</v>
      </c>
    </row>
    <row r="322" spans="1:6" x14ac:dyDescent="0.25">
      <c r="A322" t="s">
        <v>225</v>
      </c>
      <c r="B322" t="s">
        <v>225</v>
      </c>
      <c r="C322" t="s">
        <v>333</v>
      </c>
      <c r="D322">
        <v>1E-4</v>
      </c>
      <c r="F322" t="s">
        <v>338</v>
      </c>
    </row>
    <row r="323" spans="1:6" x14ac:dyDescent="0.25">
      <c r="A323" t="s">
        <v>616</v>
      </c>
      <c r="B323" t="s">
        <v>617</v>
      </c>
      <c r="C323" t="s">
        <v>333</v>
      </c>
      <c r="D323">
        <v>0.2</v>
      </c>
      <c r="F323" t="s">
        <v>338</v>
      </c>
    </row>
    <row r="324" spans="1:6" x14ac:dyDescent="0.25">
      <c r="A324" t="s">
        <v>229</v>
      </c>
      <c r="B324" t="s">
        <v>229</v>
      </c>
      <c r="C324" t="s">
        <v>333</v>
      </c>
      <c r="D324">
        <v>0.01</v>
      </c>
      <c r="F324" t="s">
        <v>338</v>
      </c>
    </row>
    <row r="325" spans="1:6" x14ac:dyDescent="0.25">
      <c r="A325" t="s">
        <v>232</v>
      </c>
      <c r="B325" t="s">
        <v>618</v>
      </c>
      <c r="C325" t="s">
        <v>333</v>
      </c>
      <c r="D325">
        <v>2.0000000000000001E-4</v>
      </c>
      <c r="F325" t="s">
        <v>338</v>
      </c>
    </row>
    <row r="326" spans="1:6" x14ac:dyDescent="0.25">
      <c r="A326" t="s">
        <v>619</v>
      </c>
      <c r="B326" t="s">
        <v>620</v>
      </c>
      <c r="C326" t="s">
        <v>333</v>
      </c>
      <c r="D326">
        <v>1E-4</v>
      </c>
      <c r="F326" t="s">
        <v>338</v>
      </c>
    </row>
    <row r="327" spans="1:6" x14ac:dyDescent="0.25">
      <c r="A327" t="s">
        <v>621</v>
      </c>
      <c r="B327" t="s">
        <v>622</v>
      </c>
      <c r="C327" t="s">
        <v>333</v>
      </c>
      <c r="D327">
        <v>1E-4</v>
      </c>
      <c r="F327" t="s">
        <v>338</v>
      </c>
    </row>
    <row r="328" spans="1:6" x14ac:dyDescent="0.25">
      <c r="A328" t="s">
        <v>623</v>
      </c>
      <c r="B328" t="s">
        <v>623</v>
      </c>
      <c r="C328" t="s">
        <v>333</v>
      </c>
      <c r="D328">
        <v>1E-4</v>
      </c>
      <c r="F328" t="s">
        <v>338</v>
      </c>
    </row>
    <row r="329" spans="1:6" x14ac:dyDescent="0.25">
      <c r="A329" t="s">
        <v>624</v>
      </c>
      <c r="B329" t="s">
        <v>624</v>
      </c>
      <c r="C329" t="s">
        <v>333</v>
      </c>
      <c r="D329">
        <v>5.0000000000000001E-3</v>
      </c>
      <c r="F329" t="s">
        <v>338</v>
      </c>
    </row>
    <row r="330" spans="1:6" x14ac:dyDescent="0.25">
      <c r="A330" t="s">
        <v>625</v>
      </c>
      <c r="B330" t="s">
        <v>625</v>
      </c>
      <c r="C330" t="s">
        <v>333</v>
      </c>
      <c r="D330">
        <v>0.05</v>
      </c>
      <c r="F330" t="s">
        <v>338</v>
      </c>
    </row>
    <row r="331" spans="1:6" x14ac:dyDescent="0.25">
      <c r="A331" t="s">
        <v>626</v>
      </c>
      <c r="B331" t="s">
        <v>627</v>
      </c>
      <c r="C331" t="s">
        <v>333</v>
      </c>
      <c r="D331">
        <v>0.1</v>
      </c>
      <c r="F331" t="s">
        <v>338</v>
      </c>
    </row>
    <row r="332" spans="1:6" x14ac:dyDescent="0.25">
      <c r="A332" t="s">
        <v>628</v>
      </c>
      <c r="B332" t="s">
        <v>628</v>
      </c>
      <c r="C332" t="s">
        <v>333</v>
      </c>
      <c r="D332">
        <v>0.1</v>
      </c>
      <c r="F332" t="s">
        <v>338</v>
      </c>
    </row>
    <row r="333" spans="1:6" x14ac:dyDescent="0.25">
      <c r="A333" t="s">
        <v>234</v>
      </c>
      <c r="B333" t="s">
        <v>234</v>
      </c>
      <c r="C333" t="s">
        <v>333</v>
      </c>
      <c r="D333">
        <v>1E-4</v>
      </c>
      <c r="F333" t="s">
        <v>338</v>
      </c>
    </row>
    <row r="334" spans="1:6" x14ac:dyDescent="0.25">
      <c r="A334" t="s">
        <v>629</v>
      </c>
      <c r="B334" t="s">
        <v>629</v>
      </c>
      <c r="C334" t="s">
        <v>333</v>
      </c>
      <c r="D334">
        <v>5.0000000000000001E-3</v>
      </c>
      <c r="F334" t="s">
        <v>338</v>
      </c>
    </row>
    <row r="335" spans="1:6" x14ac:dyDescent="0.25">
      <c r="A335" t="s">
        <v>630</v>
      </c>
      <c r="B335" t="s">
        <v>630</v>
      </c>
      <c r="C335" t="s">
        <v>333</v>
      </c>
      <c r="D335">
        <v>0.01</v>
      </c>
      <c r="F335" t="s">
        <v>338</v>
      </c>
    </row>
    <row r="336" spans="1:6" x14ac:dyDescent="0.25">
      <c r="A336" t="s">
        <v>144</v>
      </c>
      <c r="B336" t="s">
        <v>144</v>
      </c>
      <c r="D336">
        <v>7.4999999999999997E-3</v>
      </c>
      <c r="F336" t="s">
        <v>338</v>
      </c>
    </row>
    <row r="337" spans="1:6" x14ac:dyDescent="0.25">
      <c r="A337" t="s">
        <v>631</v>
      </c>
      <c r="B337" t="s">
        <v>632</v>
      </c>
      <c r="C337" t="s">
        <v>333</v>
      </c>
      <c r="D337">
        <v>0.01</v>
      </c>
      <c r="F337" t="s">
        <v>338</v>
      </c>
    </row>
    <row r="338" spans="1:6" x14ac:dyDescent="0.25">
      <c r="A338" t="s">
        <v>633</v>
      </c>
      <c r="B338" t="s">
        <v>634</v>
      </c>
      <c r="C338" t="s">
        <v>333</v>
      </c>
      <c r="D338">
        <v>5.0000000000000001E-3</v>
      </c>
      <c r="F338" t="s">
        <v>338</v>
      </c>
    </row>
    <row r="339" spans="1:6" x14ac:dyDescent="0.25">
      <c r="A339" t="s">
        <v>358</v>
      </c>
      <c r="B339" t="s">
        <v>359</v>
      </c>
      <c r="D339">
        <v>1</v>
      </c>
      <c r="F339" t="s">
        <v>360</v>
      </c>
    </row>
    <row r="340" spans="1:6" x14ac:dyDescent="0.25">
      <c r="A340" t="s">
        <v>358</v>
      </c>
      <c r="B340" t="s">
        <v>359</v>
      </c>
      <c r="D340">
        <v>1</v>
      </c>
      <c r="F340" t="s">
        <v>360</v>
      </c>
    </row>
    <row r="341" spans="1:6" x14ac:dyDescent="0.25">
      <c r="A341" t="s">
        <v>358</v>
      </c>
      <c r="B341" t="s">
        <v>359</v>
      </c>
      <c r="D341">
        <v>1</v>
      </c>
      <c r="F341" t="s">
        <v>360</v>
      </c>
    </row>
    <row r="342" spans="1:6" x14ac:dyDescent="0.25">
      <c r="A342" t="s">
        <v>358</v>
      </c>
      <c r="B342" t="s">
        <v>359</v>
      </c>
      <c r="D342">
        <v>1</v>
      </c>
      <c r="F342" t="s">
        <v>360</v>
      </c>
    </row>
    <row r="343" spans="1:6" x14ac:dyDescent="0.25">
      <c r="A343" t="s">
        <v>358</v>
      </c>
      <c r="B343" t="s">
        <v>359</v>
      </c>
      <c r="D343">
        <v>1</v>
      </c>
      <c r="F343" t="s">
        <v>360</v>
      </c>
    </row>
    <row r="344" spans="1:6" x14ac:dyDescent="0.25">
      <c r="A344" t="s">
        <v>635</v>
      </c>
      <c r="B344" t="s">
        <v>636</v>
      </c>
      <c r="C344" t="s">
        <v>333</v>
      </c>
      <c r="D344">
        <v>1E-4</v>
      </c>
      <c r="F344" t="s">
        <v>338</v>
      </c>
    </row>
    <row r="345" spans="1:6" x14ac:dyDescent="0.25">
      <c r="A345" t="s">
        <v>637</v>
      </c>
      <c r="B345" t="s">
        <v>638</v>
      </c>
      <c r="C345" t="s">
        <v>333</v>
      </c>
      <c r="D345">
        <v>1E-4</v>
      </c>
      <c r="F345" t="s">
        <v>338</v>
      </c>
    </row>
    <row r="346" spans="1:6" x14ac:dyDescent="0.25">
      <c r="A346" t="s">
        <v>639</v>
      </c>
      <c r="B346" t="s">
        <v>640</v>
      </c>
      <c r="C346" t="s">
        <v>333</v>
      </c>
      <c r="D346">
        <v>3.0000000000000001E-3</v>
      </c>
      <c r="F346" t="s">
        <v>338</v>
      </c>
    </row>
    <row r="347" spans="1:6" x14ac:dyDescent="0.25">
      <c r="A347" t="s">
        <v>639</v>
      </c>
      <c r="B347" t="s">
        <v>640</v>
      </c>
      <c r="C347" t="s">
        <v>333</v>
      </c>
      <c r="D347">
        <v>3.0000000000000001E-3</v>
      </c>
      <c r="F347" t="s">
        <v>338</v>
      </c>
    </row>
    <row r="348" spans="1:6" x14ac:dyDescent="0.25">
      <c r="A348" t="s">
        <v>639</v>
      </c>
      <c r="B348" t="s">
        <v>640</v>
      </c>
      <c r="C348" t="s">
        <v>333</v>
      </c>
      <c r="D348">
        <v>3.0000000000000001E-3</v>
      </c>
      <c r="F348" t="s">
        <v>338</v>
      </c>
    </row>
    <row r="349" spans="1:6" x14ac:dyDescent="0.25">
      <c r="A349" t="s">
        <v>639</v>
      </c>
      <c r="B349" t="s">
        <v>640</v>
      </c>
      <c r="C349" t="s">
        <v>333</v>
      </c>
      <c r="D349">
        <v>3.0000000000000001E-3</v>
      </c>
      <c r="F349" t="s">
        <v>338</v>
      </c>
    </row>
    <row r="350" spans="1:6" x14ac:dyDescent="0.25">
      <c r="A350" t="s">
        <v>639</v>
      </c>
      <c r="B350" t="s">
        <v>640</v>
      </c>
      <c r="C350" t="s">
        <v>333</v>
      </c>
      <c r="D350">
        <v>3.0000000000000001E-3</v>
      </c>
      <c r="F350" t="s">
        <v>338</v>
      </c>
    </row>
    <row r="351" spans="1:6" x14ac:dyDescent="0.25">
      <c r="A351" t="s">
        <v>639</v>
      </c>
      <c r="B351" t="s">
        <v>640</v>
      </c>
      <c r="C351" t="s">
        <v>333</v>
      </c>
      <c r="D351">
        <v>3.0000000000000001E-3</v>
      </c>
      <c r="F351" t="s">
        <v>338</v>
      </c>
    </row>
    <row r="352" spans="1:6" x14ac:dyDescent="0.25">
      <c r="A352" t="s">
        <v>639</v>
      </c>
      <c r="B352" t="s">
        <v>640</v>
      </c>
      <c r="C352" t="s">
        <v>333</v>
      </c>
      <c r="D352">
        <v>3.0000000000000001E-3</v>
      </c>
      <c r="F352" t="s">
        <v>338</v>
      </c>
    </row>
    <row r="353" spans="1:6" x14ac:dyDescent="0.25">
      <c r="A353" t="s">
        <v>639</v>
      </c>
      <c r="B353" t="s">
        <v>640</v>
      </c>
      <c r="C353" t="s">
        <v>333</v>
      </c>
      <c r="D353">
        <v>3.0000000000000001E-3</v>
      </c>
      <c r="F353" t="s">
        <v>338</v>
      </c>
    </row>
    <row r="354" spans="1:6" x14ac:dyDescent="0.25">
      <c r="A354" t="s">
        <v>639</v>
      </c>
      <c r="B354" t="s">
        <v>640</v>
      </c>
      <c r="C354" t="s">
        <v>333</v>
      </c>
      <c r="D354">
        <v>3.0000000000000001E-3</v>
      </c>
      <c r="F354" t="s">
        <v>338</v>
      </c>
    </row>
    <row r="355" spans="1:6" x14ac:dyDescent="0.25">
      <c r="A355" t="s">
        <v>639</v>
      </c>
      <c r="B355" t="s">
        <v>640</v>
      </c>
      <c r="C355" t="s">
        <v>333</v>
      </c>
      <c r="D355">
        <v>3.0000000000000001E-3</v>
      </c>
      <c r="F355" t="s">
        <v>338</v>
      </c>
    </row>
    <row r="356" spans="1:6" x14ac:dyDescent="0.25">
      <c r="A356" t="s">
        <v>639</v>
      </c>
      <c r="B356" t="s">
        <v>640</v>
      </c>
      <c r="C356" t="s">
        <v>333</v>
      </c>
      <c r="D356">
        <v>3.0000000000000001E-3</v>
      </c>
      <c r="F356" t="s">
        <v>338</v>
      </c>
    </row>
    <row r="357" spans="1:6" x14ac:dyDescent="0.25">
      <c r="A357" t="s">
        <v>639</v>
      </c>
      <c r="B357" t="s">
        <v>640</v>
      </c>
      <c r="C357" t="s">
        <v>333</v>
      </c>
      <c r="D357">
        <v>3.0000000000000001E-3</v>
      </c>
      <c r="F357" t="s">
        <v>338</v>
      </c>
    </row>
    <row r="358" spans="1:6" x14ac:dyDescent="0.25">
      <c r="A358" t="s">
        <v>639</v>
      </c>
      <c r="B358" t="s">
        <v>640</v>
      </c>
      <c r="C358" t="s">
        <v>333</v>
      </c>
      <c r="D358">
        <v>3.0000000000000001E-3</v>
      </c>
      <c r="F358" t="s">
        <v>338</v>
      </c>
    </row>
    <row r="359" spans="1:6" x14ac:dyDescent="0.25">
      <c r="A359" t="s">
        <v>639</v>
      </c>
      <c r="B359" t="s">
        <v>640</v>
      </c>
      <c r="C359" t="s">
        <v>333</v>
      </c>
      <c r="D359">
        <v>1E-4</v>
      </c>
      <c r="F359" t="s">
        <v>338</v>
      </c>
    </row>
    <row r="360" spans="1:6" x14ac:dyDescent="0.25">
      <c r="A360" t="s">
        <v>641</v>
      </c>
      <c r="B360" t="s">
        <v>641</v>
      </c>
      <c r="C360" t="s">
        <v>333</v>
      </c>
      <c r="D360">
        <v>4.0000000000000003E-5</v>
      </c>
      <c r="F360" t="s">
        <v>338</v>
      </c>
    </row>
    <row r="361" spans="1:6" x14ac:dyDescent="0.25">
      <c r="A361" t="s">
        <v>642</v>
      </c>
      <c r="B361" t="s">
        <v>643</v>
      </c>
      <c r="D361">
        <v>3.8999999999999999E-4</v>
      </c>
      <c r="F361" t="s">
        <v>338</v>
      </c>
    </row>
    <row r="362" spans="1:6" x14ac:dyDescent="0.25">
      <c r="A362" t="s">
        <v>644</v>
      </c>
      <c r="B362" t="s">
        <v>645</v>
      </c>
      <c r="C362" t="s">
        <v>333</v>
      </c>
      <c r="D362">
        <v>1E-4</v>
      </c>
      <c r="F362" t="s">
        <v>338</v>
      </c>
    </row>
    <row r="363" spans="1:6" x14ac:dyDescent="0.25">
      <c r="A363" t="s">
        <v>646</v>
      </c>
      <c r="B363" t="s">
        <v>647</v>
      </c>
      <c r="C363" t="s">
        <v>333</v>
      </c>
      <c r="D363">
        <v>1E-4</v>
      </c>
      <c r="F363" t="s">
        <v>338</v>
      </c>
    </row>
    <row r="364" spans="1:6" x14ac:dyDescent="0.25">
      <c r="A364" t="s">
        <v>648</v>
      </c>
      <c r="B364" t="s">
        <v>649</v>
      </c>
      <c r="C364" t="s">
        <v>333</v>
      </c>
      <c r="D364">
        <v>0.1</v>
      </c>
      <c r="F364" t="s">
        <v>338</v>
      </c>
    </row>
    <row r="365" spans="1:6" x14ac:dyDescent="0.25">
      <c r="A365" t="s">
        <v>650</v>
      </c>
      <c r="B365" t="s">
        <v>650</v>
      </c>
      <c r="C365" t="s">
        <v>333</v>
      </c>
      <c r="D365">
        <v>5.0000000000000001E-3</v>
      </c>
      <c r="F365" t="s">
        <v>338</v>
      </c>
    </row>
    <row r="366" spans="1:6" x14ac:dyDescent="0.25">
      <c r="A366" t="s">
        <v>651</v>
      </c>
      <c r="B366" t="s">
        <v>652</v>
      </c>
      <c r="D366">
        <v>1.2999999999999999E-3</v>
      </c>
      <c r="F366" t="s">
        <v>338</v>
      </c>
    </row>
    <row r="367" spans="1:6" x14ac:dyDescent="0.25">
      <c r="A367" t="s">
        <v>244</v>
      </c>
      <c r="B367" t="s">
        <v>244</v>
      </c>
      <c r="C367" t="s">
        <v>333</v>
      </c>
      <c r="D367">
        <v>5.0000000000000001E-3</v>
      </c>
      <c r="F367" t="s">
        <v>338</v>
      </c>
    </row>
    <row r="368" spans="1:6" x14ac:dyDescent="0.25">
      <c r="A368" t="s">
        <v>653</v>
      </c>
      <c r="B368" t="s">
        <v>653</v>
      </c>
      <c r="C368" t="s">
        <v>333</v>
      </c>
      <c r="D368">
        <v>1E-4</v>
      </c>
      <c r="F368" t="s">
        <v>338</v>
      </c>
    </row>
    <row r="369" spans="1:6" x14ac:dyDescent="0.25">
      <c r="A369" t="s">
        <v>361</v>
      </c>
      <c r="B369" t="s">
        <v>362</v>
      </c>
      <c r="D369">
        <v>110</v>
      </c>
      <c r="F369" t="s">
        <v>338</v>
      </c>
    </row>
    <row r="370" spans="1:6" x14ac:dyDescent="0.25">
      <c r="A370" t="s">
        <v>361</v>
      </c>
      <c r="B370" t="s">
        <v>362</v>
      </c>
      <c r="D370">
        <v>220</v>
      </c>
      <c r="F370" t="s">
        <v>338</v>
      </c>
    </row>
    <row r="371" spans="1:6" x14ac:dyDescent="0.25">
      <c r="A371" t="s">
        <v>361</v>
      </c>
      <c r="B371" t="s">
        <v>362</v>
      </c>
      <c r="D371">
        <v>39</v>
      </c>
      <c r="F371" t="s">
        <v>338</v>
      </c>
    </row>
    <row r="372" spans="1:6" x14ac:dyDescent="0.25">
      <c r="A372" t="s">
        <v>361</v>
      </c>
      <c r="B372" t="s">
        <v>362</v>
      </c>
      <c r="D372">
        <v>140</v>
      </c>
      <c r="F372" t="s">
        <v>338</v>
      </c>
    </row>
    <row r="373" spans="1:6" x14ac:dyDescent="0.25">
      <c r="A373" t="s">
        <v>361</v>
      </c>
      <c r="B373" t="s">
        <v>362</v>
      </c>
      <c r="D373">
        <v>210</v>
      </c>
      <c r="F373" t="s">
        <v>338</v>
      </c>
    </row>
    <row r="374" spans="1:6" x14ac:dyDescent="0.25">
      <c r="A374" t="s">
        <v>361</v>
      </c>
      <c r="B374" t="s">
        <v>362</v>
      </c>
      <c r="D374">
        <v>120</v>
      </c>
      <c r="F374" t="s">
        <v>338</v>
      </c>
    </row>
    <row r="375" spans="1:6" x14ac:dyDescent="0.25">
      <c r="A375" t="s">
        <v>361</v>
      </c>
      <c r="B375" t="s">
        <v>362</v>
      </c>
      <c r="D375">
        <v>450</v>
      </c>
      <c r="F375" t="s">
        <v>338</v>
      </c>
    </row>
    <row r="376" spans="1:6" x14ac:dyDescent="0.25">
      <c r="A376" t="s">
        <v>361</v>
      </c>
      <c r="B376" t="s">
        <v>362</v>
      </c>
      <c r="D376">
        <v>420</v>
      </c>
      <c r="F376" t="s">
        <v>338</v>
      </c>
    </row>
    <row r="377" spans="1:6" x14ac:dyDescent="0.25">
      <c r="A377" t="s">
        <v>361</v>
      </c>
      <c r="B377" t="s">
        <v>362</v>
      </c>
      <c r="D377">
        <v>260</v>
      </c>
      <c r="F377" t="s">
        <v>338</v>
      </c>
    </row>
    <row r="378" spans="1:6" x14ac:dyDescent="0.25">
      <c r="A378" t="s">
        <v>361</v>
      </c>
      <c r="B378" t="s">
        <v>362</v>
      </c>
      <c r="D378">
        <v>200</v>
      </c>
      <c r="F378" t="s">
        <v>338</v>
      </c>
    </row>
    <row r="379" spans="1:6" x14ac:dyDescent="0.25">
      <c r="A379" t="s">
        <v>361</v>
      </c>
      <c r="B379" t="s">
        <v>362</v>
      </c>
      <c r="D379">
        <v>140</v>
      </c>
      <c r="F379" t="s">
        <v>338</v>
      </c>
    </row>
    <row r="380" spans="1:6" x14ac:dyDescent="0.25">
      <c r="A380" t="s">
        <v>361</v>
      </c>
      <c r="B380" t="s">
        <v>362</v>
      </c>
      <c r="D380">
        <v>100</v>
      </c>
      <c r="F380" t="s">
        <v>338</v>
      </c>
    </row>
    <row r="381" spans="1:6" x14ac:dyDescent="0.25">
      <c r="A381" t="s">
        <v>361</v>
      </c>
      <c r="B381" t="s">
        <v>362</v>
      </c>
      <c r="D381">
        <v>130</v>
      </c>
      <c r="F381" t="s">
        <v>338</v>
      </c>
    </row>
    <row r="382" spans="1:6" x14ac:dyDescent="0.25">
      <c r="A382" t="s">
        <v>361</v>
      </c>
      <c r="B382" t="s">
        <v>362</v>
      </c>
      <c r="D382">
        <v>120</v>
      </c>
      <c r="F382" t="s">
        <v>338</v>
      </c>
    </row>
    <row r="383" spans="1:6" x14ac:dyDescent="0.25">
      <c r="A383" t="s">
        <v>654</v>
      </c>
      <c r="B383" t="s">
        <v>655</v>
      </c>
      <c r="C383" t="s">
        <v>333</v>
      </c>
      <c r="D383">
        <v>0.1</v>
      </c>
      <c r="F383" t="s">
        <v>338</v>
      </c>
    </row>
    <row r="384" spans="1:6" x14ac:dyDescent="0.25">
      <c r="A384" t="s">
        <v>245</v>
      </c>
      <c r="B384" t="s">
        <v>245</v>
      </c>
      <c r="C384" t="s">
        <v>333</v>
      </c>
      <c r="D384">
        <v>0.01</v>
      </c>
      <c r="F384" t="s">
        <v>338</v>
      </c>
    </row>
    <row r="385" spans="1:6" x14ac:dyDescent="0.25">
      <c r="A385" t="s">
        <v>656</v>
      </c>
      <c r="B385" t="s">
        <v>657</v>
      </c>
      <c r="D385">
        <v>1.8</v>
      </c>
      <c r="F385" t="s">
        <v>338</v>
      </c>
    </row>
    <row r="386" spans="1:6" x14ac:dyDescent="0.25">
      <c r="A386" t="s">
        <v>656</v>
      </c>
      <c r="B386" t="s">
        <v>657</v>
      </c>
      <c r="D386">
        <v>5.6</v>
      </c>
      <c r="F386" t="s">
        <v>338</v>
      </c>
    </row>
    <row r="387" spans="1:6" x14ac:dyDescent="0.25">
      <c r="A387" t="s">
        <v>656</v>
      </c>
      <c r="B387" t="s">
        <v>657</v>
      </c>
      <c r="D387">
        <v>2.4</v>
      </c>
      <c r="F387" t="s">
        <v>338</v>
      </c>
    </row>
    <row r="388" spans="1:6" x14ac:dyDescent="0.25">
      <c r="A388" t="s">
        <v>656</v>
      </c>
      <c r="B388" t="s">
        <v>657</v>
      </c>
      <c r="D388">
        <v>4</v>
      </c>
      <c r="F388" t="s">
        <v>338</v>
      </c>
    </row>
    <row r="389" spans="1:6" x14ac:dyDescent="0.25">
      <c r="A389" t="s">
        <v>656</v>
      </c>
      <c r="B389" t="s">
        <v>657</v>
      </c>
      <c r="D389">
        <v>4.5999999999999996</v>
      </c>
      <c r="F389" t="s">
        <v>338</v>
      </c>
    </row>
    <row r="390" spans="1:6" x14ac:dyDescent="0.25">
      <c r="A390" t="s">
        <v>656</v>
      </c>
      <c r="B390" t="s">
        <v>657</v>
      </c>
      <c r="D390">
        <v>3</v>
      </c>
      <c r="F390" t="s">
        <v>338</v>
      </c>
    </row>
    <row r="391" spans="1:6" x14ac:dyDescent="0.25">
      <c r="A391" t="s">
        <v>656</v>
      </c>
      <c r="B391" t="s">
        <v>657</v>
      </c>
      <c r="D391">
        <v>15</v>
      </c>
      <c r="F391" t="s">
        <v>338</v>
      </c>
    </row>
    <row r="392" spans="1:6" x14ac:dyDescent="0.25">
      <c r="A392" t="s">
        <v>656</v>
      </c>
      <c r="B392" t="s">
        <v>657</v>
      </c>
      <c r="D392">
        <v>6.1</v>
      </c>
      <c r="F392" t="s">
        <v>338</v>
      </c>
    </row>
    <row r="393" spans="1:6" x14ac:dyDescent="0.25">
      <c r="A393" t="s">
        <v>656</v>
      </c>
      <c r="B393" t="s">
        <v>657</v>
      </c>
      <c r="D393">
        <v>6.3</v>
      </c>
      <c r="F393" t="s">
        <v>338</v>
      </c>
    </row>
    <row r="394" spans="1:6" x14ac:dyDescent="0.25">
      <c r="A394" t="s">
        <v>656</v>
      </c>
      <c r="B394" t="s">
        <v>657</v>
      </c>
      <c r="D394">
        <v>4.7</v>
      </c>
      <c r="F394" t="s">
        <v>338</v>
      </c>
    </row>
    <row r="395" spans="1:6" x14ac:dyDescent="0.25">
      <c r="A395" t="s">
        <v>656</v>
      </c>
      <c r="B395" t="s">
        <v>657</v>
      </c>
      <c r="D395">
        <v>3.2</v>
      </c>
      <c r="F395" t="s">
        <v>338</v>
      </c>
    </row>
    <row r="396" spans="1:6" x14ac:dyDescent="0.25">
      <c r="A396" t="s">
        <v>656</v>
      </c>
      <c r="B396" t="s">
        <v>657</v>
      </c>
      <c r="D396">
        <v>2.6</v>
      </c>
      <c r="F396" t="s">
        <v>338</v>
      </c>
    </row>
    <row r="397" spans="1:6" x14ac:dyDescent="0.25">
      <c r="A397" t="s">
        <v>656</v>
      </c>
      <c r="B397" t="s">
        <v>657</v>
      </c>
      <c r="D397">
        <v>4.5999999999999996</v>
      </c>
      <c r="F397" t="s">
        <v>338</v>
      </c>
    </row>
    <row r="398" spans="1:6" x14ac:dyDescent="0.25">
      <c r="A398" t="s">
        <v>656</v>
      </c>
      <c r="B398" t="s">
        <v>657</v>
      </c>
      <c r="D398">
        <v>3.5</v>
      </c>
      <c r="F398" t="s">
        <v>338</v>
      </c>
    </row>
    <row r="399" spans="1:6" x14ac:dyDescent="0.25">
      <c r="A399" t="s">
        <v>658</v>
      </c>
      <c r="B399" t="s">
        <v>659</v>
      </c>
      <c r="D399">
        <v>0.22</v>
      </c>
      <c r="F399" t="s">
        <v>338</v>
      </c>
    </row>
    <row r="400" spans="1:6" x14ac:dyDescent="0.25">
      <c r="A400" t="s">
        <v>363</v>
      </c>
      <c r="B400" t="s">
        <v>364</v>
      </c>
      <c r="D400">
        <v>1.1000000000000001</v>
      </c>
      <c r="F400" t="s">
        <v>338</v>
      </c>
    </row>
    <row r="401" spans="1:6" x14ac:dyDescent="0.25">
      <c r="A401" t="s">
        <v>363</v>
      </c>
      <c r="B401" t="s">
        <v>364</v>
      </c>
      <c r="D401">
        <v>2.7</v>
      </c>
      <c r="F401" t="s">
        <v>338</v>
      </c>
    </row>
    <row r="402" spans="1:6" x14ac:dyDescent="0.25">
      <c r="A402" t="s">
        <v>363</v>
      </c>
      <c r="B402" t="s">
        <v>364</v>
      </c>
      <c r="D402">
        <v>0.84</v>
      </c>
      <c r="F402" t="s">
        <v>338</v>
      </c>
    </row>
    <row r="403" spans="1:6" x14ac:dyDescent="0.25">
      <c r="A403" t="s">
        <v>363</v>
      </c>
      <c r="B403" t="s">
        <v>364</v>
      </c>
      <c r="D403">
        <v>2</v>
      </c>
      <c r="F403" t="s">
        <v>338</v>
      </c>
    </row>
    <row r="404" spans="1:6" x14ac:dyDescent="0.25">
      <c r="A404" t="s">
        <v>363</v>
      </c>
      <c r="B404" t="s">
        <v>364</v>
      </c>
      <c r="D404">
        <v>2.9</v>
      </c>
      <c r="F404" t="s">
        <v>338</v>
      </c>
    </row>
    <row r="405" spans="1:6" x14ac:dyDescent="0.25">
      <c r="A405" t="s">
        <v>363</v>
      </c>
      <c r="B405" t="s">
        <v>364</v>
      </c>
      <c r="D405">
        <v>1.7</v>
      </c>
      <c r="F405" t="s">
        <v>338</v>
      </c>
    </row>
    <row r="406" spans="1:6" x14ac:dyDescent="0.25">
      <c r="A406" t="s">
        <v>363</v>
      </c>
      <c r="B406" t="s">
        <v>364</v>
      </c>
      <c r="D406">
        <v>4.2</v>
      </c>
      <c r="F406" t="s">
        <v>338</v>
      </c>
    </row>
    <row r="407" spans="1:6" x14ac:dyDescent="0.25">
      <c r="A407" t="s">
        <v>363</v>
      </c>
      <c r="B407" t="s">
        <v>364</v>
      </c>
      <c r="D407">
        <v>3.9</v>
      </c>
      <c r="F407" t="s">
        <v>338</v>
      </c>
    </row>
    <row r="408" spans="1:6" x14ac:dyDescent="0.25">
      <c r="A408" t="s">
        <v>363</v>
      </c>
      <c r="B408" t="s">
        <v>364</v>
      </c>
      <c r="D408">
        <v>3.2</v>
      </c>
      <c r="F408" t="s">
        <v>338</v>
      </c>
    </row>
    <row r="409" spans="1:6" x14ac:dyDescent="0.25">
      <c r="A409" t="s">
        <v>363</v>
      </c>
      <c r="B409" t="s">
        <v>364</v>
      </c>
      <c r="D409">
        <v>2.1</v>
      </c>
      <c r="F409" t="s">
        <v>338</v>
      </c>
    </row>
    <row r="410" spans="1:6" x14ac:dyDescent="0.25">
      <c r="A410" t="s">
        <v>363</v>
      </c>
      <c r="B410" t="s">
        <v>364</v>
      </c>
      <c r="D410">
        <v>1.8</v>
      </c>
      <c r="F410" t="s">
        <v>338</v>
      </c>
    </row>
    <row r="411" spans="1:6" x14ac:dyDescent="0.25">
      <c r="A411" t="s">
        <v>363</v>
      </c>
      <c r="B411" t="s">
        <v>364</v>
      </c>
      <c r="D411">
        <v>1.4</v>
      </c>
      <c r="F411" t="s">
        <v>338</v>
      </c>
    </row>
    <row r="412" spans="1:6" x14ac:dyDescent="0.25">
      <c r="A412" t="s">
        <v>363</v>
      </c>
      <c r="B412" t="s">
        <v>364</v>
      </c>
      <c r="D412">
        <v>1.8</v>
      </c>
      <c r="F412" t="s">
        <v>338</v>
      </c>
    </row>
    <row r="413" spans="1:6" x14ac:dyDescent="0.25">
      <c r="A413" t="s">
        <v>363</v>
      </c>
      <c r="B413" t="s">
        <v>364</v>
      </c>
      <c r="D413">
        <v>1.3</v>
      </c>
      <c r="F413" t="s">
        <v>338</v>
      </c>
    </row>
    <row r="414" spans="1:6" x14ac:dyDescent="0.25">
      <c r="A414" t="s">
        <v>247</v>
      </c>
      <c r="B414" t="s">
        <v>247</v>
      </c>
      <c r="C414" t="s">
        <v>333</v>
      </c>
      <c r="D414">
        <v>0.01</v>
      </c>
      <c r="F414" t="s">
        <v>338</v>
      </c>
    </row>
    <row r="415" spans="1:6" x14ac:dyDescent="0.25">
      <c r="A415" t="s">
        <v>660</v>
      </c>
      <c r="B415" t="s">
        <v>661</v>
      </c>
      <c r="C415" t="s">
        <v>333</v>
      </c>
      <c r="D415">
        <v>100</v>
      </c>
      <c r="F415" t="s">
        <v>338</v>
      </c>
    </row>
    <row r="416" spans="1:6" x14ac:dyDescent="0.25">
      <c r="A416" t="s">
        <v>662</v>
      </c>
      <c r="B416" t="s">
        <v>663</v>
      </c>
      <c r="D416">
        <v>9.8000000000000007</v>
      </c>
      <c r="F416" t="s">
        <v>330</v>
      </c>
    </row>
    <row r="417" spans="1:6" x14ac:dyDescent="0.25">
      <c r="A417" t="s">
        <v>250</v>
      </c>
      <c r="B417" t="s">
        <v>250</v>
      </c>
      <c r="C417" t="s">
        <v>333</v>
      </c>
      <c r="D417">
        <v>1E-4</v>
      </c>
      <c r="F417" t="s">
        <v>338</v>
      </c>
    </row>
    <row r="418" spans="1:6" x14ac:dyDescent="0.25">
      <c r="A418" t="s">
        <v>664</v>
      </c>
      <c r="B418" t="s">
        <v>665</v>
      </c>
      <c r="D418">
        <v>14</v>
      </c>
      <c r="F418" t="s">
        <v>338</v>
      </c>
    </row>
    <row r="419" spans="1:6" x14ac:dyDescent="0.25">
      <c r="A419" t="s">
        <v>365</v>
      </c>
      <c r="B419" t="s">
        <v>366</v>
      </c>
      <c r="D419">
        <v>14</v>
      </c>
      <c r="F419" t="s">
        <v>338</v>
      </c>
    </row>
    <row r="420" spans="1:6" x14ac:dyDescent="0.25">
      <c r="A420" t="s">
        <v>365</v>
      </c>
      <c r="B420" t="s">
        <v>366</v>
      </c>
      <c r="D420">
        <v>12</v>
      </c>
      <c r="F420" t="s">
        <v>338</v>
      </c>
    </row>
    <row r="421" spans="1:6" x14ac:dyDescent="0.25">
      <c r="A421" t="s">
        <v>365</v>
      </c>
      <c r="B421" t="s">
        <v>366</v>
      </c>
      <c r="D421">
        <v>14</v>
      </c>
      <c r="F421" t="s">
        <v>338</v>
      </c>
    </row>
    <row r="422" spans="1:6" x14ac:dyDescent="0.25">
      <c r="A422" t="s">
        <v>365</v>
      </c>
      <c r="B422" t="s">
        <v>366</v>
      </c>
      <c r="D422">
        <v>46</v>
      </c>
      <c r="F422" t="s">
        <v>338</v>
      </c>
    </row>
    <row r="423" spans="1:6" x14ac:dyDescent="0.25">
      <c r="A423" t="s">
        <v>365</v>
      </c>
      <c r="B423" t="s">
        <v>366</v>
      </c>
      <c r="D423">
        <v>39</v>
      </c>
      <c r="F423" t="s">
        <v>338</v>
      </c>
    </row>
    <row r="424" spans="1:6" x14ac:dyDescent="0.25">
      <c r="A424" t="s">
        <v>365</v>
      </c>
      <c r="B424" t="s">
        <v>366</v>
      </c>
      <c r="D424">
        <v>24</v>
      </c>
      <c r="F424" t="s">
        <v>338</v>
      </c>
    </row>
    <row r="425" spans="1:6" x14ac:dyDescent="0.25">
      <c r="A425" t="s">
        <v>365</v>
      </c>
      <c r="B425" t="s">
        <v>366</v>
      </c>
      <c r="D425">
        <v>14</v>
      </c>
      <c r="F425" t="s">
        <v>338</v>
      </c>
    </row>
    <row r="426" spans="1:6" x14ac:dyDescent="0.25">
      <c r="A426" t="s">
        <v>365</v>
      </c>
      <c r="B426" t="s">
        <v>366</v>
      </c>
      <c r="D426">
        <v>14</v>
      </c>
      <c r="F426" t="s">
        <v>338</v>
      </c>
    </row>
    <row r="427" spans="1:6" x14ac:dyDescent="0.25">
      <c r="A427" t="s">
        <v>365</v>
      </c>
      <c r="B427" t="s">
        <v>366</v>
      </c>
      <c r="C427" t="s">
        <v>333</v>
      </c>
      <c r="D427">
        <v>10</v>
      </c>
      <c r="F427" t="s">
        <v>338</v>
      </c>
    </row>
    <row r="428" spans="1:6" x14ac:dyDescent="0.25">
      <c r="A428" t="s">
        <v>365</v>
      </c>
      <c r="B428" t="s">
        <v>366</v>
      </c>
      <c r="D428">
        <v>11</v>
      </c>
      <c r="F428" t="s">
        <v>338</v>
      </c>
    </row>
    <row r="429" spans="1:6" x14ac:dyDescent="0.25">
      <c r="A429" t="s">
        <v>365</v>
      </c>
      <c r="B429" t="s">
        <v>366</v>
      </c>
      <c r="D429">
        <v>16</v>
      </c>
      <c r="F429" t="s">
        <v>338</v>
      </c>
    </row>
    <row r="430" spans="1:6" x14ac:dyDescent="0.25">
      <c r="A430" t="s">
        <v>365</v>
      </c>
      <c r="B430" t="s">
        <v>366</v>
      </c>
      <c r="D430">
        <v>13</v>
      </c>
      <c r="F430" t="s">
        <v>338</v>
      </c>
    </row>
    <row r="431" spans="1:6" x14ac:dyDescent="0.25">
      <c r="A431" t="s">
        <v>365</v>
      </c>
      <c r="B431" t="s">
        <v>366</v>
      </c>
      <c r="C431" t="s">
        <v>333</v>
      </c>
      <c r="D431">
        <v>10</v>
      </c>
      <c r="F431" t="s">
        <v>338</v>
      </c>
    </row>
    <row r="432" spans="1:6" x14ac:dyDescent="0.25">
      <c r="A432" t="s">
        <v>365</v>
      </c>
      <c r="B432" t="s">
        <v>366</v>
      </c>
      <c r="D432">
        <v>14</v>
      </c>
      <c r="F432" t="s">
        <v>338</v>
      </c>
    </row>
    <row r="433" spans="1:6" x14ac:dyDescent="0.25">
      <c r="A433" t="s">
        <v>253</v>
      </c>
      <c r="B433" t="s">
        <v>666</v>
      </c>
      <c r="C433" t="s">
        <v>333</v>
      </c>
      <c r="D433">
        <v>5.0000000000000001E-3</v>
      </c>
      <c r="F433" t="s">
        <v>338</v>
      </c>
    </row>
    <row r="434" spans="1:6" x14ac:dyDescent="0.25">
      <c r="A434" t="s">
        <v>667</v>
      </c>
      <c r="B434" t="s">
        <v>668</v>
      </c>
      <c r="C434" t="s">
        <v>333</v>
      </c>
      <c r="D434">
        <v>5.0000000000000001E-3</v>
      </c>
      <c r="F434" t="s">
        <v>338</v>
      </c>
    </row>
    <row r="435" spans="1:6" x14ac:dyDescent="0.25">
      <c r="A435" t="s">
        <v>254</v>
      </c>
      <c r="B435" t="s">
        <v>254</v>
      </c>
      <c r="C435" t="s">
        <v>333</v>
      </c>
      <c r="D435">
        <v>5.0000000000000001E-3</v>
      </c>
      <c r="F435" t="s">
        <v>338</v>
      </c>
    </row>
    <row r="436" spans="1:6" x14ac:dyDescent="0.25">
      <c r="A436" t="s">
        <v>669</v>
      </c>
      <c r="B436" t="s">
        <v>670</v>
      </c>
      <c r="C436" t="s">
        <v>333</v>
      </c>
      <c r="D436">
        <v>0.01</v>
      </c>
      <c r="F436" t="s">
        <v>338</v>
      </c>
    </row>
    <row r="437" spans="1:6" x14ac:dyDescent="0.25">
      <c r="A437" t="s">
        <v>669</v>
      </c>
      <c r="B437" t="s">
        <v>670</v>
      </c>
      <c r="C437" t="s">
        <v>333</v>
      </c>
      <c r="D437">
        <v>0.01</v>
      </c>
      <c r="F437" t="s">
        <v>338</v>
      </c>
    </row>
    <row r="438" spans="1:6" x14ac:dyDescent="0.25">
      <c r="A438" t="s">
        <v>669</v>
      </c>
      <c r="B438" t="s">
        <v>670</v>
      </c>
      <c r="C438" t="s">
        <v>333</v>
      </c>
      <c r="D438">
        <v>0.01</v>
      </c>
      <c r="F438" t="s">
        <v>338</v>
      </c>
    </row>
    <row r="439" spans="1:6" x14ac:dyDescent="0.25">
      <c r="A439" t="s">
        <v>669</v>
      </c>
      <c r="B439" t="s">
        <v>670</v>
      </c>
      <c r="C439" t="s">
        <v>333</v>
      </c>
      <c r="D439">
        <v>0.01</v>
      </c>
      <c r="F439" t="s">
        <v>338</v>
      </c>
    </row>
    <row r="440" spans="1:6" x14ac:dyDescent="0.25">
      <c r="A440" t="s">
        <v>669</v>
      </c>
      <c r="B440" t="s">
        <v>670</v>
      </c>
      <c r="C440" t="s">
        <v>333</v>
      </c>
      <c r="D440">
        <v>0.01</v>
      </c>
      <c r="F440" t="s">
        <v>338</v>
      </c>
    </row>
    <row r="441" spans="1:6" x14ac:dyDescent="0.25">
      <c r="A441" t="s">
        <v>669</v>
      </c>
      <c r="B441" t="s">
        <v>670</v>
      </c>
      <c r="C441" t="s">
        <v>333</v>
      </c>
      <c r="D441">
        <v>0.01</v>
      </c>
      <c r="F441" t="s">
        <v>338</v>
      </c>
    </row>
    <row r="442" spans="1:6" x14ac:dyDescent="0.25">
      <c r="A442" t="s">
        <v>669</v>
      </c>
      <c r="B442" t="s">
        <v>670</v>
      </c>
      <c r="C442" t="s">
        <v>333</v>
      </c>
      <c r="D442">
        <v>0.01</v>
      </c>
      <c r="F442" t="s">
        <v>338</v>
      </c>
    </row>
    <row r="443" spans="1:6" x14ac:dyDescent="0.25">
      <c r="A443" t="s">
        <v>669</v>
      </c>
      <c r="B443" t="s">
        <v>670</v>
      </c>
      <c r="C443" t="s">
        <v>333</v>
      </c>
      <c r="D443">
        <v>0.01</v>
      </c>
      <c r="F443" t="s">
        <v>338</v>
      </c>
    </row>
    <row r="444" spans="1:6" x14ac:dyDescent="0.25">
      <c r="A444" t="s">
        <v>669</v>
      </c>
      <c r="B444" t="s">
        <v>670</v>
      </c>
      <c r="C444" t="s">
        <v>333</v>
      </c>
      <c r="D444">
        <v>0.01</v>
      </c>
      <c r="F444" t="s">
        <v>338</v>
      </c>
    </row>
    <row r="445" spans="1:6" x14ac:dyDescent="0.25">
      <c r="A445" t="s">
        <v>669</v>
      </c>
      <c r="B445" t="s">
        <v>670</v>
      </c>
      <c r="C445" t="s">
        <v>333</v>
      </c>
      <c r="D445">
        <v>0.01</v>
      </c>
      <c r="F445" t="s">
        <v>338</v>
      </c>
    </row>
    <row r="446" spans="1:6" x14ac:dyDescent="0.25">
      <c r="A446" t="s">
        <v>669</v>
      </c>
      <c r="B446" t="s">
        <v>670</v>
      </c>
      <c r="C446" t="s">
        <v>333</v>
      </c>
      <c r="D446">
        <v>0.01</v>
      </c>
      <c r="F446" t="s">
        <v>338</v>
      </c>
    </row>
    <row r="447" spans="1:6" x14ac:dyDescent="0.25">
      <c r="A447" t="s">
        <v>669</v>
      </c>
      <c r="B447" t="s">
        <v>670</v>
      </c>
      <c r="C447" t="s">
        <v>333</v>
      </c>
      <c r="D447">
        <v>0.01</v>
      </c>
      <c r="F447" t="s">
        <v>338</v>
      </c>
    </row>
    <row r="448" spans="1:6" x14ac:dyDescent="0.25">
      <c r="A448" t="s">
        <v>669</v>
      </c>
      <c r="B448" t="s">
        <v>670</v>
      </c>
      <c r="C448" t="s">
        <v>333</v>
      </c>
      <c r="D448">
        <v>0.01</v>
      </c>
      <c r="F448" t="s">
        <v>338</v>
      </c>
    </row>
    <row r="449" spans="1:6" x14ac:dyDescent="0.25">
      <c r="A449" t="s">
        <v>669</v>
      </c>
      <c r="B449" t="s">
        <v>670</v>
      </c>
      <c r="C449" t="s">
        <v>333</v>
      </c>
      <c r="D449">
        <v>0.01</v>
      </c>
      <c r="F449" t="s">
        <v>338</v>
      </c>
    </row>
    <row r="450" spans="1:6" x14ac:dyDescent="0.25">
      <c r="A450" t="s">
        <v>367</v>
      </c>
      <c r="B450" t="s">
        <v>368</v>
      </c>
      <c r="C450" t="s">
        <v>333</v>
      </c>
      <c r="D450">
        <v>0.01</v>
      </c>
      <c r="F450" t="s">
        <v>338</v>
      </c>
    </row>
    <row r="451" spans="1:6" x14ac:dyDescent="0.25">
      <c r="A451" t="s">
        <v>367</v>
      </c>
      <c r="B451" t="s">
        <v>368</v>
      </c>
      <c r="C451" t="s">
        <v>333</v>
      </c>
      <c r="D451">
        <v>0.01</v>
      </c>
      <c r="F451" t="s">
        <v>338</v>
      </c>
    </row>
    <row r="452" spans="1:6" x14ac:dyDescent="0.25">
      <c r="A452" t="s">
        <v>367</v>
      </c>
      <c r="B452" t="s">
        <v>368</v>
      </c>
      <c r="C452" t="s">
        <v>333</v>
      </c>
      <c r="D452">
        <v>0.01</v>
      </c>
      <c r="F452" t="s">
        <v>338</v>
      </c>
    </row>
    <row r="453" spans="1:6" x14ac:dyDescent="0.25">
      <c r="A453" t="s">
        <v>367</v>
      </c>
      <c r="B453" t="s">
        <v>368</v>
      </c>
      <c r="C453" t="s">
        <v>333</v>
      </c>
      <c r="D453">
        <v>0.01</v>
      </c>
      <c r="F453" t="s">
        <v>338</v>
      </c>
    </row>
    <row r="454" spans="1:6" x14ac:dyDescent="0.25">
      <c r="A454" t="s">
        <v>367</v>
      </c>
      <c r="B454" t="s">
        <v>368</v>
      </c>
      <c r="C454" t="s">
        <v>333</v>
      </c>
      <c r="D454">
        <v>0.01</v>
      </c>
      <c r="F454" t="s">
        <v>338</v>
      </c>
    </row>
    <row r="455" spans="1:6" x14ac:dyDescent="0.25">
      <c r="A455" t="s">
        <v>367</v>
      </c>
      <c r="B455" t="s">
        <v>368</v>
      </c>
      <c r="C455" t="s">
        <v>333</v>
      </c>
      <c r="D455">
        <v>0.01</v>
      </c>
      <c r="F455" t="s">
        <v>338</v>
      </c>
    </row>
    <row r="456" spans="1:6" x14ac:dyDescent="0.25">
      <c r="A456" t="s">
        <v>367</v>
      </c>
      <c r="B456" t="s">
        <v>368</v>
      </c>
      <c r="C456" t="s">
        <v>333</v>
      </c>
      <c r="D456">
        <v>0.01</v>
      </c>
      <c r="F456" t="s">
        <v>338</v>
      </c>
    </row>
    <row r="457" spans="1:6" x14ac:dyDescent="0.25">
      <c r="A457" t="s">
        <v>367</v>
      </c>
      <c r="B457" t="s">
        <v>368</v>
      </c>
      <c r="C457" t="s">
        <v>333</v>
      </c>
      <c r="D457">
        <v>0.01</v>
      </c>
      <c r="F457" t="s">
        <v>338</v>
      </c>
    </row>
    <row r="458" spans="1:6" x14ac:dyDescent="0.25">
      <c r="A458" t="s">
        <v>367</v>
      </c>
      <c r="B458" t="s">
        <v>368</v>
      </c>
      <c r="C458" t="s">
        <v>333</v>
      </c>
      <c r="D458">
        <v>0.01</v>
      </c>
      <c r="F458" t="s">
        <v>338</v>
      </c>
    </row>
    <row r="459" spans="1:6" x14ac:dyDescent="0.25">
      <c r="A459" t="s">
        <v>367</v>
      </c>
      <c r="B459" t="s">
        <v>368</v>
      </c>
      <c r="C459" t="s">
        <v>333</v>
      </c>
      <c r="D459">
        <v>0.01</v>
      </c>
      <c r="F459" t="s">
        <v>338</v>
      </c>
    </row>
    <row r="460" spans="1:6" x14ac:dyDescent="0.25">
      <c r="A460" t="s">
        <v>367</v>
      </c>
      <c r="B460" t="s">
        <v>368</v>
      </c>
      <c r="C460" t="s">
        <v>333</v>
      </c>
      <c r="D460">
        <v>0.01</v>
      </c>
      <c r="F460" t="s">
        <v>338</v>
      </c>
    </row>
    <row r="461" spans="1:6" x14ac:dyDescent="0.25">
      <c r="A461" t="s">
        <v>367</v>
      </c>
      <c r="B461" t="s">
        <v>368</v>
      </c>
      <c r="C461" t="s">
        <v>333</v>
      </c>
      <c r="D461">
        <v>0.01</v>
      </c>
      <c r="F461" t="s">
        <v>338</v>
      </c>
    </row>
    <row r="462" spans="1:6" x14ac:dyDescent="0.25">
      <c r="A462" t="s">
        <v>367</v>
      </c>
      <c r="B462" t="s">
        <v>368</v>
      </c>
      <c r="C462" t="s">
        <v>333</v>
      </c>
      <c r="D462">
        <v>0.01</v>
      </c>
      <c r="F462" t="s">
        <v>338</v>
      </c>
    </row>
    <row r="463" spans="1:6" x14ac:dyDescent="0.25">
      <c r="A463" t="s">
        <v>367</v>
      </c>
      <c r="B463" t="s">
        <v>368</v>
      </c>
      <c r="C463" t="s">
        <v>333</v>
      </c>
      <c r="D463">
        <v>0.01</v>
      </c>
      <c r="F463" t="s">
        <v>338</v>
      </c>
    </row>
    <row r="464" spans="1:6" x14ac:dyDescent="0.25">
      <c r="A464" t="s">
        <v>671</v>
      </c>
      <c r="B464" t="s">
        <v>672</v>
      </c>
      <c r="C464" t="s">
        <v>333</v>
      </c>
      <c r="D464">
        <v>0.01</v>
      </c>
      <c r="F464" t="s">
        <v>338</v>
      </c>
    </row>
    <row r="465" spans="1:6" x14ac:dyDescent="0.25">
      <c r="A465" t="s">
        <v>673</v>
      </c>
      <c r="B465" t="s">
        <v>673</v>
      </c>
      <c r="C465" t="s">
        <v>333</v>
      </c>
      <c r="D465">
        <v>1E-3</v>
      </c>
      <c r="F465" t="s">
        <v>338</v>
      </c>
    </row>
    <row r="466" spans="1:6" x14ac:dyDescent="0.25">
      <c r="A466" t="s">
        <v>674</v>
      </c>
      <c r="B466" t="s">
        <v>674</v>
      </c>
      <c r="C466" t="s">
        <v>333</v>
      </c>
      <c r="D466">
        <v>5.0000000000000001E-3</v>
      </c>
      <c r="F466" t="s">
        <v>338</v>
      </c>
    </row>
    <row r="467" spans="1:6" x14ac:dyDescent="0.25">
      <c r="A467" t="s">
        <v>675</v>
      </c>
      <c r="B467" t="s">
        <v>675</v>
      </c>
      <c r="C467" t="s">
        <v>333</v>
      </c>
      <c r="D467">
        <v>0.01</v>
      </c>
      <c r="F467" t="s">
        <v>338</v>
      </c>
    </row>
    <row r="468" spans="1:6" x14ac:dyDescent="0.25">
      <c r="A468" t="s">
        <v>676</v>
      </c>
      <c r="B468" t="s">
        <v>677</v>
      </c>
      <c r="C468" t="s">
        <v>333</v>
      </c>
      <c r="D468">
        <v>0.01</v>
      </c>
      <c r="F468" t="s">
        <v>338</v>
      </c>
    </row>
    <row r="469" spans="1:6" x14ac:dyDescent="0.25">
      <c r="A469" t="s">
        <v>678</v>
      </c>
      <c r="B469" t="s">
        <v>678</v>
      </c>
      <c r="C469" t="s">
        <v>333</v>
      </c>
      <c r="D469">
        <v>0.01</v>
      </c>
      <c r="F469" t="s">
        <v>338</v>
      </c>
    </row>
    <row r="470" spans="1:6" x14ac:dyDescent="0.25">
      <c r="A470" t="s">
        <v>679</v>
      </c>
      <c r="B470" t="s">
        <v>679</v>
      </c>
      <c r="C470" t="s">
        <v>333</v>
      </c>
      <c r="D470">
        <v>0.01</v>
      </c>
      <c r="F470" t="s">
        <v>338</v>
      </c>
    </row>
    <row r="471" spans="1:6" x14ac:dyDescent="0.25">
      <c r="A471" t="s">
        <v>680</v>
      </c>
      <c r="B471" t="s">
        <v>681</v>
      </c>
      <c r="C471" t="s">
        <v>333</v>
      </c>
      <c r="D471">
        <v>0.1</v>
      </c>
      <c r="F471" t="s">
        <v>338</v>
      </c>
    </row>
    <row r="472" spans="1:6" x14ac:dyDescent="0.25">
      <c r="A472" t="s">
        <v>150</v>
      </c>
      <c r="B472" t="s">
        <v>150</v>
      </c>
      <c r="C472" t="s">
        <v>333</v>
      </c>
      <c r="D472">
        <v>0.01</v>
      </c>
      <c r="F472" t="s">
        <v>338</v>
      </c>
    </row>
    <row r="473" spans="1:6" x14ac:dyDescent="0.25">
      <c r="A473" t="s">
        <v>682</v>
      </c>
      <c r="B473" t="s">
        <v>683</v>
      </c>
      <c r="C473" t="s">
        <v>333</v>
      </c>
      <c r="D473">
        <v>0.1</v>
      </c>
      <c r="F473" t="s">
        <v>338</v>
      </c>
    </row>
    <row r="474" spans="1:6" x14ac:dyDescent="0.25">
      <c r="A474" t="s">
        <v>684</v>
      </c>
      <c r="B474" t="s">
        <v>684</v>
      </c>
      <c r="C474" t="s">
        <v>333</v>
      </c>
      <c r="D474">
        <v>0.01</v>
      </c>
      <c r="F474" t="s">
        <v>338</v>
      </c>
    </row>
    <row r="475" spans="1:6" x14ac:dyDescent="0.25">
      <c r="A475" t="s">
        <v>685</v>
      </c>
      <c r="B475" t="s">
        <v>686</v>
      </c>
      <c r="D475">
        <v>0.72</v>
      </c>
      <c r="F475" t="s">
        <v>338</v>
      </c>
    </row>
    <row r="476" spans="1:6" x14ac:dyDescent="0.25">
      <c r="A476" t="s">
        <v>369</v>
      </c>
      <c r="B476" t="s">
        <v>370</v>
      </c>
      <c r="D476">
        <v>0.91</v>
      </c>
      <c r="F476" t="s">
        <v>338</v>
      </c>
    </row>
    <row r="477" spans="1:6" x14ac:dyDescent="0.25">
      <c r="A477" t="s">
        <v>369</v>
      </c>
      <c r="B477" t="s">
        <v>370</v>
      </c>
      <c r="D477">
        <v>1.2</v>
      </c>
      <c r="F477" t="s">
        <v>338</v>
      </c>
    </row>
    <row r="478" spans="1:6" x14ac:dyDescent="0.25">
      <c r="A478" t="s">
        <v>369</v>
      </c>
      <c r="B478" t="s">
        <v>370</v>
      </c>
      <c r="D478">
        <v>1.4</v>
      </c>
      <c r="F478" t="s">
        <v>338</v>
      </c>
    </row>
    <row r="479" spans="1:6" x14ac:dyDescent="0.25">
      <c r="A479" t="s">
        <v>369</v>
      </c>
      <c r="B479" t="s">
        <v>370</v>
      </c>
      <c r="D479">
        <v>1.5</v>
      </c>
      <c r="F479" t="s">
        <v>338</v>
      </c>
    </row>
    <row r="480" spans="1:6" x14ac:dyDescent="0.25">
      <c r="A480" t="s">
        <v>369</v>
      </c>
      <c r="B480" t="s">
        <v>370</v>
      </c>
      <c r="D480">
        <v>1.2</v>
      </c>
      <c r="F480" t="s">
        <v>338</v>
      </c>
    </row>
    <row r="481" spans="1:6" x14ac:dyDescent="0.25">
      <c r="A481" t="s">
        <v>369</v>
      </c>
      <c r="B481" t="s">
        <v>370</v>
      </c>
      <c r="D481">
        <v>1.2</v>
      </c>
      <c r="F481" t="s">
        <v>338</v>
      </c>
    </row>
    <row r="482" spans="1:6" x14ac:dyDescent="0.25">
      <c r="A482" t="s">
        <v>369</v>
      </c>
      <c r="B482" t="s">
        <v>370</v>
      </c>
      <c r="D482">
        <v>1.2</v>
      </c>
      <c r="F482" t="s">
        <v>338</v>
      </c>
    </row>
    <row r="483" spans="1:6" x14ac:dyDescent="0.25">
      <c r="A483" t="s">
        <v>369</v>
      </c>
      <c r="B483" t="s">
        <v>370</v>
      </c>
      <c r="D483">
        <v>1.7</v>
      </c>
      <c r="F483" t="s">
        <v>338</v>
      </c>
    </row>
    <row r="484" spans="1:6" x14ac:dyDescent="0.25">
      <c r="A484" t="s">
        <v>369</v>
      </c>
      <c r="B484" t="s">
        <v>370</v>
      </c>
      <c r="D484">
        <v>1.2</v>
      </c>
      <c r="F484" t="s">
        <v>338</v>
      </c>
    </row>
    <row r="485" spans="1:6" x14ac:dyDescent="0.25">
      <c r="A485" t="s">
        <v>369</v>
      </c>
      <c r="B485" t="s">
        <v>370</v>
      </c>
      <c r="D485">
        <v>1.1000000000000001</v>
      </c>
      <c r="F485" t="s">
        <v>338</v>
      </c>
    </row>
    <row r="486" spans="1:6" x14ac:dyDescent="0.25">
      <c r="A486" t="s">
        <v>369</v>
      </c>
      <c r="B486" t="s">
        <v>370</v>
      </c>
      <c r="D486">
        <v>1.1000000000000001</v>
      </c>
      <c r="F486" t="s">
        <v>338</v>
      </c>
    </row>
    <row r="487" spans="1:6" x14ac:dyDescent="0.25">
      <c r="A487" t="s">
        <v>369</v>
      </c>
      <c r="B487" t="s">
        <v>370</v>
      </c>
      <c r="D487">
        <v>1.1000000000000001</v>
      </c>
      <c r="F487" t="s">
        <v>338</v>
      </c>
    </row>
    <row r="488" spans="1:6" x14ac:dyDescent="0.25">
      <c r="A488" t="s">
        <v>369</v>
      </c>
      <c r="B488" t="s">
        <v>370</v>
      </c>
      <c r="D488">
        <v>0.95</v>
      </c>
      <c r="F488" t="s">
        <v>338</v>
      </c>
    </row>
    <row r="489" spans="1:6" x14ac:dyDescent="0.25">
      <c r="A489" t="s">
        <v>369</v>
      </c>
      <c r="B489" t="s">
        <v>370</v>
      </c>
      <c r="D489">
        <v>1.3</v>
      </c>
      <c r="F489" t="s">
        <v>338</v>
      </c>
    </row>
    <row r="490" spans="1:6" x14ac:dyDescent="0.25">
      <c r="A490" t="s">
        <v>371</v>
      </c>
      <c r="B490" t="s">
        <v>372</v>
      </c>
      <c r="D490">
        <v>2.69</v>
      </c>
      <c r="F490" t="s">
        <v>330</v>
      </c>
    </row>
    <row r="491" spans="1:6" x14ac:dyDescent="0.25">
      <c r="A491" t="s">
        <v>371</v>
      </c>
      <c r="B491" t="s">
        <v>372</v>
      </c>
      <c r="D491">
        <v>2.1800000000000002</v>
      </c>
      <c r="F491" t="s">
        <v>330</v>
      </c>
    </row>
    <row r="492" spans="1:6" x14ac:dyDescent="0.25">
      <c r="A492" t="s">
        <v>371</v>
      </c>
      <c r="B492" t="s">
        <v>372</v>
      </c>
      <c r="D492">
        <v>4.18</v>
      </c>
      <c r="F492" t="s">
        <v>330</v>
      </c>
    </row>
    <row r="493" spans="1:6" x14ac:dyDescent="0.25">
      <c r="A493" t="s">
        <v>371</v>
      </c>
      <c r="B493" t="s">
        <v>372</v>
      </c>
      <c r="D493">
        <v>3.36</v>
      </c>
      <c r="F493" t="s">
        <v>330</v>
      </c>
    </row>
    <row r="494" spans="1:6" x14ac:dyDescent="0.25">
      <c r="A494" t="s">
        <v>371</v>
      </c>
      <c r="B494" t="s">
        <v>372</v>
      </c>
      <c r="D494">
        <v>1.98</v>
      </c>
      <c r="F494" t="s">
        <v>330</v>
      </c>
    </row>
    <row r="495" spans="1:6" x14ac:dyDescent="0.25">
      <c r="A495" t="s">
        <v>371</v>
      </c>
      <c r="B495" t="s">
        <v>372</v>
      </c>
      <c r="D495">
        <v>4.6900000000000004</v>
      </c>
      <c r="F495" t="s">
        <v>330</v>
      </c>
    </row>
    <row r="496" spans="1:6" x14ac:dyDescent="0.25">
      <c r="A496" t="s">
        <v>371</v>
      </c>
      <c r="B496" t="s">
        <v>372</v>
      </c>
      <c r="D496">
        <v>2.1800000000000002</v>
      </c>
      <c r="F496" t="s">
        <v>330</v>
      </c>
    </row>
    <row r="497" spans="1:6" x14ac:dyDescent="0.25">
      <c r="A497" t="s">
        <v>371</v>
      </c>
      <c r="B497" t="s">
        <v>372</v>
      </c>
      <c r="D497">
        <v>1.49</v>
      </c>
      <c r="F497" t="s">
        <v>330</v>
      </c>
    </row>
    <row r="498" spans="1:6" x14ac:dyDescent="0.25">
      <c r="A498" t="s">
        <v>371</v>
      </c>
      <c r="B498" t="s">
        <v>372</v>
      </c>
      <c r="D498">
        <v>2.19</v>
      </c>
      <c r="F498" t="s">
        <v>330</v>
      </c>
    </row>
    <row r="499" spans="1:6" x14ac:dyDescent="0.25">
      <c r="A499" t="s">
        <v>371</v>
      </c>
      <c r="B499" t="s">
        <v>372</v>
      </c>
      <c r="D499">
        <v>2.19</v>
      </c>
      <c r="F499" t="s">
        <v>330</v>
      </c>
    </row>
    <row r="500" spans="1:6" x14ac:dyDescent="0.25">
      <c r="A500" t="s">
        <v>371</v>
      </c>
      <c r="B500" t="s">
        <v>372</v>
      </c>
      <c r="D500">
        <v>3.19</v>
      </c>
      <c r="F500" t="s">
        <v>330</v>
      </c>
    </row>
    <row r="501" spans="1:6" x14ac:dyDescent="0.25">
      <c r="A501" t="s">
        <v>371</v>
      </c>
      <c r="B501" t="s">
        <v>372</v>
      </c>
      <c r="D501">
        <v>3.59</v>
      </c>
      <c r="F501" t="s">
        <v>330</v>
      </c>
    </row>
    <row r="502" spans="1:6" x14ac:dyDescent="0.25">
      <c r="A502" t="s">
        <v>371</v>
      </c>
      <c r="B502" t="s">
        <v>372</v>
      </c>
      <c r="D502">
        <v>1.28</v>
      </c>
      <c r="F502" t="s">
        <v>330</v>
      </c>
    </row>
    <row r="503" spans="1:6" x14ac:dyDescent="0.25">
      <c r="A503" t="s">
        <v>371</v>
      </c>
      <c r="B503" t="s">
        <v>372</v>
      </c>
      <c r="D503">
        <v>0.79600000000000004</v>
      </c>
      <c r="F503" t="s">
        <v>330</v>
      </c>
    </row>
    <row r="504" spans="1:6" x14ac:dyDescent="0.25">
      <c r="A504" t="s">
        <v>371</v>
      </c>
      <c r="B504" t="s">
        <v>372</v>
      </c>
      <c r="D504">
        <v>2.4900000000000002</v>
      </c>
      <c r="F504" t="s">
        <v>330</v>
      </c>
    </row>
    <row r="505" spans="1:6" x14ac:dyDescent="0.25">
      <c r="A505" t="s">
        <v>373</v>
      </c>
      <c r="B505" t="s">
        <v>374</v>
      </c>
      <c r="D505">
        <v>6.4000000000000003E-3</v>
      </c>
      <c r="F505" t="s">
        <v>330</v>
      </c>
    </row>
    <row r="506" spans="1:6" x14ac:dyDescent="0.25">
      <c r="A506" t="s">
        <v>373</v>
      </c>
      <c r="B506" t="s">
        <v>374</v>
      </c>
      <c r="D506">
        <v>1.7000000000000001E-2</v>
      </c>
      <c r="F506" t="s">
        <v>330</v>
      </c>
    </row>
    <row r="507" spans="1:6" x14ac:dyDescent="0.25">
      <c r="A507" t="s">
        <v>373</v>
      </c>
      <c r="B507" t="s">
        <v>374</v>
      </c>
      <c r="D507">
        <v>1.9E-2</v>
      </c>
      <c r="F507" t="s">
        <v>330</v>
      </c>
    </row>
    <row r="508" spans="1:6" x14ac:dyDescent="0.25">
      <c r="A508" t="s">
        <v>373</v>
      </c>
      <c r="B508" t="s">
        <v>374</v>
      </c>
      <c r="D508">
        <v>3.6999999999999998E-2</v>
      </c>
      <c r="F508" t="s">
        <v>330</v>
      </c>
    </row>
    <row r="509" spans="1:6" x14ac:dyDescent="0.25">
      <c r="A509" t="s">
        <v>373</v>
      </c>
      <c r="B509" t="s">
        <v>374</v>
      </c>
      <c r="D509">
        <v>1.7999999999999999E-2</v>
      </c>
      <c r="F509" t="s">
        <v>330</v>
      </c>
    </row>
    <row r="510" spans="1:6" x14ac:dyDescent="0.25">
      <c r="A510" t="s">
        <v>373</v>
      </c>
      <c r="B510" t="s">
        <v>374</v>
      </c>
      <c r="D510">
        <v>1.4999999999999999E-2</v>
      </c>
      <c r="F510" t="s">
        <v>330</v>
      </c>
    </row>
    <row r="511" spans="1:6" x14ac:dyDescent="0.25">
      <c r="A511" t="s">
        <v>373</v>
      </c>
      <c r="B511" t="s">
        <v>374</v>
      </c>
      <c r="D511">
        <v>2.5000000000000001E-2</v>
      </c>
      <c r="F511" t="s">
        <v>330</v>
      </c>
    </row>
    <row r="512" spans="1:6" x14ac:dyDescent="0.25">
      <c r="A512" t="s">
        <v>373</v>
      </c>
      <c r="B512" t="s">
        <v>374</v>
      </c>
      <c r="D512">
        <v>1.2999999999999999E-2</v>
      </c>
      <c r="F512" t="s">
        <v>330</v>
      </c>
    </row>
    <row r="513" spans="1:6" x14ac:dyDescent="0.25">
      <c r="A513" t="s">
        <v>373</v>
      </c>
      <c r="B513" t="s">
        <v>374</v>
      </c>
      <c r="D513">
        <v>1.2999999999999999E-2</v>
      </c>
      <c r="F513" t="s">
        <v>330</v>
      </c>
    </row>
    <row r="514" spans="1:6" x14ac:dyDescent="0.25">
      <c r="A514" t="s">
        <v>373</v>
      </c>
      <c r="B514" t="s">
        <v>374</v>
      </c>
      <c r="D514">
        <v>0.01</v>
      </c>
      <c r="F514" t="s">
        <v>330</v>
      </c>
    </row>
    <row r="515" spans="1:6" x14ac:dyDescent="0.25">
      <c r="A515" t="s">
        <v>373</v>
      </c>
      <c r="B515" t="s">
        <v>374</v>
      </c>
      <c r="D515">
        <v>8.9999999999999993E-3</v>
      </c>
      <c r="F515" t="s">
        <v>330</v>
      </c>
    </row>
    <row r="516" spans="1:6" x14ac:dyDescent="0.25">
      <c r="A516" t="s">
        <v>373</v>
      </c>
      <c r="B516" t="s">
        <v>374</v>
      </c>
      <c r="D516">
        <v>1.0999999999999999E-2</v>
      </c>
      <c r="F516" t="s">
        <v>330</v>
      </c>
    </row>
    <row r="517" spans="1:6" x14ac:dyDescent="0.25">
      <c r="A517" t="s">
        <v>373</v>
      </c>
      <c r="B517" t="s">
        <v>374</v>
      </c>
      <c r="D517">
        <v>2.1999999999999999E-2</v>
      </c>
      <c r="F517" t="s">
        <v>330</v>
      </c>
    </row>
    <row r="518" spans="1:6" x14ac:dyDescent="0.25">
      <c r="A518" t="s">
        <v>373</v>
      </c>
      <c r="B518" t="s">
        <v>374</v>
      </c>
      <c r="D518">
        <v>3.8999999999999998E-3</v>
      </c>
      <c r="F518" t="s">
        <v>330</v>
      </c>
    </row>
    <row r="519" spans="1:6" x14ac:dyDescent="0.25">
      <c r="A519" t="s">
        <v>373</v>
      </c>
      <c r="B519" t="s">
        <v>374</v>
      </c>
      <c r="D519">
        <v>6.1000000000000004E-3</v>
      </c>
      <c r="F519" t="s">
        <v>330</v>
      </c>
    </row>
    <row r="520" spans="1:6" x14ac:dyDescent="0.25">
      <c r="A520" t="s">
        <v>687</v>
      </c>
      <c r="B520" t="s">
        <v>688</v>
      </c>
      <c r="D520">
        <v>3</v>
      </c>
      <c r="F520" t="s">
        <v>330</v>
      </c>
    </row>
    <row r="521" spans="1:6" x14ac:dyDescent="0.25">
      <c r="A521" t="s">
        <v>687</v>
      </c>
      <c r="B521" t="s">
        <v>688</v>
      </c>
      <c r="D521">
        <v>3</v>
      </c>
      <c r="F521" t="s">
        <v>330</v>
      </c>
    </row>
    <row r="522" spans="1:6" x14ac:dyDescent="0.25">
      <c r="A522" t="s">
        <v>687</v>
      </c>
      <c r="B522" t="s">
        <v>688</v>
      </c>
      <c r="D522">
        <v>4.8</v>
      </c>
      <c r="F522" t="s">
        <v>330</v>
      </c>
    </row>
    <row r="523" spans="1:6" x14ac:dyDescent="0.25">
      <c r="A523" t="s">
        <v>687</v>
      </c>
      <c r="B523" t="s">
        <v>688</v>
      </c>
      <c r="D523">
        <v>4</v>
      </c>
      <c r="F523" t="s">
        <v>330</v>
      </c>
    </row>
    <row r="524" spans="1:6" x14ac:dyDescent="0.25">
      <c r="A524" t="s">
        <v>687</v>
      </c>
      <c r="B524" t="s">
        <v>688</v>
      </c>
      <c r="D524">
        <v>3.4</v>
      </c>
      <c r="F524" t="s">
        <v>330</v>
      </c>
    </row>
    <row r="525" spans="1:6" x14ac:dyDescent="0.25">
      <c r="A525" t="s">
        <v>687</v>
      </c>
      <c r="B525" t="s">
        <v>688</v>
      </c>
      <c r="D525">
        <v>5.6</v>
      </c>
      <c r="F525" t="s">
        <v>330</v>
      </c>
    </row>
    <row r="526" spans="1:6" x14ac:dyDescent="0.25">
      <c r="A526" t="s">
        <v>687</v>
      </c>
      <c r="B526" t="s">
        <v>688</v>
      </c>
      <c r="D526">
        <v>2.8</v>
      </c>
      <c r="F526" t="s">
        <v>330</v>
      </c>
    </row>
    <row r="527" spans="1:6" x14ac:dyDescent="0.25">
      <c r="A527" t="s">
        <v>687</v>
      </c>
      <c r="B527" t="s">
        <v>688</v>
      </c>
      <c r="D527">
        <v>2.5</v>
      </c>
      <c r="F527" t="s">
        <v>330</v>
      </c>
    </row>
    <row r="528" spans="1:6" x14ac:dyDescent="0.25">
      <c r="A528" t="s">
        <v>687</v>
      </c>
      <c r="B528" t="s">
        <v>688</v>
      </c>
      <c r="D528">
        <v>2.4</v>
      </c>
      <c r="F528" t="s">
        <v>330</v>
      </c>
    </row>
    <row r="529" spans="1:6" x14ac:dyDescent="0.25">
      <c r="A529" t="s">
        <v>687</v>
      </c>
      <c r="B529" t="s">
        <v>688</v>
      </c>
      <c r="D529">
        <v>2.6</v>
      </c>
      <c r="F529" t="s">
        <v>330</v>
      </c>
    </row>
    <row r="530" spans="1:6" x14ac:dyDescent="0.25">
      <c r="A530" t="s">
        <v>687</v>
      </c>
      <c r="B530" t="s">
        <v>688</v>
      </c>
      <c r="D530">
        <v>3.4</v>
      </c>
      <c r="F530" t="s">
        <v>330</v>
      </c>
    </row>
    <row r="531" spans="1:6" x14ac:dyDescent="0.25">
      <c r="A531" t="s">
        <v>687</v>
      </c>
      <c r="B531" t="s">
        <v>688</v>
      </c>
      <c r="D531">
        <v>4.0999999999999996</v>
      </c>
      <c r="F531" t="s">
        <v>330</v>
      </c>
    </row>
    <row r="532" spans="1:6" x14ac:dyDescent="0.25">
      <c r="A532" t="s">
        <v>687</v>
      </c>
      <c r="B532" t="s">
        <v>688</v>
      </c>
      <c r="D532">
        <v>1.9</v>
      </c>
      <c r="F532" t="s">
        <v>330</v>
      </c>
    </row>
    <row r="533" spans="1:6" x14ac:dyDescent="0.25">
      <c r="A533" t="s">
        <v>687</v>
      </c>
      <c r="B533" t="s">
        <v>688</v>
      </c>
      <c r="D533">
        <v>3</v>
      </c>
      <c r="F533" t="s">
        <v>330</v>
      </c>
    </row>
    <row r="534" spans="1:6" x14ac:dyDescent="0.25">
      <c r="A534" t="s">
        <v>375</v>
      </c>
      <c r="B534" t="s">
        <v>376</v>
      </c>
      <c r="D534">
        <v>2.7</v>
      </c>
      <c r="F534" t="s">
        <v>330</v>
      </c>
    </row>
    <row r="535" spans="1:6" x14ac:dyDescent="0.25">
      <c r="A535" t="s">
        <v>375</v>
      </c>
      <c r="B535" t="s">
        <v>376</v>
      </c>
      <c r="D535">
        <v>2.2000000000000002</v>
      </c>
      <c r="F535" t="s">
        <v>330</v>
      </c>
    </row>
    <row r="536" spans="1:6" x14ac:dyDescent="0.25">
      <c r="A536" t="s">
        <v>375</v>
      </c>
      <c r="B536" t="s">
        <v>376</v>
      </c>
      <c r="D536">
        <v>4.2</v>
      </c>
      <c r="F536" t="s">
        <v>330</v>
      </c>
    </row>
    <row r="537" spans="1:6" x14ac:dyDescent="0.25">
      <c r="A537" t="s">
        <v>375</v>
      </c>
      <c r="B537" t="s">
        <v>376</v>
      </c>
      <c r="D537">
        <v>3.4</v>
      </c>
      <c r="F537" t="s">
        <v>330</v>
      </c>
    </row>
    <row r="538" spans="1:6" x14ac:dyDescent="0.25">
      <c r="A538" t="s">
        <v>375</v>
      </c>
      <c r="B538" t="s">
        <v>376</v>
      </c>
      <c r="D538">
        <v>2</v>
      </c>
      <c r="F538" t="s">
        <v>330</v>
      </c>
    </row>
    <row r="539" spans="1:6" x14ac:dyDescent="0.25">
      <c r="A539" t="s">
        <v>375</v>
      </c>
      <c r="B539" t="s">
        <v>376</v>
      </c>
      <c r="D539">
        <v>4.7</v>
      </c>
      <c r="F539" t="s">
        <v>330</v>
      </c>
    </row>
    <row r="540" spans="1:6" x14ac:dyDescent="0.25">
      <c r="A540" t="s">
        <v>375</v>
      </c>
      <c r="B540" t="s">
        <v>376</v>
      </c>
      <c r="D540">
        <v>2.2000000000000002</v>
      </c>
      <c r="F540" t="s">
        <v>330</v>
      </c>
    </row>
    <row r="541" spans="1:6" x14ac:dyDescent="0.25">
      <c r="A541" t="s">
        <v>375</v>
      </c>
      <c r="B541" t="s">
        <v>376</v>
      </c>
      <c r="D541">
        <v>1.5</v>
      </c>
      <c r="F541" t="s">
        <v>330</v>
      </c>
    </row>
    <row r="542" spans="1:6" x14ac:dyDescent="0.25">
      <c r="A542" t="s">
        <v>375</v>
      </c>
      <c r="B542" t="s">
        <v>376</v>
      </c>
      <c r="D542">
        <v>2.2000000000000002</v>
      </c>
      <c r="F542" t="s">
        <v>330</v>
      </c>
    </row>
    <row r="543" spans="1:6" x14ac:dyDescent="0.25">
      <c r="A543" t="s">
        <v>375</v>
      </c>
      <c r="B543" t="s">
        <v>376</v>
      </c>
      <c r="D543">
        <v>2.2000000000000002</v>
      </c>
      <c r="F543" t="s">
        <v>330</v>
      </c>
    </row>
    <row r="544" spans="1:6" x14ac:dyDescent="0.25">
      <c r="A544" t="s">
        <v>375</v>
      </c>
      <c r="B544" t="s">
        <v>376</v>
      </c>
      <c r="D544">
        <v>3.2</v>
      </c>
      <c r="F544" t="s">
        <v>330</v>
      </c>
    </row>
    <row r="545" spans="1:6" x14ac:dyDescent="0.25">
      <c r="A545" t="s">
        <v>375</v>
      </c>
      <c r="B545" t="s">
        <v>376</v>
      </c>
      <c r="D545">
        <v>3.6</v>
      </c>
      <c r="F545" t="s">
        <v>330</v>
      </c>
    </row>
    <row r="546" spans="1:6" x14ac:dyDescent="0.25">
      <c r="A546" t="s">
        <v>375</v>
      </c>
      <c r="B546" t="s">
        <v>376</v>
      </c>
      <c r="D546">
        <v>1.3</v>
      </c>
      <c r="F546" t="s">
        <v>330</v>
      </c>
    </row>
    <row r="547" spans="1:6" x14ac:dyDescent="0.25">
      <c r="A547" t="s">
        <v>375</v>
      </c>
      <c r="B547" t="s">
        <v>376</v>
      </c>
      <c r="D547">
        <v>0.8</v>
      </c>
      <c r="F547" t="s">
        <v>330</v>
      </c>
    </row>
    <row r="548" spans="1:6" x14ac:dyDescent="0.25">
      <c r="A548" t="s">
        <v>375</v>
      </c>
      <c r="B548" t="s">
        <v>376</v>
      </c>
      <c r="D548">
        <v>2.5</v>
      </c>
      <c r="F548" t="s">
        <v>330</v>
      </c>
    </row>
    <row r="549" spans="1:6" x14ac:dyDescent="0.25">
      <c r="A549" t="s">
        <v>689</v>
      </c>
      <c r="B549" t="s">
        <v>690</v>
      </c>
      <c r="C549" t="s">
        <v>333</v>
      </c>
      <c r="D549">
        <v>0.1</v>
      </c>
      <c r="F549" t="s">
        <v>338</v>
      </c>
    </row>
    <row r="550" spans="1:6" x14ac:dyDescent="0.25">
      <c r="A550" t="s">
        <v>377</v>
      </c>
      <c r="B550" t="s">
        <v>378</v>
      </c>
      <c r="D550">
        <v>0.13</v>
      </c>
      <c r="F550" t="s">
        <v>330</v>
      </c>
    </row>
    <row r="551" spans="1:6" x14ac:dyDescent="0.25">
      <c r="A551" t="s">
        <v>377</v>
      </c>
      <c r="B551" t="s">
        <v>378</v>
      </c>
      <c r="D551">
        <v>0.11</v>
      </c>
      <c r="F551" t="s">
        <v>330</v>
      </c>
    </row>
    <row r="552" spans="1:6" x14ac:dyDescent="0.25">
      <c r="A552" t="s">
        <v>377</v>
      </c>
      <c r="B552" t="s">
        <v>378</v>
      </c>
      <c r="D552">
        <v>0.48</v>
      </c>
      <c r="F552" t="s">
        <v>330</v>
      </c>
    </row>
    <row r="553" spans="1:6" x14ac:dyDescent="0.25">
      <c r="A553" t="s">
        <v>377</v>
      </c>
      <c r="B553" t="s">
        <v>378</v>
      </c>
      <c r="D553">
        <v>0.38</v>
      </c>
      <c r="F553" t="s">
        <v>330</v>
      </c>
    </row>
    <row r="554" spans="1:6" x14ac:dyDescent="0.25">
      <c r="A554" t="s">
        <v>377</v>
      </c>
      <c r="B554" t="s">
        <v>378</v>
      </c>
      <c r="D554">
        <v>0.32</v>
      </c>
      <c r="F554" t="s">
        <v>330</v>
      </c>
    </row>
    <row r="555" spans="1:6" x14ac:dyDescent="0.25">
      <c r="A555" t="s">
        <v>377</v>
      </c>
      <c r="B555" t="s">
        <v>378</v>
      </c>
      <c r="D555">
        <v>0.56999999999999995</v>
      </c>
      <c r="F555" t="s">
        <v>330</v>
      </c>
    </row>
    <row r="556" spans="1:6" x14ac:dyDescent="0.25">
      <c r="A556" t="s">
        <v>377</v>
      </c>
      <c r="B556" t="s">
        <v>378</v>
      </c>
      <c r="D556">
        <v>0.27</v>
      </c>
      <c r="F556" t="s">
        <v>330</v>
      </c>
    </row>
    <row r="557" spans="1:6" x14ac:dyDescent="0.25">
      <c r="A557" t="s">
        <v>377</v>
      </c>
      <c r="B557" t="s">
        <v>378</v>
      </c>
      <c r="D557">
        <v>0.12</v>
      </c>
      <c r="F557" t="s">
        <v>330</v>
      </c>
    </row>
    <row r="558" spans="1:6" x14ac:dyDescent="0.25">
      <c r="A558" t="s">
        <v>377</v>
      </c>
      <c r="B558" t="s">
        <v>378</v>
      </c>
      <c r="D558">
        <v>7.0999999999999994E-2</v>
      </c>
      <c r="F558" t="s">
        <v>330</v>
      </c>
    </row>
    <row r="559" spans="1:6" x14ac:dyDescent="0.25">
      <c r="A559" t="s">
        <v>377</v>
      </c>
      <c r="B559" t="s">
        <v>378</v>
      </c>
      <c r="D559">
        <v>0.16</v>
      </c>
      <c r="F559" t="s">
        <v>330</v>
      </c>
    </row>
    <row r="560" spans="1:6" x14ac:dyDescent="0.25">
      <c r="A560" t="s">
        <v>377</v>
      </c>
      <c r="B560" t="s">
        <v>378</v>
      </c>
      <c r="D560">
        <v>0.17</v>
      </c>
      <c r="F560" t="s">
        <v>330</v>
      </c>
    </row>
    <row r="561" spans="1:6" x14ac:dyDescent="0.25">
      <c r="A561" t="s">
        <v>377</v>
      </c>
      <c r="B561" t="s">
        <v>378</v>
      </c>
      <c r="D561">
        <v>0.33</v>
      </c>
      <c r="F561" t="s">
        <v>330</v>
      </c>
    </row>
    <row r="562" spans="1:6" x14ac:dyDescent="0.25">
      <c r="A562" t="s">
        <v>377</v>
      </c>
      <c r="B562" t="s">
        <v>378</v>
      </c>
      <c r="D562">
        <v>0.14000000000000001</v>
      </c>
      <c r="F562" t="s">
        <v>330</v>
      </c>
    </row>
    <row r="563" spans="1:6" x14ac:dyDescent="0.25">
      <c r="A563" t="s">
        <v>377</v>
      </c>
      <c r="B563" t="s">
        <v>378</v>
      </c>
      <c r="D563">
        <v>3.9E-2</v>
      </c>
      <c r="F563" t="s">
        <v>330</v>
      </c>
    </row>
    <row r="564" spans="1:6" x14ac:dyDescent="0.25">
      <c r="A564" t="s">
        <v>377</v>
      </c>
      <c r="B564" t="s">
        <v>378</v>
      </c>
      <c r="D564">
        <v>0.14000000000000001</v>
      </c>
      <c r="F564" t="s">
        <v>330</v>
      </c>
    </row>
    <row r="565" spans="1:6" x14ac:dyDescent="0.25">
      <c r="A565" t="s">
        <v>691</v>
      </c>
      <c r="B565" t="s">
        <v>691</v>
      </c>
      <c r="C565" t="s">
        <v>333</v>
      </c>
      <c r="D565">
        <v>5.0000000000000001E-3</v>
      </c>
      <c r="F565" t="s">
        <v>338</v>
      </c>
    </row>
    <row r="566" spans="1:6" x14ac:dyDescent="0.25">
      <c r="A566" t="s">
        <v>379</v>
      </c>
      <c r="B566" t="s">
        <v>380</v>
      </c>
      <c r="D566">
        <v>13.2</v>
      </c>
      <c r="F566" t="s">
        <v>330</v>
      </c>
    </row>
    <row r="567" spans="1:6" x14ac:dyDescent="0.25">
      <c r="A567" t="s">
        <v>379</v>
      </c>
      <c r="B567" t="s">
        <v>380</v>
      </c>
      <c r="D567">
        <v>10.4</v>
      </c>
      <c r="F567" t="s">
        <v>330</v>
      </c>
    </row>
    <row r="568" spans="1:6" x14ac:dyDescent="0.25">
      <c r="A568" t="s">
        <v>379</v>
      </c>
      <c r="B568" t="s">
        <v>380</v>
      </c>
      <c r="D568">
        <v>8.34</v>
      </c>
      <c r="F568" t="s">
        <v>330</v>
      </c>
    </row>
    <row r="569" spans="1:6" x14ac:dyDescent="0.25">
      <c r="A569" t="s">
        <v>379</v>
      </c>
      <c r="B569" t="s">
        <v>380</v>
      </c>
      <c r="D569">
        <v>6.92</v>
      </c>
      <c r="F569" t="s">
        <v>330</v>
      </c>
    </row>
    <row r="570" spans="1:6" x14ac:dyDescent="0.25">
      <c r="A570" t="s">
        <v>379</v>
      </c>
      <c r="B570" t="s">
        <v>380</v>
      </c>
      <c r="D570">
        <v>9.23</v>
      </c>
      <c r="F570" t="s">
        <v>330</v>
      </c>
    </row>
    <row r="571" spans="1:6" x14ac:dyDescent="0.25">
      <c r="A571" t="s">
        <v>379</v>
      </c>
      <c r="B571" t="s">
        <v>380</v>
      </c>
      <c r="D571">
        <v>9.35</v>
      </c>
      <c r="F571" t="s">
        <v>330</v>
      </c>
    </row>
    <row r="572" spans="1:6" x14ac:dyDescent="0.25">
      <c r="A572" t="s">
        <v>379</v>
      </c>
      <c r="B572" t="s">
        <v>380</v>
      </c>
      <c r="D572">
        <v>9.99</v>
      </c>
      <c r="F572" t="s">
        <v>330</v>
      </c>
    </row>
    <row r="573" spans="1:6" x14ac:dyDescent="0.25">
      <c r="A573" t="s">
        <v>379</v>
      </c>
      <c r="B573" t="s">
        <v>380</v>
      </c>
      <c r="D573">
        <v>10.6</v>
      </c>
      <c r="F573" t="s">
        <v>330</v>
      </c>
    </row>
    <row r="574" spans="1:6" x14ac:dyDescent="0.25">
      <c r="A574" t="s">
        <v>379</v>
      </c>
      <c r="B574" t="s">
        <v>380</v>
      </c>
      <c r="D574">
        <v>12.8</v>
      </c>
      <c r="F574" t="s">
        <v>330</v>
      </c>
    </row>
    <row r="575" spans="1:6" x14ac:dyDescent="0.25">
      <c r="A575" t="s">
        <v>379</v>
      </c>
      <c r="B575" t="s">
        <v>380</v>
      </c>
      <c r="D575">
        <v>12.6</v>
      </c>
      <c r="F575" t="s">
        <v>330</v>
      </c>
    </row>
    <row r="576" spans="1:6" x14ac:dyDescent="0.25">
      <c r="A576" t="s">
        <v>379</v>
      </c>
      <c r="B576" t="s">
        <v>380</v>
      </c>
      <c r="D576">
        <v>11.6</v>
      </c>
      <c r="F576" t="s">
        <v>330</v>
      </c>
    </row>
    <row r="577" spans="1:6" x14ac:dyDescent="0.25">
      <c r="A577" t="s">
        <v>379</v>
      </c>
      <c r="B577" t="s">
        <v>380</v>
      </c>
      <c r="D577">
        <v>9.7100000000000009</v>
      </c>
      <c r="F577" t="s">
        <v>330</v>
      </c>
    </row>
    <row r="578" spans="1:6" x14ac:dyDescent="0.25">
      <c r="A578" t="s">
        <v>379</v>
      </c>
      <c r="B578" t="s">
        <v>380</v>
      </c>
      <c r="D578">
        <v>8.6300000000000008</v>
      </c>
      <c r="F578" t="s">
        <v>330</v>
      </c>
    </row>
    <row r="579" spans="1:6" x14ac:dyDescent="0.25">
      <c r="A579" t="s">
        <v>379</v>
      </c>
      <c r="B579" t="s">
        <v>380</v>
      </c>
      <c r="D579">
        <v>11.9</v>
      </c>
      <c r="F579" t="s">
        <v>330</v>
      </c>
    </row>
    <row r="580" spans="1:6" x14ac:dyDescent="0.25">
      <c r="A580" t="s">
        <v>379</v>
      </c>
      <c r="B580" t="s">
        <v>380</v>
      </c>
      <c r="D580">
        <v>11.1</v>
      </c>
      <c r="F580" t="s">
        <v>330</v>
      </c>
    </row>
    <row r="581" spans="1:6" x14ac:dyDescent="0.25">
      <c r="A581" t="s">
        <v>381</v>
      </c>
      <c r="B581" t="s">
        <v>382</v>
      </c>
      <c r="D581">
        <v>109.3</v>
      </c>
      <c r="F581" t="s">
        <v>383</v>
      </c>
    </row>
    <row r="582" spans="1:6" x14ac:dyDescent="0.25">
      <c r="A582" t="s">
        <v>381</v>
      </c>
      <c r="B582" t="s">
        <v>382</v>
      </c>
      <c r="D582">
        <v>96.7</v>
      </c>
      <c r="F582" t="s">
        <v>383</v>
      </c>
    </row>
    <row r="583" spans="1:6" x14ac:dyDescent="0.25">
      <c r="A583" t="s">
        <v>381</v>
      </c>
      <c r="B583" t="s">
        <v>382</v>
      </c>
      <c r="D583">
        <v>90.9</v>
      </c>
      <c r="F583" t="s">
        <v>383</v>
      </c>
    </row>
    <row r="584" spans="1:6" x14ac:dyDescent="0.25">
      <c r="A584" t="s">
        <v>381</v>
      </c>
      <c r="B584" t="s">
        <v>382</v>
      </c>
      <c r="D584">
        <v>74.7</v>
      </c>
      <c r="F584" t="s">
        <v>383</v>
      </c>
    </row>
    <row r="585" spans="1:6" x14ac:dyDescent="0.25">
      <c r="A585" t="s">
        <v>381</v>
      </c>
      <c r="B585" t="s">
        <v>382</v>
      </c>
      <c r="D585">
        <v>97.6</v>
      </c>
      <c r="F585" t="s">
        <v>383</v>
      </c>
    </row>
    <row r="586" spans="1:6" x14ac:dyDescent="0.25">
      <c r="A586" t="s">
        <v>381</v>
      </c>
      <c r="B586" t="s">
        <v>382</v>
      </c>
      <c r="D586">
        <v>95.6</v>
      </c>
      <c r="F586" t="s">
        <v>383</v>
      </c>
    </row>
    <row r="587" spans="1:6" x14ac:dyDescent="0.25">
      <c r="A587" t="s">
        <v>381</v>
      </c>
      <c r="B587" t="s">
        <v>382</v>
      </c>
      <c r="D587">
        <v>94</v>
      </c>
      <c r="F587" t="s">
        <v>383</v>
      </c>
    </row>
    <row r="588" spans="1:6" x14ac:dyDescent="0.25">
      <c r="A588" t="s">
        <v>381</v>
      </c>
      <c r="B588" t="s">
        <v>382</v>
      </c>
      <c r="D588">
        <v>92.3</v>
      </c>
      <c r="F588" t="s">
        <v>383</v>
      </c>
    </row>
    <row r="589" spans="1:6" x14ac:dyDescent="0.25">
      <c r="A589" t="s">
        <v>381</v>
      </c>
      <c r="B589" t="s">
        <v>382</v>
      </c>
      <c r="D589">
        <v>99</v>
      </c>
      <c r="F589" t="s">
        <v>383</v>
      </c>
    </row>
    <row r="590" spans="1:6" x14ac:dyDescent="0.25">
      <c r="A590" t="s">
        <v>381</v>
      </c>
      <c r="B590" t="s">
        <v>382</v>
      </c>
      <c r="D590">
        <v>98.9</v>
      </c>
      <c r="F590" t="s">
        <v>383</v>
      </c>
    </row>
    <row r="591" spans="1:6" x14ac:dyDescent="0.25">
      <c r="A591" t="s">
        <v>381</v>
      </c>
      <c r="B591" t="s">
        <v>382</v>
      </c>
      <c r="D591">
        <v>97.6</v>
      </c>
      <c r="F591" t="s">
        <v>383</v>
      </c>
    </row>
    <row r="592" spans="1:6" x14ac:dyDescent="0.25">
      <c r="A592" t="s">
        <v>381</v>
      </c>
      <c r="B592" t="s">
        <v>382</v>
      </c>
      <c r="D592">
        <v>94.3</v>
      </c>
      <c r="F592" t="s">
        <v>383</v>
      </c>
    </row>
    <row r="593" spans="1:6" x14ac:dyDescent="0.25">
      <c r="A593" t="s">
        <v>381</v>
      </c>
      <c r="B593" t="s">
        <v>382</v>
      </c>
      <c r="D593">
        <v>87.3</v>
      </c>
      <c r="F593" t="s">
        <v>383</v>
      </c>
    </row>
    <row r="594" spans="1:6" x14ac:dyDescent="0.25">
      <c r="A594" t="s">
        <v>381</v>
      </c>
      <c r="B594" t="s">
        <v>382</v>
      </c>
      <c r="D594">
        <v>99.6</v>
      </c>
      <c r="F594" t="s">
        <v>383</v>
      </c>
    </row>
    <row r="595" spans="1:6" x14ac:dyDescent="0.25">
      <c r="A595" t="s">
        <v>381</v>
      </c>
      <c r="B595" t="s">
        <v>382</v>
      </c>
      <c r="D595">
        <v>102.6</v>
      </c>
      <c r="F595" t="s">
        <v>383</v>
      </c>
    </row>
    <row r="596" spans="1:6" x14ac:dyDescent="0.25">
      <c r="A596" t="s">
        <v>692</v>
      </c>
      <c r="B596" t="s">
        <v>693</v>
      </c>
      <c r="C596" t="s">
        <v>333</v>
      </c>
      <c r="D596">
        <v>1E-3</v>
      </c>
      <c r="F596" t="s">
        <v>338</v>
      </c>
    </row>
    <row r="597" spans="1:6" x14ac:dyDescent="0.25">
      <c r="A597" t="s">
        <v>692</v>
      </c>
      <c r="B597" t="s">
        <v>693</v>
      </c>
      <c r="C597" t="s">
        <v>333</v>
      </c>
      <c r="D597">
        <v>1E-3</v>
      </c>
      <c r="F597" t="s">
        <v>338</v>
      </c>
    </row>
    <row r="598" spans="1:6" x14ac:dyDescent="0.25">
      <c r="A598" t="s">
        <v>692</v>
      </c>
      <c r="B598" t="s">
        <v>693</v>
      </c>
      <c r="C598" t="s">
        <v>333</v>
      </c>
      <c r="D598">
        <v>1E-3</v>
      </c>
      <c r="F598" t="s">
        <v>338</v>
      </c>
    </row>
    <row r="599" spans="1:6" x14ac:dyDescent="0.25">
      <c r="A599" t="s">
        <v>692</v>
      </c>
      <c r="B599" t="s">
        <v>693</v>
      </c>
      <c r="C599" t="s">
        <v>333</v>
      </c>
      <c r="D599">
        <v>1E-3</v>
      </c>
      <c r="F599" t="s">
        <v>338</v>
      </c>
    </row>
    <row r="600" spans="1:6" x14ac:dyDescent="0.25">
      <c r="A600" t="s">
        <v>692</v>
      </c>
      <c r="B600" t="s">
        <v>693</v>
      </c>
      <c r="C600" t="s">
        <v>333</v>
      </c>
      <c r="D600">
        <v>1E-3</v>
      </c>
      <c r="F600" t="s">
        <v>338</v>
      </c>
    </row>
    <row r="601" spans="1:6" x14ac:dyDescent="0.25">
      <c r="A601" t="s">
        <v>692</v>
      </c>
      <c r="B601" t="s">
        <v>693</v>
      </c>
      <c r="C601" t="s">
        <v>333</v>
      </c>
      <c r="D601">
        <v>1E-3</v>
      </c>
      <c r="F601" t="s">
        <v>338</v>
      </c>
    </row>
    <row r="602" spans="1:6" x14ac:dyDescent="0.25">
      <c r="A602" t="s">
        <v>692</v>
      </c>
      <c r="B602" t="s">
        <v>693</v>
      </c>
      <c r="C602" t="s">
        <v>333</v>
      </c>
      <c r="D602">
        <v>1E-3</v>
      </c>
      <c r="F602" t="s">
        <v>338</v>
      </c>
    </row>
    <row r="603" spans="1:6" x14ac:dyDescent="0.25">
      <c r="A603" t="s">
        <v>692</v>
      </c>
      <c r="B603" t="s">
        <v>693</v>
      </c>
      <c r="C603" t="s">
        <v>333</v>
      </c>
      <c r="D603">
        <v>1E-3</v>
      </c>
      <c r="F603" t="s">
        <v>338</v>
      </c>
    </row>
    <row r="604" spans="1:6" x14ac:dyDescent="0.25">
      <c r="A604" t="s">
        <v>692</v>
      </c>
      <c r="B604" t="s">
        <v>693</v>
      </c>
      <c r="C604" t="s">
        <v>333</v>
      </c>
      <c r="D604">
        <v>1E-3</v>
      </c>
      <c r="F604" t="s">
        <v>338</v>
      </c>
    </row>
    <row r="605" spans="1:6" x14ac:dyDescent="0.25">
      <c r="A605" t="s">
        <v>692</v>
      </c>
      <c r="B605" t="s">
        <v>693</v>
      </c>
      <c r="C605" t="s">
        <v>333</v>
      </c>
      <c r="D605">
        <v>1E-3</v>
      </c>
      <c r="F605" t="s">
        <v>338</v>
      </c>
    </row>
    <row r="606" spans="1:6" x14ac:dyDescent="0.25">
      <c r="A606" t="s">
        <v>692</v>
      </c>
      <c r="B606" t="s">
        <v>693</v>
      </c>
      <c r="C606" t="s">
        <v>333</v>
      </c>
      <c r="D606">
        <v>1E-3</v>
      </c>
      <c r="F606" t="s">
        <v>338</v>
      </c>
    </row>
    <row r="607" spans="1:6" x14ac:dyDescent="0.25">
      <c r="A607" t="s">
        <v>692</v>
      </c>
      <c r="B607" t="s">
        <v>693</v>
      </c>
      <c r="C607" t="s">
        <v>333</v>
      </c>
      <c r="D607">
        <v>1E-3</v>
      </c>
      <c r="F607" t="s">
        <v>338</v>
      </c>
    </row>
    <row r="608" spans="1:6" x14ac:dyDescent="0.25">
      <c r="A608" t="s">
        <v>692</v>
      </c>
      <c r="B608" t="s">
        <v>693</v>
      </c>
      <c r="C608" t="s">
        <v>333</v>
      </c>
      <c r="D608">
        <v>1E-3</v>
      </c>
      <c r="F608" t="s">
        <v>338</v>
      </c>
    </row>
    <row r="609" spans="1:6" x14ac:dyDescent="0.25">
      <c r="A609" t="s">
        <v>692</v>
      </c>
      <c r="B609" t="s">
        <v>693</v>
      </c>
      <c r="C609" t="s">
        <v>333</v>
      </c>
      <c r="D609">
        <v>1E-3</v>
      </c>
      <c r="F609" t="s">
        <v>338</v>
      </c>
    </row>
    <row r="610" spans="1:6" x14ac:dyDescent="0.25">
      <c r="A610" t="s">
        <v>694</v>
      </c>
      <c r="B610" t="s">
        <v>695</v>
      </c>
      <c r="C610" t="s">
        <v>333</v>
      </c>
      <c r="D610">
        <v>1E-3</v>
      </c>
      <c r="F610" t="s">
        <v>338</v>
      </c>
    </row>
    <row r="611" spans="1:6" x14ac:dyDescent="0.25">
      <c r="A611" t="s">
        <v>694</v>
      </c>
      <c r="B611" t="s">
        <v>695</v>
      </c>
      <c r="C611" t="s">
        <v>333</v>
      </c>
      <c r="D611">
        <v>1E-3</v>
      </c>
      <c r="F611" t="s">
        <v>338</v>
      </c>
    </row>
    <row r="612" spans="1:6" x14ac:dyDescent="0.25">
      <c r="A612" t="s">
        <v>694</v>
      </c>
      <c r="B612" t="s">
        <v>695</v>
      </c>
      <c r="C612" t="s">
        <v>333</v>
      </c>
      <c r="D612">
        <v>1E-3</v>
      </c>
      <c r="F612" t="s">
        <v>338</v>
      </c>
    </row>
    <row r="613" spans="1:6" x14ac:dyDescent="0.25">
      <c r="A613" t="s">
        <v>694</v>
      </c>
      <c r="B613" t="s">
        <v>695</v>
      </c>
      <c r="C613" t="s">
        <v>333</v>
      </c>
      <c r="D613">
        <v>1E-3</v>
      </c>
      <c r="F613" t="s">
        <v>338</v>
      </c>
    </row>
    <row r="614" spans="1:6" x14ac:dyDescent="0.25">
      <c r="A614" t="s">
        <v>694</v>
      </c>
      <c r="B614" t="s">
        <v>695</v>
      </c>
      <c r="C614" t="s">
        <v>333</v>
      </c>
      <c r="D614">
        <v>1E-3</v>
      </c>
      <c r="F614" t="s">
        <v>338</v>
      </c>
    </row>
    <row r="615" spans="1:6" x14ac:dyDescent="0.25">
      <c r="A615" t="s">
        <v>694</v>
      </c>
      <c r="B615" t="s">
        <v>695</v>
      </c>
      <c r="C615" t="s">
        <v>333</v>
      </c>
      <c r="D615">
        <v>1E-3</v>
      </c>
      <c r="F615" t="s">
        <v>338</v>
      </c>
    </row>
    <row r="616" spans="1:6" x14ac:dyDescent="0.25">
      <c r="A616" t="s">
        <v>694</v>
      </c>
      <c r="B616" t="s">
        <v>695</v>
      </c>
      <c r="C616" t="s">
        <v>333</v>
      </c>
      <c r="D616">
        <v>1E-3</v>
      </c>
      <c r="F616" t="s">
        <v>338</v>
      </c>
    </row>
    <row r="617" spans="1:6" x14ac:dyDescent="0.25">
      <c r="A617" t="s">
        <v>694</v>
      </c>
      <c r="B617" t="s">
        <v>695</v>
      </c>
      <c r="C617" t="s">
        <v>333</v>
      </c>
      <c r="D617">
        <v>1E-3</v>
      </c>
      <c r="F617" t="s">
        <v>338</v>
      </c>
    </row>
    <row r="618" spans="1:6" x14ac:dyDescent="0.25">
      <c r="A618" t="s">
        <v>694</v>
      </c>
      <c r="B618" t="s">
        <v>695</v>
      </c>
      <c r="C618" t="s">
        <v>333</v>
      </c>
      <c r="D618">
        <v>1E-3</v>
      </c>
      <c r="F618" t="s">
        <v>338</v>
      </c>
    </row>
    <row r="619" spans="1:6" x14ac:dyDescent="0.25">
      <c r="A619" t="s">
        <v>694</v>
      </c>
      <c r="B619" t="s">
        <v>695</v>
      </c>
      <c r="C619" t="s">
        <v>333</v>
      </c>
      <c r="D619">
        <v>1E-3</v>
      </c>
      <c r="F619" t="s">
        <v>338</v>
      </c>
    </row>
    <row r="620" spans="1:6" x14ac:dyDescent="0.25">
      <c r="A620" t="s">
        <v>694</v>
      </c>
      <c r="B620" t="s">
        <v>695</v>
      </c>
      <c r="C620" t="s">
        <v>333</v>
      </c>
      <c r="D620">
        <v>1E-3</v>
      </c>
      <c r="F620" t="s">
        <v>338</v>
      </c>
    </row>
    <row r="621" spans="1:6" x14ac:dyDescent="0.25">
      <c r="A621" t="s">
        <v>694</v>
      </c>
      <c r="B621" t="s">
        <v>695</v>
      </c>
      <c r="C621" t="s">
        <v>333</v>
      </c>
      <c r="D621">
        <v>1E-3</v>
      </c>
      <c r="F621" t="s">
        <v>338</v>
      </c>
    </row>
    <row r="622" spans="1:6" x14ac:dyDescent="0.25">
      <c r="A622" t="s">
        <v>694</v>
      </c>
      <c r="B622" t="s">
        <v>695</v>
      </c>
      <c r="C622" t="s">
        <v>333</v>
      </c>
      <c r="D622">
        <v>1E-3</v>
      </c>
      <c r="F622" t="s">
        <v>338</v>
      </c>
    </row>
    <row r="623" spans="1:6" x14ac:dyDescent="0.25">
      <c r="A623" t="s">
        <v>696</v>
      </c>
      <c r="B623" t="s">
        <v>697</v>
      </c>
      <c r="C623" t="s">
        <v>333</v>
      </c>
      <c r="D623">
        <v>1E-3</v>
      </c>
      <c r="F623" t="s">
        <v>338</v>
      </c>
    </row>
    <row r="624" spans="1:6" x14ac:dyDescent="0.25">
      <c r="A624" t="s">
        <v>696</v>
      </c>
      <c r="B624" t="s">
        <v>697</v>
      </c>
      <c r="C624" t="s">
        <v>333</v>
      </c>
      <c r="D624">
        <v>1E-3</v>
      </c>
      <c r="F624" t="s">
        <v>338</v>
      </c>
    </row>
    <row r="625" spans="1:6" x14ac:dyDescent="0.25">
      <c r="A625" t="s">
        <v>696</v>
      </c>
      <c r="B625" t="s">
        <v>697</v>
      </c>
      <c r="C625" t="s">
        <v>333</v>
      </c>
      <c r="D625">
        <v>1E-3</v>
      </c>
      <c r="F625" t="s">
        <v>338</v>
      </c>
    </row>
    <row r="626" spans="1:6" x14ac:dyDescent="0.25">
      <c r="A626" t="s">
        <v>696</v>
      </c>
      <c r="B626" t="s">
        <v>697</v>
      </c>
      <c r="C626" t="s">
        <v>333</v>
      </c>
      <c r="D626">
        <v>1E-3</v>
      </c>
      <c r="F626" t="s">
        <v>338</v>
      </c>
    </row>
    <row r="627" spans="1:6" x14ac:dyDescent="0.25">
      <c r="A627" t="s">
        <v>696</v>
      </c>
      <c r="B627" t="s">
        <v>697</v>
      </c>
      <c r="C627" t="s">
        <v>333</v>
      </c>
      <c r="D627">
        <v>1E-3</v>
      </c>
      <c r="F627" t="s">
        <v>338</v>
      </c>
    </row>
    <row r="628" spans="1:6" x14ac:dyDescent="0.25">
      <c r="A628" t="s">
        <v>696</v>
      </c>
      <c r="B628" t="s">
        <v>697</v>
      </c>
      <c r="C628" t="s">
        <v>333</v>
      </c>
      <c r="D628">
        <v>1E-3</v>
      </c>
      <c r="F628" t="s">
        <v>338</v>
      </c>
    </row>
    <row r="629" spans="1:6" x14ac:dyDescent="0.25">
      <c r="A629" t="s">
        <v>696</v>
      </c>
      <c r="B629" t="s">
        <v>697</v>
      </c>
      <c r="C629" t="s">
        <v>333</v>
      </c>
      <c r="D629">
        <v>1E-3</v>
      </c>
      <c r="F629" t="s">
        <v>338</v>
      </c>
    </row>
    <row r="630" spans="1:6" x14ac:dyDescent="0.25">
      <c r="A630" t="s">
        <v>696</v>
      </c>
      <c r="B630" t="s">
        <v>697</v>
      </c>
      <c r="C630" t="s">
        <v>333</v>
      </c>
      <c r="D630">
        <v>1E-3</v>
      </c>
      <c r="F630" t="s">
        <v>338</v>
      </c>
    </row>
    <row r="631" spans="1:6" x14ac:dyDescent="0.25">
      <c r="A631" t="s">
        <v>696</v>
      </c>
      <c r="B631" t="s">
        <v>697</v>
      </c>
      <c r="C631" t="s">
        <v>333</v>
      </c>
      <c r="D631">
        <v>1E-3</v>
      </c>
      <c r="F631" t="s">
        <v>338</v>
      </c>
    </row>
    <row r="632" spans="1:6" x14ac:dyDescent="0.25">
      <c r="A632" t="s">
        <v>696</v>
      </c>
      <c r="B632" t="s">
        <v>697</v>
      </c>
      <c r="C632" t="s">
        <v>333</v>
      </c>
      <c r="D632">
        <v>1E-3</v>
      </c>
      <c r="F632" t="s">
        <v>338</v>
      </c>
    </row>
    <row r="633" spans="1:6" x14ac:dyDescent="0.25">
      <c r="A633" t="s">
        <v>696</v>
      </c>
      <c r="B633" t="s">
        <v>697</v>
      </c>
      <c r="C633" t="s">
        <v>333</v>
      </c>
      <c r="D633">
        <v>1E-3</v>
      </c>
      <c r="F633" t="s">
        <v>338</v>
      </c>
    </row>
    <row r="634" spans="1:6" x14ac:dyDescent="0.25">
      <c r="A634" t="s">
        <v>696</v>
      </c>
      <c r="B634" t="s">
        <v>697</v>
      </c>
      <c r="C634" t="s">
        <v>333</v>
      </c>
      <c r="D634">
        <v>1E-3</v>
      </c>
      <c r="F634" t="s">
        <v>338</v>
      </c>
    </row>
    <row r="635" spans="1:6" x14ac:dyDescent="0.25">
      <c r="A635" t="s">
        <v>696</v>
      </c>
      <c r="B635" t="s">
        <v>697</v>
      </c>
      <c r="C635" t="s">
        <v>333</v>
      </c>
      <c r="D635">
        <v>1E-3</v>
      </c>
      <c r="F635" t="s">
        <v>338</v>
      </c>
    </row>
    <row r="636" spans="1:6" x14ac:dyDescent="0.25">
      <c r="A636" t="s">
        <v>696</v>
      </c>
      <c r="B636" t="s">
        <v>697</v>
      </c>
      <c r="C636" t="s">
        <v>333</v>
      </c>
      <c r="D636">
        <v>1E-3</v>
      </c>
      <c r="F636" t="s">
        <v>338</v>
      </c>
    </row>
    <row r="637" spans="1:6" x14ac:dyDescent="0.25">
      <c r="A637" t="s">
        <v>698</v>
      </c>
      <c r="B637" t="s">
        <v>699</v>
      </c>
      <c r="C637" t="s">
        <v>333</v>
      </c>
      <c r="D637">
        <v>1E-3</v>
      </c>
      <c r="F637" t="s">
        <v>338</v>
      </c>
    </row>
    <row r="638" spans="1:6" x14ac:dyDescent="0.25">
      <c r="A638" t="s">
        <v>698</v>
      </c>
      <c r="B638" t="s">
        <v>699</v>
      </c>
      <c r="C638" t="s">
        <v>333</v>
      </c>
      <c r="D638">
        <v>1E-3</v>
      </c>
      <c r="F638" t="s">
        <v>338</v>
      </c>
    </row>
    <row r="639" spans="1:6" x14ac:dyDescent="0.25">
      <c r="A639" t="s">
        <v>698</v>
      </c>
      <c r="B639" t="s">
        <v>699</v>
      </c>
      <c r="C639" t="s">
        <v>333</v>
      </c>
      <c r="D639">
        <v>1E-3</v>
      </c>
      <c r="F639" t="s">
        <v>338</v>
      </c>
    </row>
    <row r="640" spans="1:6" x14ac:dyDescent="0.25">
      <c r="A640" t="s">
        <v>698</v>
      </c>
      <c r="B640" t="s">
        <v>699</v>
      </c>
      <c r="C640" t="s">
        <v>333</v>
      </c>
      <c r="D640">
        <v>1E-3</v>
      </c>
      <c r="F640" t="s">
        <v>338</v>
      </c>
    </row>
    <row r="641" spans="1:6" x14ac:dyDescent="0.25">
      <c r="A641" t="s">
        <v>698</v>
      </c>
      <c r="B641" t="s">
        <v>699</v>
      </c>
      <c r="C641" t="s">
        <v>333</v>
      </c>
      <c r="D641">
        <v>1E-3</v>
      </c>
      <c r="F641" t="s">
        <v>338</v>
      </c>
    </row>
    <row r="642" spans="1:6" x14ac:dyDescent="0.25">
      <c r="A642" t="s">
        <v>698</v>
      </c>
      <c r="B642" t="s">
        <v>699</v>
      </c>
      <c r="C642" t="s">
        <v>333</v>
      </c>
      <c r="D642">
        <v>1E-3</v>
      </c>
      <c r="F642" t="s">
        <v>338</v>
      </c>
    </row>
    <row r="643" spans="1:6" x14ac:dyDescent="0.25">
      <c r="A643" t="s">
        <v>698</v>
      </c>
      <c r="B643" t="s">
        <v>699</v>
      </c>
      <c r="C643" t="s">
        <v>333</v>
      </c>
      <c r="D643">
        <v>1E-3</v>
      </c>
      <c r="F643" t="s">
        <v>338</v>
      </c>
    </row>
    <row r="644" spans="1:6" x14ac:dyDescent="0.25">
      <c r="A644" t="s">
        <v>698</v>
      </c>
      <c r="B644" t="s">
        <v>699</v>
      </c>
      <c r="C644" t="s">
        <v>333</v>
      </c>
      <c r="D644">
        <v>1E-3</v>
      </c>
      <c r="F644" t="s">
        <v>338</v>
      </c>
    </row>
    <row r="645" spans="1:6" x14ac:dyDescent="0.25">
      <c r="A645" t="s">
        <v>698</v>
      </c>
      <c r="B645" t="s">
        <v>699</v>
      </c>
      <c r="C645" t="s">
        <v>333</v>
      </c>
      <c r="D645">
        <v>1E-3</v>
      </c>
      <c r="F645" t="s">
        <v>338</v>
      </c>
    </row>
    <row r="646" spans="1:6" x14ac:dyDescent="0.25">
      <c r="A646" t="s">
        <v>698</v>
      </c>
      <c r="B646" t="s">
        <v>699</v>
      </c>
      <c r="C646" t="s">
        <v>333</v>
      </c>
      <c r="D646">
        <v>1E-3</v>
      </c>
      <c r="F646" t="s">
        <v>338</v>
      </c>
    </row>
    <row r="647" spans="1:6" x14ac:dyDescent="0.25">
      <c r="A647" t="s">
        <v>698</v>
      </c>
      <c r="B647" t="s">
        <v>699</v>
      </c>
      <c r="C647" t="s">
        <v>333</v>
      </c>
      <c r="D647">
        <v>1E-3</v>
      </c>
      <c r="F647" t="s">
        <v>338</v>
      </c>
    </row>
    <row r="648" spans="1:6" x14ac:dyDescent="0.25">
      <c r="A648" t="s">
        <v>698</v>
      </c>
      <c r="B648" t="s">
        <v>699</v>
      </c>
      <c r="C648" t="s">
        <v>333</v>
      </c>
      <c r="D648">
        <v>1E-3</v>
      </c>
      <c r="F648" t="s">
        <v>338</v>
      </c>
    </row>
    <row r="649" spans="1:6" x14ac:dyDescent="0.25">
      <c r="A649" t="s">
        <v>698</v>
      </c>
      <c r="B649" t="s">
        <v>699</v>
      </c>
      <c r="C649" t="s">
        <v>333</v>
      </c>
      <c r="D649">
        <v>1E-3</v>
      </c>
      <c r="F649" t="s">
        <v>338</v>
      </c>
    </row>
    <row r="650" spans="1:6" x14ac:dyDescent="0.25">
      <c r="A650" t="s">
        <v>698</v>
      </c>
      <c r="B650" t="s">
        <v>699</v>
      </c>
      <c r="C650" t="s">
        <v>333</v>
      </c>
      <c r="D650">
        <v>1E-3</v>
      </c>
      <c r="F650" t="s">
        <v>338</v>
      </c>
    </row>
    <row r="651" spans="1:6" x14ac:dyDescent="0.25">
      <c r="A651" t="s">
        <v>700</v>
      </c>
      <c r="B651" t="s">
        <v>701</v>
      </c>
      <c r="C651" t="s">
        <v>333</v>
      </c>
      <c r="D651">
        <v>1E-3</v>
      </c>
      <c r="F651" t="s">
        <v>338</v>
      </c>
    </row>
    <row r="652" spans="1:6" x14ac:dyDescent="0.25">
      <c r="A652" t="s">
        <v>700</v>
      </c>
      <c r="B652" t="s">
        <v>701</v>
      </c>
      <c r="C652" t="s">
        <v>333</v>
      </c>
      <c r="D652">
        <v>1E-3</v>
      </c>
      <c r="F652" t="s">
        <v>338</v>
      </c>
    </row>
    <row r="653" spans="1:6" x14ac:dyDescent="0.25">
      <c r="A653" t="s">
        <v>700</v>
      </c>
      <c r="B653" t="s">
        <v>701</v>
      </c>
      <c r="C653" t="s">
        <v>333</v>
      </c>
      <c r="D653">
        <v>1E-3</v>
      </c>
      <c r="F653" t="s">
        <v>338</v>
      </c>
    </row>
    <row r="654" spans="1:6" x14ac:dyDescent="0.25">
      <c r="A654" t="s">
        <v>700</v>
      </c>
      <c r="B654" t="s">
        <v>701</v>
      </c>
      <c r="C654" t="s">
        <v>333</v>
      </c>
      <c r="D654">
        <v>1E-3</v>
      </c>
      <c r="F654" t="s">
        <v>338</v>
      </c>
    </row>
    <row r="655" spans="1:6" x14ac:dyDescent="0.25">
      <c r="A655" t="s">
        <v>700</v>
      </c>
      <c r="B655" t="s">
        <v>701</v>
      </c>
      <c r="C655" t="s">
        <v>333</v>
      </c>
      <c r="D655">
        <v>1E-3</v>
      </c>
      <c r="F655" t="s">
        <v>338</v>
      </c>
    </row>
    <row r="656" spans="1:6" x14ac:dyDescent="0.25">
      <c r="A656" t="s">
        <v>700</v>
      </c>
      <c r="B656" t="s">
        <v>701</v>
      </c>
      <c r="C656" t="s">
        <v>333</v>
      </c>
      <c r="D656">
        <v>1E-3</v>
      </c>
      <c r="F656" t="s">
        <v>338</v>
      </c>
    </row>
    <row r="657" spans="1:6" x14ac:dyDescent="0.25">
      <c r="A657" t="s">
        <v>700</v>
      </c>
      <c r="B657" t="s">
        <v>701</v>
      </c>
      <c r="C657" t="s">
        <v>333</v>
      </c>
      <c r="D657">
        <v>1E-3</v>
      </c>
      <c r="F657" t="s">
        <v>338</v>
      </c>
    </row>
    <row r="658" spans="1:6" x14ac:dyDescent="0.25">
      <c r="A658" t="s">
        <v>700</v>
      </c>
      <c r="B658" t="s">
        <v>701</v>
      </c>
      <c r="C658" t="s">
        <v>333</v>
      </c>
      <c r="D658">
        <v>1E-3</v>
      </c>
      <c r="F658" t="s">
        <v>338</v>
      </c>
    </row>
    <row r="659" spans="1:6" x14ac:dyDescent="0.25">
      <c r="A659" t="s">
        <v>700</v>
      </c>
      <c r="B659" t="s">
        <v>701</v>
      </c>
      <c r="C659" t="s">
        <v>333</v>
      </c>
      <c r="D659">
        <v>1E-3</v>
      </c>
      <c r="F659" t="s">
        <v>338</v>
      </c>
    </row>
    <row r="660" spans="1:6" x14ac:dyDescent="0.25">
      <c r="A660" t="s">
        <v>700</v>
      </c>
      <c r="B660" t="s">
        <v>701</v>
      </c>
      <c r="C660" t="s">
        <v>333</v>
      </c>
      <c r="D660">
        <v>1E-3</v>
      </c>
      <c r="F660" t="s">
        <v>338</v>
      </c>
    </row>
    <row r="661" spans="1:6" x14ac:dyDescent="0.25">
      <c r="A661" t="s">
        <v>700</v>
      </c>
      <c r="B661" t="s">
        <v>701</v>
      </c>
      <c r="C661" t="s">
        <v>333</v>
      </c>
      <c r="D661">
        <v>1E-3</v>
      </c>
      <c r="F661" t="s">
        <v>338</v>
      </c>
    </row>
    <row r="662" spans="1:6" x14ac:dyDescent="0.25">
      <c r="A662" t="s">
        <v>700</v>
      </c>
      <c r="B662" t="s">
        <v>701</v>
      </c>
      <c r="C662" t="s">
        <v>333</v>
      </c>
      <c r="D662">
        <v>1E-3</v>
      </c>
      <c r="F662" t="s">
        <v>338</v>
      </c>
    </row>
    <row r="663" spans="1:6" x14ac:dyDescent="0.25">
      <c r="A663" t="s">
        <v>700</v>
      </c>
      <c r="B663" t="s">
        <v>701</v>
      </c>
      <c r="C663" t="s">
        <v>333</v>
      </c>
      <c r="D663">
        <v>1E-3</v>
      </c>
      <c r="F663" t="s">
        <v>338</v>
      </c>
    </row>
    <row r="664" spans="1:6" x14ac:dyDescent="0.25">
      <c r="A664" t="s">
        <v>700</v>
      </c>
      <c r="B664" t="s">
        <v>701</v>
      </c>
      <c r="C664" t="s">
        <v>333</v>
      </c>
      <c r="D664">
        <v>1E-3</v>
      </c>
      <c r="F664" t="s">
        <v>338</v>
      </c>
    </row>
    <row r="665" spans="1:6" x14ac:dyDescent="0.25">
      <c r="A665" t="s">
        <v>702</v>
      </c>
      <c r="B665" t="s">
        <v>703</v>
      </c>
      <c r="C665" t="s">
        <v>333</v>
      </c>
      <c r="D665">
        <v>1E-3</v>
      </c>
      <c r="F665" t="s">
        <v>338</v>
      </c>
    </row>
    <row r="666" spans="1:6" x14ac:dyDescent="0.25">
      <c r="A666" t="s">
        <v>702</v>
      </c>
      <c r="B666" t="s">
        <v>703</v>
      </c>
      <c r="C666" t="s">
        <v>333</v>
      </c>
      <c r="D666">
        <v>1E-3</v>
      </c>
      <c r="F666" t="s">
        <v>338</v>
      </c>
    </row>
    <row r="667" spans="1:6" x14ac:dyDescent="0.25">
      <c r="A667" t="s">
        <v>702</v>
      </c>
      <c r="B667" t="s">
        <v>703</v>
      </c>
      <c r="C667" t="s">
        <v>333</v>
      </c>
      <c r="D667">
        <v>1E-3</v>
      </c>
      <c r="F667" t="s">
        <v>338</v>
      </c>
    </row>
    <row r="668" spans="1:6" x14ac:dyDescent="0.25">
      <c r="A668" t="s">
        <v>702</v>
      </c>
      <c r="B668" t="s">
        <v>703</v>
      </c>
      <c r="C668" t="s">
        <v>333</v>
      </c>
      <c r="D668">
        <v>1E-3</v>
      </c>
      <c r="F668" t="s">
        <v>338</v>
      </c>
    </row>
    <row r="669" spans="1:6" x14ac:dyDescent="0.25">
      <c r="A669" t="s">
        <v>702</v>
      </c>
      <c r="B669" t="s">
        <v>703</v>
      </c>
      <c r="C669" t="s">
        <v>333</v>
      </c>
      <c r="D669">
        <v>1E-3</v>
      </c>
      <c r="F669" t="s">
        <v>338</v>
      </c>
    </row>
    <row r="670" spans="1:6" x14ac:dyDescent="0.25">
      <c r="A670" t="s">
        <v>702</v>
      </c>
      <c r="B670" t="s">
        <v>703</v>
      </c>
      <c r="C670" t="s">
        <v>333</v>
      </c>
      <c r="D670">
        <v>1E-3</v>
      </c>
      <c r="F670" t="s">
        <v>338</v>
      </c>
    </row>
    <row r="671" spans="1:6" x14ac:dyDescent="0.25">
      <c r="A671" t="s">
        <v>702</v>
      </c>
      <c r="B671" t="s">
        <v>703</v>
      </c>
      <c r="C671" t="s">
        <v>333</v>
      </c>
      <c r="D671">
        <v>1E-3</v>
      </c>
      <c r="F671" t="s">
        <v>338</v>
      </c>
    </row>
    <row r="672" spans="1:6" x14ac:dyDescent="0.25">
      <c r="A672" t="s">
        <v>702</v>
      </c>
      <c r="B672" t="s">
        <v>703</v>
      </c>
      <c r="C672" t="s">
        <v>333</v>
      </c>
      <c r="D672">
        <v>1E-3</v>
      </c>
      <c r="F672" t="s">
        <v>338</v>
      </c>
    </row>
    <row r="673" spans="1:6" x14ac:dyDescent="0.25">
      <c r="A673" t="s">
        <v>702</v>
      </c>
      <c r="B673" t="s">
        <v>703</v>
      </c>
      <c r="C673" t="s">
        <v>333</v>
      </c>
      <c r="D673">
        <v>1E-3</v>
      </c>
      <c r="F673" t="s">
        <v>338</v>
      </c>
    </row>
    <row r="674" spans="1:6" x14ac:dyDescent="0.25">
      <c r="A674" t="s">
        <v>702</v>
      </c>
      <c r="B674" t="s">
        <v>703</v>
      </c>
      <c r="C674" t="s">
        <v>333</v>
      </c>
      <c r="D674">
        <v>1E-3</v>
      </c>
      <c r="F674" t="s">
        <v>338</v>
      </c>
    </row>
    <row r="675" spans="1:6" x14ac:dyDescent="0.25">
      <c r="A675" t="s">
        <v>702</v>
      </c>
      <c r="B675" t="s">
        <v>703</v>
      </c>
      <c r="C675" t="s">
        <v>333</v>
      </c>
      <c r="D675">
        <v>1E-3</v>
      </c>
      <c r="F675" t="s">
        <v>338</v>
      </c>
    </row>
    <row r="676" spans="1:6" x14ac:dyDescent="0.25">
      <c r="A676" t="s">
        <v>702</v>
      </c>
      <c r="B676" t="s">
        <v>703</v>
      </c>
      <c r="C676" t="s">
        <v>333</v>
      </c>
      <c r="D676">
        <v>1E-3</v>
      </c>
      <c r="F676" t="s">
        <v>338</v>
      </c>
    </row>
    <row r="677" spans="1:6" x14ac:dyDescent="0.25">
      <c r="A677" t="s">
        <v>702</v>
      </c>
      <c r="B677" t="s">
        <v>703</v>
      </c>
      <c r="C677" t="s">
        <v>333</v>
      </c>
      <c r="D677">
        <v>1E-3</v>
      </c>
      <c r="F677" t="s">
        <v>338</v>
      </c>
    </row>
    <row r="678" spans="1:6" x14ac:dyDescent="0.25">
      <c r="A678" t="s">
        <v>702</v>
      </c>
      <c r="B678" t="s">
        <v>703</v>
      </c>
      <c r="C678" t="s">
        <v>333</v>
      </c>
      <c r="D678">
        <v>1E-3</v>
      </c>
      <c r="F678" t="s">
        <v>338</v>
      </c>
    </row>
    <row r="679" spans="1:6" x14ac:dyDescent="0.25">
      <c r="A679" t="s">
        <v>704</v>
      </c>
      <c r="B679" t="s">
        <v>705</v>
      </c>
      <c r="C679" t="s">
        <v>333</v>
      </c>
      <c r="D679">
        <v>2E-3</v>
      </c>
      <c r="F679" t="s">
        <v>338</v>
      </c>
    </row>
    <row r="680" spans="1:6" x14ac:dyDescent="0.25">
      <c r="A680" t="s">
        <v>704</v>
      </c>
      <c r="B680" t="s">
        <v>705</v>
      </c>
      <c r="C680" t="s">
        <v>333</v>
      </c>
      <c r="D680">
        <v>2E-3</v>
      </c>
      <c r="F680" t="s">
        <v>338</v>
      </c>
    </row>
    <row r="681" spans="1:6" x14ac:dyDescent="0.25">
      <c r="A681" t="s">
        <v>704</v>
      </c>
      <c r="B681" t="s">
        <v>705</v>
      </c>
      <c r="C681" t="s">
        <v>333</v>
      </c>
      <c r="D681">
        <v>2E-3</v>
      </c>
      <c r="F681" t="s">
        <v>338</v>
      </c>
    </row>
    <row r="682" spans="1:6" x14ac:dyDescent="0.25">
      <c r="A682" t="s">
        <v>704</v>
      </c>
      <c r="B682" t="s">
        <v>705</v>
      </c>
      <c r="C682" t="s">
        <v>333</v>
      </c>
      <c r="D682">
        <v>2E-3</v>
      </c>
      <c r="F682" t="s">
        <v>338</v>
      </c>
    </row>
    <row r="683" spans="1:6" x14ac:dyDescent="0.25">
      <c r="A683" t="s">
        <v>704</v>
      </c>
      <c r="B683" t="s">
        <v>705</v>
      </c>
      <c r="C683" t="s">
        <v>333</v>
      </c>
      <c r="D683">
        <v>2E-3</v>
      </c>
      <c r="F683" t="s">
        <v>338</v>
      </c>
    </row>
    <row r="684" spans="1:6" x14ac:dyDescent="0.25">
      <c r="A684" t="s">
        <v>704</v>
      </c>
      <c r="B684" t="s">
        <v>705</v>
      </c>
      <c r="C684" t="s">
        <v>333</v>
      </c>
      <c r="D684">
        <v>2E-3</v>
      </c>
      <c r="F684" t="s">
        <v>338</v>
      </c>
    </row>
    <row r="685" spans="1:6" x14ac:dyDescent="0.25">
      <c r="A685" t="s">
        <v>704</v>
      </c>
      <c r="B685" t="s">
        <v>705</v>
      </c>
      <c r="C685" t="s">
        <v>333</v>
      </c>
      <c r="D685">
        <v>2E-3</v>
      </c>
      <c r="F685" t="s">
        <v>338</v>
      </c>
    </row>
    <row r="686" spans="1:6" x14ac:dyDescent="0.25">
      <c r="A686" t="s">
        <v>704</v>
      </c>
      <c r="B686" t="s">
        <v>705</v>
      </c>
      <c r="C686" t="s">
        <v>333</v>
      </c>
      <c r="D686">
        <v>2E-3</v>
      </c>
      <c r="F686" t="s">
        <v>338</v>
      </c>
    </row>
    <row r="687" spans="1:6" x14ac:dyDescent="0.25">
      <c r="A687" t="s">
        <v>704</v>
      </c>
      <c r="B687" t="s">
        <v>705</v>
      </c>
      <c r="C687" t="s">
        <v>333</v>
      </c>
      <c r="D687">
        <v>2E-3</v>
      </c>
      <c r="F687" t="s">
        <v>338</v>
      </c>
    </row>
    <row r="688" spans="1:6" x14ac:dyDescent="0.25">
      <c r="A688" t="s">
        <v>704</v>
      </c>
      <c r="B688" t="s">
        <v>705</v>
      </c>
      <c r="C688" t="s">
        <v>333</v>
      </c>
      <c r="D688">
        <v>2E-3</v>
      </c>
      <c r="F688" t="s">
        <v>338</v>
      </c>
    </row>
    <row r="689" spans="1:6" x14ac:dyDescent="0.25">
      <c r="A689" t="s">
        <v>706</v>
      </c>
      <c r="B689" t="s">
        <v>707</v>
      </c>
      <c r="C689" t="s">
        <v>333</v>
      </c>
      <c r="D689">
        <v>8.0000000000000002E-3</v>
      </c>
      <c r="F689" t="s">
        <v>338</v>
      </c>
    </row>
    <row r="690" spans="1:6" x14ac:dyDescent="0.25">
      <c r="A690" t="s">
        <v>706</v>
      </c>
      <c r="B690" t="s">
        <v>707</v>
      </c>
      <c r="C690" t="s">
        <v>333</v>
      </c>
      <c r="D690">
        <v>8.0000000000000002E-3</v>
      </c>
      <c r="F690" t="s">
        <v>338</v>
      </c>
    </row>
    <row r="691" spans="1:6" x14ac:dyDescent="0.25">
      <c r="A691" t="s">
        <v>706</v>
      </c>
      <c r="B691" t="s">
        <v>707</v>
      </c>
      <c r="C691" t="s">
        <v>333</v>
      </c>
      <c r="D691">
        <v>8.0000000000000002E-3</v>
      </c>
      <c r="F691" t="s">
        <v>338</v>
      </c>
    </row>
    <row r="692" spans="1:6" x14ac:dyDescent="0.25">
      <c r="A692" t="s">
        <v>706</v>
      </c>
      <c r="B692" t="s">
        <v>707</v>
      </c>
      <c r="C692" t="s">
        <v>333</v>
      </c>
      <c r="D692">
        <v>8.0000000000000002E-3</v>
      </c>
      <c r="F692" t="s">
        <v>338</v>
      </c>
    </row>
    <row r="693" spans="1:6" x14ac:dyDescent="0.25">
      <c r="A693" t="s">
        <v>706</v>
      </c>
      <c r="B693" t="s">
        <v>707</v>
      </c>
      <c r="C693" t="s">
        <v>333</v>
      </c>
      <c r="D693">
        <v>8.0000000000000002E-3</v>
      </c>
      <c r="F693" t="s">
        <v>338</v>
      </c>
    </row>
    <row r="694" spans="1:6" x14ac:dyDescent="0.25">
      <c r="A694" t="s">
        <v>706</v>
      </c>
      <c r="B694" t="s">
        <v>707</v>
      </c>
      <c r="C694" t="s">
        <v>333</v>
      </c>
      <c r="D694">
        <v>8.0000000000000002E-3</v>
      </c>
      <c r="F694" t="s">
        <v>338</v>
      </c>
    </row>
    <row r="695" spans="1:6" x14ac:dyDescent="0.25">
      <c r="A695" t="s">
        <v>706</v>
      </c>
      <c r="B695" t="s">
        <v>707</v>
      </c>
      <c r="C695" t="s">
        <v>333</v>
      </c>
      <c r="D695">
        <v>8.0000000000000002E-3</v>
      </c>
      <c r="F695" t="s">
        <v>338</v>
      </c>
    </row>
    <row r="696" spans="1:6" x14ac:dyDescent="0.25">
      <c r="A696" t="s">
        <v>706</v>
      </c>
      <c r="B696" t="s">
        <v>707</v>
      </c>
      <c r="C696" t="s">
        <v>333</v>
      </c>
      <c r="D696">
        <v>8.0000000000000002E-3</v>
      </c>
      <c r="F696" t="s">
        <v>338</v>
      </c>
    </row>
    <row r="697" spans="1:6" x14ac:dyDescent="0.25">
      <c r="A697" t="s">
        <v>706</v>
      </c>
      <c r="B697" t="s">
        <v>707</v>
      </c>
      <c r="C697" t="s">
        <v>333</v>
      </c>
      <c r="D697">
        <v>8.0000000000000002E-3</v>
      </c>
      <c r="F697" t="s">
        <v>338</v>
      </c>
    </row>
    <row r="698" spans="1:6" x14ac:dyDescent="0.25">
      <c r="A698" t="s">
        <v>708</v>
      </c>
      <c r="B698" t="s">
        <v>709</v>
      </c>
      <c r="D698">
        <v>1.4E-3</v>
      </c>
      <c r="F698" t="s">
        <v>338</v>
      </c>
    </row>
    <row r="699" spans="1:6" x14ac:dyDescent="0.25">
      <c r="A699" t="s">
        <v>710</v>
      </c>
      <c r="B699" t="s">
        <v>711</v>
      </c>
      <c r="C699" t="s">
        <v>333</v>
      </c>
      <c r="D699">
        <v>1E-4</v>
      </c>
      <c r="F699" t="s">
        <v>338</v>
      </c>
    </row>
    <row r="700" spans="1:6" x14ac:dyDescent="0.25">
      <c r="A700" t="s">
        <v>712</v>
      </c>
      <c r="B700" t="s">
        <v>713</v>
      </c>
      <c r="C700" t="s">
        <v>333</v>
      </c>
      <c r="D700">
        <v>0.02</v>
      </c>
      <c r="F700" t="s">
        <v>338</v>
      </c>
    </row>
    <row r="701" spans="1:6" x14ac:dyDescent="0.25">
      <c r="A701" t="s">
        <v>714</v>
      </c>
      <c r="B701" t="s">
        <v>715</v>
      </c>
      <c r="D701">
        <v>6.4000000000000005E-4</v>
      </c>
      <c r="F701" t="s">
        <v>338</v>
      </c>
    </row>
    <row r="702" spans="1:6" x14ac:dyDescent="0.25">
      <c r="A702" t="s">
        <v>716</v>
      </c>
      <c r="B702" t="s">
        <v>717</v>
      </c>
      <c r="D702">
        <v>7.5000000000000002E-4</v>
      </c>
      <c r="F702" t="s">
        <v>338</v>
      </c>
    </row>
    <row r="703" spans="1:6" x14ac:dyDescent="0.25">
      <c r="A703" t="s">
        <v>718</v>
      </c>
      <c r="B703" t="s">
        <v>718</v>
      </c>
      <c r="C703" t="s">
        <v>333</v>
      </c>
      <c r="D703">
        <v>0.01</v>
      </c>
      <c r="F703" t="s">
        <v>338</v>
      </c>
    </row>
    <row r="704" spans="1:6" x14ac:dyDescent="0.25">
      <c r="A704" t="s">
        <v>153</v>
      </c>
      <c r="B704" t="s">
        <v>153</v>
      </c>
      <c r="D704">
        <v>8.23</v>
      </c>
      <c r="F704" t="s">
        <v>384</v>
      </c>
    </row>
    <row r="705" spans="1:6" x14ac:dyDescent="0.25">
      <c r="A705" t="s">
        <v>153</v>
      </c>
      <c r="B705" t="s">
        <v>153</v>
      </c>
      <c r="D705">
        <v>8.24</v>
      </c>
      <c r="F705" t="s">
        <v>384</v>
      </c>
    </row>
    <row r="706" spans="1:6" x14ac:dyDescent="0.25">
      <c r="A706" t="s">
        <v>153</v>
      </c>
      <c r="B706" t="s">
        <v>153</v>
      </c>
      <c r="D706">
        <v>8.41</v>
      </c>
      <c r="F706" t="s">
        <v>384</v>
      </c>
    </row>
    <row r="707" spans="1:6" x14ac:dyDescent="0.25">
      <c r="A707" t="s">
        <v>153</v>
      </c>
      <c r="B707" t="s">
        <v>153</v>
      </c>
      <c r="D707">
        <v>7.85</v>
      </c>
      <c r="F707" t="s">
        <v>384</v>
      </c>
    </row>
    <row r="708" spans="1:6" x14ac:dyDescent="0.25">
      <c r="A708" t="s">
        <v>153</v>
      </c>
      <c r="B708" t="s">
        <v>153</v>
      </c>
      <c r="D708">
        <v>7.87</v>
      </c>
      <c r="F708" t="s">
        <v>384</v>
      </c>
    </row>
    <row r="709" spans="1:6" x14ac:dyDescent="0.25">
      <c r="A709" t="s">
        <v>153</v>
      </c>
      <c r="B709" t="s">
        <v>153</v>
      </c>
      <c r="D709">
        <v>8.17</v>
      </c>
      <c r="F709" t="s">
        <v>384</v>
      </c>
    </row>
    <row r="710" spans="1:6" x14ac:dyDescent="0.25">
      <c r="A710" t="s">
        <v>153</v>
      </c>
      <c r="B710" t="s">
        <v>153</v>
      </c>
      <c r="D710">
        <v>7.68</v>
      </c>
      <c r="F710" t="s">
        <v>384</v>
      </c>
    </row>
    <row r="711" spans="1:6" x14ac:dyDescent="0.25">
      <c r="A711" t="s">
        <v>153</v>
      </c>
      <c r="B711" t="s">
        <v>153</v>
      </c>
      <c r="D711">
        <v>8.06</v>
      </c>
      <c r="F711" t="s">
        <v>384</v>
      </c>
    </row>
    <row r="712" spans="1:6" x14ac:dyDescent="0.25">
      <c r="A712" t="s">
        <v>153</v>
      </c>
      <c r="B712" t="s">
        <v>153</v>
      </c>
      <c r="D712">
        <v>8.1199999999999992</v>
      </c>
      <c r="F712" t="s">
        <v>384</v>
      </c>
    </row>
    <row r="713" spans="1:6" x14ac:dyDescent="0.25">
      <c r="A713" t="s">
        <v>153</v>
      </c>
      <c r="B713" t="s">
        <v>153</v>
      </c>
      <c r="D713">
        <v>8.0399999999999991</v>
      </c>
      <c r="F713" t="s">
        <v>384</v>
      </c>
    </row>
    <row r="714" spans="1:6" x14ac:dyDescent="0.25">
      <c r="A714" t="s">
        <v>153</v>
      </c>
      <c r="B714" t="s">
        <v>153</v>
      </c>
      <c r="D714">
        <v>8.2899999999999991</v>
      </c>
      <c r="F714" t="s">
        <v>384</v>
      </c>
    </row>
    <row r="715" spans="1:6" x14ac:dyDescent="0.25">
      <c r="A715" t="s">
        <v>153</v>
      </c>
      <c r="B715" t="s">
        <v>153</v>
      </c>
      <c r="D715">
        <v>8.4499999999999993</v>
      </c>
      <c r="F715" t="s">
        <v>384</v>
      </c>
    </row>
    <row r="716" spans="1:6" x14ac:dyDescent="0.25">
      <c r="A716" t="s">
        <v>153</v>
      </c>
      <c r="B716" t="s">
        <v>153</v>
      </c>
      <c r="D716">
        <v>7.74</v>
      </c>
      <c r="F716" t="s">
        <v>384</v>
      </c>
    </row>
    <row r="717" spans="1:6" x14ac:dyDescent="0.25">
      <c r="A717" t="s">
        <v>153</v>
      </c>
      <c r="B717" t="s">
        <v>153</v>
      </c>
      <c r="D717">
        <v>7.85</v>
      </c>
      <c r="F717" t="s">
        <v>384</v>
      </c>
    </row>
    <row r="718" spans="1:6" x14ac:dyDescent="0.25">
      <c r="A718" t="s">
        <v>153</v>
      </c>
      <c r="B718" t="s">
        <v>153</v>
      </c>
      <c r="D718">
        <v>8.27</v>
      </c>
      <c r="F718" t="s">
        <v>384</v>
      </c>
    </row>
    <row r="719" spans="1:6" x14ac:dyDescent="0.25">
      <c r="A719" t="s">
        <v>719</v>
      </c>
      <c r="B719" t="s">
        <v>719</v>
      </c>
      <c r="D719">
        <v>0.01</v>
      </c>
      <c r="F719" t="s">
        <v>338</v>
      </c>
    </row>
    <row r="720" spans="1:6" x14ac:dyDescent="0.25">
      <c r="A720" t="s">
        <v>155</v>
      </c>
      <c r="B720" t="s">
        <v>155</v>
      </c>
      <c r="D720">
        <v>0.13</v>
      </c>
      <c r="F720" t="s">
        <v>338</v>
      </c>
    </row>
    <row r="721" spans="1:6" x14ac:dyDescent="0.25">
      <c r="A721" t="s">
        <v>720</v>
      </c>
      <c r="B721" t="s">
        <v>721</v>
      </c>
      <c r="D721">
        <v>5.8000000000000003E-2</v>
      </c>
      <c r="F721" t="s">
        <v>338</v>
      </c>
    </row>
    <row r="722" spans="1:6" x14ac:dyDescent="0.25">
      <c r="A722" t="s">
        <v>385</v>
      </c>
      <c r="B722" t="s">
        <v>386</v>
      </c>
      <c r="D722">
        <v>0.15</v>
      </c>
      <c r="F722" t="s">
        <v>330</v>
      </c>
    </row>
    <row r="723" spans="1:6" x14ac:dyDescent="0.25">
      <c r="A723" t="s">
        <v>385</v>
      </c>
      <c r="B723" t="s">
        <v>386</v>
      </c>
      <c r="D723">
        <v>0.15</v>
      </c>
      <c r="F723" t="s">
        <v>330</v>
      </c>
    </row>
    <row r="724" spans="1:6" x14ac:dyDescent="0.25">
      <c r="A724" t="s">
        <v>385</v>
      </c>
      <c r="B724" t="s">
        <v>386</v>
      </c>
      <c r="D724">
        <v>0.55000000000000004</v>
      </c>
      <c r="F724" t="s">
        <v>330</v>
      </c>
    </row>
    <row r="725" spans="1:6" x14ac:dyDescent="0.25">
      <c r="A725" t="s">
        <v>385</v>
      </c>
      <c r="B725" t="s">
        <v>386</v>
      </c>
      <c r="D725">
        <v>0.43</v>
      </c>
      <c r="F725" t="s">
        <v>330</v>
      </c>
    </row>
    <row r="726" spans="1:6" x14ac:dyDescent="0.25">
      <c r="A726" t="s">
        <v>385</v>
      </c>
      <c r="B726" t="s">
        <v>386</v>
      </c>
      <c r="D726">
        <v>0.36</v>
      </c>
      <c r="F726" t="s">
        <v>330</v>
      </c>
    </row>
    <row r="727" spans="1:6" x14ac:dyDescent="0.25">
      <c r="A727" t="s">
        <v>385</v>
      </c>
      <c r="B727" t="s">
        <v>386</v>
      </c>
      <c r="D727">
        <v>0.63</v>
      </c>
      <c r="F727" t="s">
        <v>330</v>
      </c>
    </row>
    <row r="728" spans="1:6" x14ac:dyDescent="0.25">
      <c r="A728" t="s">
        <v>385</v>
      </c>
      <c r="B728" t="s">
        <v>386</v>
      </c>
      <c r="D728">
        <v>0.37</v>
      </c>
      <c r="F728" t="s">
        <v>330</v>
      </c>
    </row>
    <row r="729" spans="1:6" x14ac:dyDescent="0.25">
      <c r="A729" t="s">
        <v>385</v>
      </c>
      <c r="B729" t="s">
        <v>386</v>
      </c>
      <c r="D729">
        <v>0.18</v>
      </c>
      <c r="F729" t="s">
        <v>330</v>
      </c>
    </row>
    <row r="730" spans="1:6" x14ac:dyDescent="0.25">
      <c r="A730" t="s">
        <v>385</v>
      </c>
      <c r="B730" t="s">
        <v>386</v>
      </c>
      <c r="D730">
        <v>0.1</v>
      </c>
      <c r="F730" t="s">
        <v>330</v>
      </c>
    </row>
    <row r="731" spans="1:6" x14ac:dyDescent="0.25">
      <c r="A731" t="s">
        <v>385</v>
      </c>
      <c r="B731" t="s">
        <v>386</v>
      </c>
      <c r="D731">
        <v>0.18</v>
      </c>
      <c r="F731" t="s">
        <v>330</v>
      </c>
    </row>
    <row r="732" spans="1:6" x14ac:dyDescent="0.25">
      <c r="A732" t="s">
        <v>385</v>
      </c>
      <c r="B732" t="s">
        <v>386</v>
      </c>
      <c r="D732">
        <v>0.2</v>
      </c>
      <c r="F732" t="s">
        <v>330</v>
      </c>
    </row>
    <row r="733" spans="1:6" x14ac:dyDescent="0.25">
      <c r="A733" t="s">
        <v>385</v>
      </c>
      <c r="B733" t="s">
        <v>386</v>
      </c>
      <c r="D733">
        <v>0.36</v>
      </c>
      <c r="F733" t="s">
        <v>330</v>
      </c>
    </row>
    <row r="734" spans="1:6" x14ac:dyDescent="0.25">
      <c r="A734" t="s">
        <v>385</v>
      </c>
      <c r="B734" t="s">
        <v>386</v>
      </c>
      <c r="D734">
        <v>0.19</v>
      </c>
      <c r="F734" t="s">
        <v>330</v>
      </c>
    </row>
    <row r="735" spans="1:6" x14ac:dyDescent="0.25">
      <c r="A735" t="s">
        <v>385</v>
      </c>
      <c r="B735" t="s">
        <v>386</v>
      </c>
      <c r="D735">
        <v>0.16</v>
      </c>
      <c r="F735" t="s">
        <v>330</v>
      </c>
    </row>
    <row r="736" spans="1:6" x14ac:dyDescent="0.25">
      <c r="A736" t="s">
        <v>722</v>
      </c>
      <c r="B736" t="s">
        <v>723</v>
      </c>
      <c r="C736" t="s">
        <v>333</v>
      </c>
      <c r="D736">
        <v>5.0000000000000001E-3</v>
      </c>
      <c r="F736" t="s">
        <v>338</v>
      </c>
    </row>
    <row r="737" spans="1:6" x14ac:dyDescent="0.25">
      <c r="A737" t="s">
        <v>387</v>
      </c>
      <c r="B737" t="s">
        <v>388</v>
      </c>
      <c r="D737">
        <v>2.4</v>
      </c>
      <c r="F737" t="s">
        <v>330</v>
      </c>
    </row>
    <row r="738" spans="1:6" x14ac:dyDescent="0.25">
      <c r="A738" t="s">
        <v>387</v>
      </c>
      <c r="B738" t="s">
        <v>388</v>
      </c>
      <c r="D738">
        <v>2.1</v>
      </c>
      <c r="F738" t="s">
        <v>330</v>
      </c>
    </row>
    <row r="739" spans="1:6" x14ac:dyDescent="0.25">
      <c r="A739" t="s">
        <v>387</v>
      </c>
      <c r="B739" t="s">
        <v>388</v>
      </c>
      <c r="D739">
        <v>4.3</v>
      </c>
      <c r="F739" t="s">
        <v>330</v>
      </c>
    </row>
    <row r="740" spans="1:6" x14ac:dyDescent="0.25">
      <c r="A740" t="s">
        <v>387</v>
      </c>
      <c r="B740" t="s">
        <v>388</v>
      </c>
      <c r="D740">
        <v>4.2</v>
      </c>
      <c r="F740" t="s">
        <v>330</v>
      </c>
    </row>
    <row r="741" spans="1:6" x14ac:dyDescent="0.25">
      <c r="A741" t="s">
        <v>387</v>
      </c>
      <c r="B741" t="s">
        <v>388</v>
      </c>
      <c r="D741">
        <v>3.1</v>
      </c>
      <c r="F741" t="s">
        <v>330</v>
      </c>
    </row>
    <row r="742" spans="1:6" x14ac:dyDescent="0.25">
      <c r="A742" t="s">
        <v>387</v>
      </c>
      <c r="B742" t="s">
        <v>388</v>
      </c>
      <c r="D742">
        <v>4.4000000000000004</v>
      </c>
      <c r="F742" t="s">
        <v>330</v>
      </c>
    </row>
    <row r="743" spans="1:6" x14ac:dyDescent="0.25">
      <c r="A743" t="s">
        <v>387</v>
      </c>
      <c r="B743" t="s">
        <v>388</v>
      </c>
      <c r="D743">
        <v>2.4</v>
      </c>
      <c r="F743" t="s">
        <v>330</v>
      </c>
    </row>
    <row r="744" spans="1:6" x14ac:dyDescent="0.25">
      <c r="A744" t="s">
        <v>387</v>
      </c>
      <c r="B744" t="s">
        <v>388</v>
      </c>
      <c r="D744">
        <v>2.1</v>
      </c>
      <c r="F744" t="s">
        <v>330</v>
      </c>
    </row>
    <row r="745" spans="1:6" x14ac:dyDescent="0.25">
      <c r="A745" t="s">
        <v>387</v>
      </c>
      <c r="B745" t="s">
        <v>388</v>
      </c>
      <c r="D745">
        <v>2</v>
      </c>
      <c r="F745" t="s">
        <v>330</v>
      </c>
    </row>
    <row r="746" spans="1:6" x14ac:dyDescent="0.25">
      <c r="A746" t="s">
        <v>387</v>
      </c>
      <c r="B746" t="s">
        <v>388</v>
      </c>
      <c r="D746">
        <v>2.4</v>
      </c>
      <c r="F746" t="s">
        <v>330</v>
      </c>
    </row>
    <row r="747" spans="1:6" x14ac:dyDescent="0.25">
      <c r="A747" t="s">
        <v>387</v>
      </c>
      <c r="B747" t="s">
        <v>388</v>
      </c>
      <c r="D747">
        <v>2.7</v>
      </c>
      <c r="F747" t="s">
        <v>330</v>
      </c>
    </row>
    <row r="748" spans="1:6" x14ac:dyDescent="0.25">
      <c r="A748" t="s">
        <v>387</v>
      </c>
      <c r="B748" t="s">
        <v>388</v>
      </c>
      <c r="D748">
        <v>3.4</v>
      </c>
      <c r="F748" t="s">
        <v>330</v>
      </c>
    </row>
    <row r="749" spans="1:6" x14ac:dyDescent="0.25">
      <c r="A749" t="s">
        <v>387</v>
      </c>
      <c r="B749" t="s">
        <v>388</v>
      </c>
      <c r="D749">
        <v>2.1</v>
      </c>
      <c r="F749" t="s">
        <v>330</v>
      </c>
    </row>
    <row r="750" spans="1:6" x14ac:dyDescent="0.25">
      <c r="A750" t="s">
        <v>387</v>
      </c>
      <c r="B750" t="s">
        <v>388</v>
      </c>
      <c r="D750">
        <v>2.7</v>
      </c>
      <c r="F750" t="s">
        <v>330</v>
      </c>
    </row>
    <row r="751" spans="1:6" x14ac:dyDescent="0.25">
      <c r="A751" t="s">
        <v>724</v>
      </c>
      <c r="B751" t="s">
        <v>724</v>
      </c>
      <c r="C751" t="s">
        <v>333</v>
      </c>
      <c r="D751">
        <v>5.0000000000000001E-3</v>
      </c>
      <c r="F751" t="s">
        <v>338</v>
      </c>
    </row>
    <row r="752" spans="1:6" x14ac:dyDescent="0.25">
      <c r="A752" t="s">
        <v>725</v>
      </c>
      <c r="B752" t="s">
        <v>726</v>
      </c>
      <c r="C752" t="s">
        <v>333</v>
      </c>
      <c r="D752">
        <v>0.01</v>
      </c>
      <c r="F752" t="s">
        <v>338</v>
      </c>
    </row>
    <row r="753" spans="1:6" x14ac:dyDescent="0.25">
      <c r="A753" t="s">
        <v>272</v>
      </c>
      <c r="B753" t="s">
        <v>272</v>
      </c>
      <c r="C753" t="s">
        <v>333</v>
      </c>
      <c r="D753">
        <v>1E-4</v>
      </c>
      <c r="F753" t="s">
        <v>338</v>
      </c>
    </row>
    <row r="754" spans="1:6" x14ac:dyDescent="0.25">
      <c r="A754" t="s">
        <v>727</v>
      </c>
      <c r="B754" t="s">
        <v>728</v>
      </c>
      <c r="C754" t="s">
        <v>333</v>
      </c>
      <c r="D754">
        <v>0.1</v>
      </c>
      <c r="F754" t="s">
        <v>338</v>
      </c>
    </row>
    <row r="755" spans="1:6" x14ac:dyDescent="0.25">
      <c r="A755" t="s">
        <v>729</v>
      </c>
      <c r="B755" t="s">
        <v>730</v>
      </c>
      <c r="C755" t="s">
        <v>333</v>
      </c>
      <c r="D755">
        <v>1</v>
      </c>
      <c r="F755" t="s">
        <v>338</v>
      </c>
    </row>
    <row r="756" spans="1:6" x14ac:dyDescent="0.25">
      <c r="A756" t="s">
        <v>389</v>
      </c>
      <c r="B756" t="s">
        <v>390</v>
      </c>
      <c r="D756">
        <v>1.3</v>
      </c>
      <c r="F756" t="s">
        <v>330</v>
      </c>
    </row>
    <row r="757" spans="1:6" x14ac:dyDescent="0.25">
      <c r="A757" t="s">
        <v>389</v>
      </c>
      <c r="B757" t="s">
        <v>390</v>
      </c>
      <c r="D757">
        <v>2.7</v>
      </c>
      <c r="F757" t="s">
        <v>330</v>
      </c>
    </row>
    <row r="758" spans="1:6" x14ac:dyDescent="0.25">
      <c r="A758" t="s">
        <v>389</v>
      </c>
      <c r="B758" t="s">
        <v>390</v>
      </c>
      <c r="D758">
        <v>1.1000000000000001</v>
      </c>
      <c r="F758" t="s">
        <v>330</v>
      </c>
    </row>
    <row r="759" spans="1:6" x14ac:dyDescent="0.25">
      <c r="A759" t="s">
        <v>389</v>
      </c>
      <c r="B759" t="s">
        <v>390</v>
      </c>
      <c r="D759">
        <v>4.4000000000000004</v>
      </c>
      <c r="F759" t="s">
        <v>330</v>
      </c>
    </row>
    <row r="760" spans="1:6" x14ac:dyDescent="0.25">
      <c r="A760" t="s">
        <v>389</v>
      </c>
      <c r="B760" t="s">
        <v>390</v>
      </c>
      <c r="D760">
        <v>3.1</v>
      </c>
      <c r="F760" t="s">
        <v>330</v>
      </c>
    </row>
    <row r="761" spans="1:6" x14ac:dyDescent="0.25">
      <c r="A761" t="s">
        <v>389</v>
      </c>
      <c r="B761" t="s">
        <v>390</v>
      </c>
      <c r="D761">
        <v>2.6</v>
      </c>
      <c r="F761" t="s">
        <v>330</v>
      </c>
    </row>
    <row r="762" spans="1:6" x14ac:dyDescent="0.25">
      <c r="A762" t="s">
        <v>389</v>
      </c>
      <c r="B762" t="s">
        <v>390</v>
      </c>
      <c r="D762">
        <v>2.9</v>
      </c>
      <c r="F762" t="s">
        <v>330</v>
      </c>
    </row>
    <row r="763" spans="1:6" x14ac:dyDescent="0.25">
      <c r="A763" t="s">
        <v>389</v>
      </c>
      <c r="B763" t="s">
        <v>390</v>
      </c>
      <c r="D763">
        <v>3.1</v>
      </c>
      <c r="F763" t="s">
        <v>330</v>
      </c>
    </row>
    <row r="764" spans="1:6" x14ac:dyDescent="0.25">
      <c r="A764" t="s">
        <v>389</v>
      </c>
      <c r="B764" t="s">
        <v>390</v>
      </c>
      <c r="D764">
        <v>3.5</v>
      </c>
      <c r="F764" t="s">
        <v>330</v>
      </c>
    </row>
    <row r="765" spans="1:6" x14ac:dyDescent="0.25">
      <c r="A765" t="s">
        <v>389</v>
      </c>
      <c r="B765" t="s">
        <v>390</v>
      </c>
      <c r="D765">
        <v>3.7</v>
      </c>
      <c r="F765" t="s">
        <v>330</v>
      </c>
    </row>
    <row r="766" spans="1:6" x14ac:dyDescent="0.25">
      <c r="A766" t="s">
        <v>389</v>
      </c>
      <c r="B766" t="s">
        <v>390</v>
      </c>
      <c r="D766">
        <v>3.2</v>
      </c>
      <c r="F766" t="s">
        <v>330</v>
      </c>
    </row>
    <row r="767" spans="1:6" x14ac:dyDescent="0.25">
      <c r="A767" t="s">
        <v>389</v>
      </c>
      <c r="B767" t="s">
        <v>390</v>
      </c>
      <c r="D767">
        <v>0.22</v>
      </c>
      <c r="F767" t="s">
        <v>330</v>
      </c>
    </row>
    <row r="768" spans="1:6" x14ac:dyDescent="0.25">
      <c r="A768" t="s">
        <v>389</v>
      </c>
      <c r="B768" t="s">
        <v>390</v>
      </c>
      <c r="D768">
        <v>1.6</v>
      </c>
      <c r="F768" t="s">
        <v>330</v>
      </c>
    </row>
    <row r="769" spans="1:6" x14ac:dyDescent="0.25">
      <c r="A769" t="s">
        <v>389</v>
      </c>
      <c r="B769" t="s">
        <v>390</v>
      </c>
      <c r="D769">
        <v>1.1000000000000001</v>
      </c>
      <c r="F769" t="s">
        <v>330</v>
      </c>
    </row>
    <row r="770" spans="1:6" x14ac:dyDescent="0.25">
      <c r="A770" t="s">
        <v>273</v>
      </c>
      <c r="B770" t="s">
        <v>273</v>
      </c>
      <c r="C770" t="s">
        <v>333</v>
      </c>
      <c r="D770">
        <v>1E-4</v>
      </c>
      <c r="F770" t="s">
        <v>338</v>
      </c>
    </row>
    <row r="771" spans="1:6" x14ac:dyDescent="0.25">
      <c r="A771" t="s">
        <v>391</v>
      </c>
      <c r="B771" t="s">
        <v>392</v>
      </c>
      <c r="D771">
        <v>17</v>
      </c>
      <c r="F771" t="s">
        <v>330</v>
      </c>
    </row>
    <row r="772" spans="1:6" x14ac:dyDescent="0.25">
      <c r="A772" t="s">
        <v>391</v>
      </c>
      <c r="B772" t="s">
        <v>392</v>
      </c>
      <c r="D772">
        <v>13</v>
      </c>
      <c r="F772" t="s">
        <v>330</v>
      </c>
    </row>
    <row r="773" spans="1:6" x14ac:dyDescent="0.25">
      <c r="A773" t="s">
        <v>391</v>
      </c>
      <c r="B773" t="s">
        <v>392</v>
      </c>
      <c r="D773">
        <v>27</v>
      </c>
      <c r="F773" t="s">
        <v>330</v>
      </c>
    </row>
    <row r="774" spans="1:6" x14ac:dyDescent="0.25">
      <c r="A774" t="s">
        <v>391</v>
      </c>
      <c r="B774" t="s">
        <v>392</v>
      </c>
      <c r="D774">
        <v>25</v>
      </c>
      <c r="F774" t="s">
        <v>330</v>
      </c>
    </row>
    <row r="775" spans="1:6" x14ac:dyDescent="0.25">
      <c r="A775" t="s">
        <v>391</v>
      </c>
      <c r="B775" t="s">
        <v>392</v>
      </c>
      <c r="D775">
        <v>20</v>
      </c>
      <c r="F775" t="s">
        <v>330</v>
      </c>
    </row>
    <row r="776" spans="1:6" x14ac:dyDescent="0.25">
      <c r="A776" t="s">
        <v>391</v>
      </c>
      <c r="B776" t="s">
        <v>392</v>
      </c>
      <c r="D776">
        <v>25</v>
      </c>
      <c r="F776" t="s">
        <v>330</v>
      </c>
    </row>
    <row r="777" spans="1:6" x14ac:dyDescent="0.25">
      <c r="A777" t="s">
        <v>391</v>
      </c>
      <c r="B777" t="s">
        <v>392</v>
      </c>
      <c r="D777">
        <v>12</v>
      </c>
      <c r="F777" t="s">
        <v>330</v>
      </c>
    </row>
    <row r="778" spans="1:6" x14ac:dyDescent="0.25">
      <c r="A778" t="s">
        <v>391</v>
      </c>
      <c r="B778" t="s">
        <v>392</v>
      </c>
      <c r="D778">
        <v>12</v>
      </c>
      <c r="F778" t="s">
        <v>330</v>
      </c>
    </row>
    <row r="779" spans="1:6" x14ac:dyDescent="0.25">
      <c r="A779" t="s">
        <v>391</v>
      </c>
      <c r="B779" t="s">
        <v>392</v>
      </c>
      <c r="D779">
        <v>17</v>
      </c>
      <c r="F779" t="s">
        <v>330</v>
      </c>
    </row>
    <row r="780" spans="1:6" x14ac:dyDescent="0.25">
      <c r="A780" t="s">
        <v>391</v>
      </c>
      <c r="B780" t="s">
        <v>392</v>
      </c>
      <c r="D780">
        <v>17</v>
      </c>
      <c r="F780" t="s">
        <v>330</v>
      </c>
    </row>
    <row r="781" spans="1:6" x14ac:dyDescent="0.25">
      <c r="A781" t="s">
        <v>391</v>
      </c>
      <c r="B781" t="s">
        <v>392</v>
      </c>
      <c r="D781">
        <v>17</v>
      </c>
      <c r="F781" t="s">
        <v>330</v>
      </c>
    </row>
    <row r="782" spans="1:6" x14ac:dyDescent="0.25">
      <c r="A782" t="s">
        <v>391</v>
      </c>
      <c r="B782" t="s">
        <v>392</v>
      </c>
      <c r="D782">
        <v>24</v>
      </c>
      <c r="F782" t="s">
        <v>330</v>
      </c>
    </row>
    <row r="783" spans="1:6" x14ac:dyDescent="0.25">
      <c r="A783" t="s">
        <v>391</v>
      </c>
      <c r="B783" t="s">
        <v>392</v>
      </c>
      <c r="D783">
        <v>12</v>
      </c>
      <c r="F783" t="s">
        <v>330</v>
      </c>
    </row>
    <row r="784" spans="1:6" x14ac:dyDescent="0.25">
      <c r="A784" t="s">
        <v>391</v>
      </c>
      <c r="B784" t="s">
        <v>392</v>
      </c>
      <c r="D784">
        <v>17</v>
      </c>
      <c r="F784" t="s">
        <v>330</v>
      </c>
    </row>
    <row r="785" spans="1:6" x14ac:dyDescent="0.25">
      <c r="A785" t="s">
        <v>731</v>
      </c>
      <c r="B785" t="s">
        <v>732</v>
      </c>
      <c r="C785" t="s">
        <v>333</v>
      </c>
      <c r="D785">
        <v>3</v>
      </c>
      <c r="F785" t="s">
        <v>330</v>
      </c>
    </row>
    <row r="786" spans="1:6" x14ac:dyDescent="0.25">
      <c r="A786" t="s">
        <v>731</v>
      </c>
      <c r="B786" t="s">
        <v>732</v>
      </c>
      <c r="D786">
        <v>7.3</v>
      </c>
      <c r="F786" t="s">
        <v>330</v>
      </c>
    </row>
    <row r="787" spans="1:6" x14ac:dyDescent="0.25">
      <c r="A787" t="s">
        <v>731</v>
      </c>
      <c r="B787" t="s">
        <v>732</v>
      </c>
      <c r="D787">
        <v>4.3</v>
      </c>
      <c r="F787" t="s">
        <v>330</v>
      </c>
    </row>
    <row r="788" spans="1:6" x14ac:dyDescent="0.25">
      <c r="A788" t="s">
        <v>731</v>
      </c>
      <c r="B788" t="s">
        <v>732</v>
      </c>
      <c r="C788" t="s">
        <v>333</v>
      </c>
      <c r="D788">
        <v>3</v>
      </c>
      <c r="F788" t="s">
        <v>330</v>
      </c>
    </row>
    <row r="789" spans="1:6" x14ac:dyDescent="0.25">
      <c r="A789" t="s">
        <v>731</v>
      </c>
      <c r="B789" t="s">
        <v>732</v>
      </c>
      <c r="D789">
        <v>3</v>
      </c>
      <c r="F789" t="s">
        <v>330</v>
      </c>
    </row>
    <row r="790" spans="1:6" x14ac:dyDescent="0.25">
      <c r="A790" t="s">
        <v>731</v>
      </c>
      <c r="B790" t="s">
        <v>732</v>
      </c>
      <c r="D790">
        <v>3</v>
      </c>
      <c r="F790" t="s">
        <v>330</v>
      </c>
    </row>
    <row r="791" spans="1:6" x14ac:dyDescent="0.25">
      <c r="A791" t="s">
        <v>731</v>
      </c>
      <c r="B791" t="s">
        <v>732</v>
      </c>
      <c r="D791">
        <v>24</v>
      </c>
      <c r="F791" t="s">
        <v>330</v>
      </c>
    </row>
    <row r="792" spans="1:6" x14ac:dyDescent="0.25">
      <c r="A792" t="s">
        <v>731</v>
      </c>
      <c r="B792" t="s">
        <v>732</v>
      </c>
      <c r="D792">
        <v>3.2</v>
      </c>
      <c r="F792" t="s">
        <v>330</v>
      </c>
    </row>
    <row r="793" spans="1:6" x14ac:dyDescent="0.25">
      <c r="A793" t="s">
        <v>731</v>
      </c>
      <c r="B793" t="s">
        <v>732</v>
      </c>
      <c r="D793">
        <v>3.6</v>
      </c>
      <c r="F793" t="s">
        <v>330</v>
      </c>
    </row>
    <row r="794" spans="1:6" x14ac:dyDescent="0.25">
      <c r="A794" t="s">
        <v>731</v>
      </c>
      <c r="B794" t="s">
        <v>732</v>
      </c>
      <c r="C794" t="s">
        <v>333</v>
      </c>
      <c r="D794">
        <v>3</v>
      </c>
      <c r="F794" t="s">
        <v>330</v>
      </c>
    </row>
    <row r="795" spans="1:6" x14ac:dyDescent="0.25">
      <c r="A795" t="s">
        <v>731</v>
      </c>
      <c r="B795" t="s">
        <v>732</v>
      </c>
      <c r="C795" t="s">
        <v>333</v>
      </c>
      <c r="D795">
        <v>3</v>
      </c>
      <c r="F795" t="s">
        <v>330</v>
      </c>
    </row>
    <row r="796" spans="1:6" x14ac:dyDescent="0.25">
      <c r="A796" t="s">
        <v>731</v>
      </c>
      <c r="B796" t="s">
        <v>732</v>
      </c>
      <c r="D796">
        <v>4.9000000000000004</v>
      </c>
      <c r="F796" t="s">
        <v>330</v>
      </c>
    </row>
    <row r="797" spans="1:6" x14ac:dyDescent="0.25">
      <c r="A797" t="s">
        <v>731</v>
      </c>
      <c r="B797" t="s">
        <v>732</v>
      </c>
      <c r="D797">
        <v>16</v>
      </c>
      <c r="F797" t="s">
        <v>330</v>
      </c>
    </row>
    <row r="798" spans="1:6" x14ac:dyDescent="0.25">
      <c r="A798" t="s">
        <v>731</v>
      </c>
      <c r="B798" t="s">
        <v>732</v>
      </c>
      <c r="D798">
        <v>3.7</v>
      </c>
      <c r="F798" t="s">
        <v>330</v>
      </c>
    </row>
    <row r="799" spans="1:6" x14ac:dyDescent="0.25">
      <c r="A799" t="s">
        <v>733</v>
      </c>
      <c r="B799" t="s">
        <v>734</v>
      </c>
      <c r="D799">
        <v>180</v>
      </c>
      <c r="F799" t="s">
        <v>338</v>
      </c>
    </row>
    <row r="800" spans="1:6" x14ac:dyDescent="0.25">
      <c r="A800" t="s">
        <v>735</v>
      </c>
      <c r="B800" t="s">
        <v>736</v>
      </c>
      <c r="C800" t="s">
        <v>333</v>
      </c>
      <c r="D800">
        <v>0.1</v>
      </c>
      <c r="F800" t="s">
        <v>338</v>
      </c>
    </row>
    <row r="801" spans="1:6" x14ac:dyDescent="0.25">
      <c r="A801" t="s">
        <v>737</v>
      </c>
      <c r="B801" t="s">
        <v>737</v>
      </c>
      <c r="C801" t="s">
        <v>333</v>
      </c>
      <c r="D801">
        <v>0.1</v>
      </c>
      <c r="F801" t="s">
        <v>338</v>
      </c>
    </row>
    <row r="802" spans="1:6" x14ac:dyDescent="0.25">
      <c r="A802" t="s">
        <v>393</v>
      </c>
      <c r="B802" t="s">
        <v>394</v>
      </c>
      <c r="D802">
        <v>39</v>
      </c>
      <c r="F802" t="s">
        <v>330</v>
      </c>
    </row>
    <row r="803" spans="1:6" x14ac:dyDescent="0.25">
      <c r="A803" t="s">
        <v>393</v>
      </c>
      <c r="B803" t="s">
        <v>394</v>
      </c>
      <c r="D803">
        <v>23</v>
      </c>
      <c r="F803" t="s">
        <v>330</v>
      </c>
    </row>
    <row r="804" spans="1:6" x14ac:dyDescent="0.25">
      <c r="A804" t="s">
        <v>393</v>
      </c>
      <c r="B804" t="s">
        <v>394</v>
      </c>
      <c r="D804">
        <v>69</v>
      </c>
      <c r="F804" t="s">
        <v>330</v>
      </c>
    </row>
    <row r="805" spans="1:6" x14ac:dyDescent="0.25">
      <c r="A805" t="s">
        <v>393</v>
      </c>
      <c r="B805" t="s">
        <v>394</v>
      </c>
      <c r="D805">
        <v>56</v>
      </c>
      <c r="F805" t="s">
        <v>330</v>
      </c>
    </row>
    <row r="806" spans="1:6" x14ac:dyDescent="0.25">
      <c r="A806" t="s">
        <v>393</v>
      </c>
      <c r="B806" t="s">
        <v>394</v>
      </c>
      <c r="D806">
        <v>47</v>
      </c>
      <c r="F806" t="s">
        <v>330</v>
      </c>
    </row>
    <row r="807" spans="1:6" x14ac:dyDescent="0.25">
      <c r="A807" t="s">
        <v>393</v>
      </c>
      <c r="B807" t="s">
        <v>394</v>
      </c>
      <c r="D807">
        <v>65</v>
      </c>
      <c r="F807" t="s">
        <v>330</v>
      </c>
    </row>
    <row r="808" spans="1:6" x14ac:dyDescent="0.25">
      <c r="A808" t="s">
        <v>393</v>
      </c>
      <c r="B808" t="s">
        <v>394</v>
      </c>
      <c r="D808">
        <v>25</v>
      </c>
      <c r="F808" t="s">
        <v>330</v>
      </c>
    </row>
    <row r="809" spans="1:6" x14ac:dyDescent="0.25">
      <c r="A809" t="s">
        <v>393</v>
      </c>
      <c r="B809" t="s">
        <v>394</v>
      </c>
      <c r="D809">
        <v>27</v>
      </c>
      <c r="F809" t="s">
        <v>330</v>
      </c>
    </row>
    <row r="810" spans="1:6" x14ac:dyDescent="0.25">
      <c r="A810" t="s">
        <v>393</v>
      </c>
      <c r="B810" t="s">
        <v>394</v>
      </c>
      <c r="D810">
        <v>21</v>
      </c>
      <c r="F810" t="s">
        <v>330</v>
      </c>
    </row>
    <row r="811" spans="1:6" x14ac:dyDescent="0.25">
      <c r="A811" t="s">
        <v>393</v>
      </c>
      <c r="B811" t="s">
        <v>394</v>
      </c>
      <c r="D811">
        <v>29</v>
      </c>
      <c r="F811" t="s">
        <v>330</v>
      </c>
    </row>
    <row r="812" spans="1:6" x14ac:dyDescent="0.25">
      <c r="A812" t="s">
        <v>393</v>
      </c>
      <c r="B812" t="s">
        <v>394</v>
      </c>
      <c r="D812">
        <v>37</v>
      </c>
      <c r="F812" t="s">
        <v>330</v>
      </c>
    </row>
    <row r="813" spans="1:6" x14ac:dyDescent="0.25">
      <c r="A813" t="s">
        <v>393</v>
      </c>
      <c r="B813" t="s">
        <v>394</v>
      </c>
      <c r="D813">
        <v>48</v>
      </c>
      <c r="F813" t="s">
        <v>330</v>
      </c>
    </row>
    <row r="814" spans="1:6" x14ac:dyDescent="0.25">
      <c r="A814" t="s">
        <v>393</v>
      </c>
      <c r="B814" t="s">
        <v>394</v>
      </c>
      <c r="D814">
        <v>17</v>
      </c>
      <c r="F814" t="s">
        <v>330</v>
      </c>
    </row>
    <row r="815" spans="1:6" x14ac:dyDescent="0.25">
      <c r="A815" t="s">
        <v>393</v>
      </c>
      <c r="B815" t="s">
        <v>394</v>
      </c>
      <c r="D815">
        <v>37</v>
      </c>
      <c r="F815" t="s">
        <v>330</v>
      </c>
    </row>
    <row r="816" spans="1:6" x14ac:dyDescent="0.25">
      <c r="A816" t="s">
        <v>738</v>
      </c>
      <c r="B816" t="s">
        <v>739</v>
      </c>
      <c r="C816" t="s">
        <v>333</v>
      </c>
      <c r="D816">
        <v>1E-4</v>
      </c>
      <c r="F816" t="s">
        <v>338</v>
      </c>
    </row>
    <row r="817" spans="1:6" x14ac:dyDescent="0.25">
      <c r="A817" t="s">
        <v>395</v>
      </c>
      <c r="B817" t="s">
        <v>396</v>
      </c>
      <c r="D817">
        <v>7</v>
      </c>
      <c r="F817" t="s">
        <v>397</v>
      </c>
    </row>
    <row r="818" spans="1:6" x14ac:dyDescent="0.25">
      <c r="A818" t="s">
        <v>395</v>
      </c>
      <c r="B818" t="s">
        <v>396</v>
      </c>
      <c r="D818">
        <v>12</v>
      </c>
      <c r="F818" t="s">
        <v>397</v>
      </c>
    </row>
    <row r="819" spans="1:6" x14ac:dyDescent="0.25">
      <c r="A819" t="s">
        <v>395</v>
      </c>
      <c r="B819" t="s">
        <v>396</v>
      </c>
      <c r="D819">
        <v>19.399999999999999</v>
      </c>
      <c r="F819" t="s">
        <v>397</v>
      </c>
    </row>
    <row r="820" spans="1:6" x14ac:dyDescent="0.25">
      <c r="A820" t="s">
        <v>395</v>
      </c>
      <c r="B820" t="s">
        <v>396</v>
      </c>
      <c r="D820">
        <v>18.899999999999999</v>
      </c>
      <c r="F820" t="s">
        <v>397</v>
      </c>
    </row>
    <row r="821" spans="1:6" x14ac:dyDescent="0.25">
      <c r="A821" t="s">
        <v>395</v>
      </c>
      <c r="B821" t="s">
        <v>396</v>
      </c>
      <c r="D821">
        <v>17.899999999999999</v>
      </c>
      <c r="F821" t="s">
        <v>397</v>
      </c>
    </row>
    <row r="822" spans="1:6" x14ac:dyDescent="0.25">
      <c r="A822" t="s">
        <v>395</v>
      </c>
      <c r="B822" t="s">
        <v>396</v>
      </c>
      <c r="D822">
        <v>16.3</v>
      </c>
      <c r="F822" t="s">
        <v>397</v>
      </c>
    </row>
    <row r="823" spans="1:6" x14ac:dyDescent="0.25">
      <c r="A823" t="s">
        <v>395</v>
      </c>
      <c r="B823" t="s">
        <v>396</v>
      </c>
      <c r="D823">
        <v>12.5</v>
      </c>
      <c r="F823" t="s">
        <v>397</v>
      </c>
    </row>
    <row r="824" spans="1:6" x14ac:dyDescent="0.25">
      <c r="A824" t="s">
        <v>395</v>
      </c>
      <c r="B824" t="s">
        <v>396</v>
      </c>
      <c r="D824">
        <v>9.3000000000000007</v>
      </c>
      <c r="F824" t="s">
        <v>397</v>
      </c>
    </row>
    <row r="825" spans="1:6" x14ac:dyDescent="0.25">
      <c r="A825" t="s">
        <v>395</v>
      </c>
      <c r="B825" t="s">
        <v>396</v>
      </c>
      <c r="D825">
        <v>4.5999999999999996</v>
      </c>
      <c r="F825" t="s">
        <v>397</v>
      </c>
    </row>
    <row r="826" spans="1:6" x14ac:dyDescent="0.25">
      <c r="A826" t="s">
        <v>395</v>
      </c>
      <c r="B826" t="s">
        <v>396</v>
      </c>
      <c r="D826">
        <v>5.0999999999999996</v>
      </c>
      <c r="F826" t="s">
        <v>397</v>
      </c>
    </row>
    <row r="827" spans="1:6" x14ac:dyDescent="0.25">
      <c r="A827" t="s">
        <v>395</v>
      </c>
      <c r="B827" t="s">
        <v>396</v>
      </c>
      <c r="D827">
        <v>7.8</v>
      </c>
      <c r="F827" t="s">
        <v>397</v>
      </c>
    </row>
    <row r="828" spans="1:6" x14ac:dyDescent="0.25">
      <c r="A828" t="s">
        <v>395</v>
      </c>
      <c r="B828" t="s">
        <v>396</v>
      </c>
      <c r="D828">
        <v>13.9</v>
      </c>
      <c r="F828" t="s">
        <v>397</v>
      </c>
    </row>
    <row r="829" spans="1:6" x14ac:dyDescent="0.25">
      <c r="A829" t="s">
        <v>395</v>
      </c>
      <c r="B829" t="s">
        <v>396</v>
      </c>
      <c r="D829">
        <v>15.8</v>
      </c>
      <c r="F829" t="s">
        <v>397</v>
      </c>
    </row>
    <row r="830" spans="1:6" x14ac:dyDescent="0.25">
      <c r="A830" t="s">
        <v>395</v>
      </c>
      <c r="B830" t="s">
        <v>396</v>
      </c>
      <c r="D830">
        <v>7.6</v>
      </c>
      <c r="F830" t="s">
        <v>397</v>
      </c>
    </row>
    <row r="831" spans="1:6" x14ac:dyDescent="0.25">
      <c r="A831" t="s">
        <v>395</v>
      </c>
      <c r="B831" t="s">
        <v>396</v>
      </c>
      <c r="D831">
        <v>11.8</v>
      </c>
      <c r="F831" t="s">
        <v>397</v>
      </c>
    </row>
    <row r="832" spans="1:6" x14ac:dyDescent="0.25">
      <c r="A832" t="s">
        <v>740</v>
      </c>
      <c r="B832" t="s">
        <v>158</v>
      </c>
      <c r="D832">
        <v>4.0000000000000002E-4</v>
      </c>
      <c r="F832" t="s">
        <v>338</v>
      </c>
    </row>
    <row r="833" spans="1:6" x14ac:dyDescent="0.25">
      <c r="A833" t="s">
        <v>741</v>
      </c>
      <c r="B833" t="s">
        <v>742</v>
      </c>
      <c r="C833" t="s">
        <v>333</v>
      </c>
      <c r="D833">
        <v>0.1</v>
      </c>
      <c r="F833" t="s">
        <v>338</v>
      </c>
    </row>
    <row r="834" spans="1:6" x14ac:dyDescent="0.25">
      <c r="A834" t="s">
        <v>743</v>
      </c>
      <c r="B834" t="s">
        <v>744</v>
      </c>
      <c r="C834" t="s">
        <v>333</v>
      </c>
      <c r="D834">
        <v>0.1</v>
      </c>
      <c r="F834" t="s">
        <v>338</v>
      </c>
    </row>
    <row r="835" spans="1:6" x14ac:dyDescent="0.25">
      <c r="A835" t="s">
        <v>745</v>
      </c>
      <c r="B835" t="s">
        <v>746</v>
      </c>
      <c r="C835" t="s">
        <v>333</v>
      </c>
      <c r="D835">
        <v>0.1</v>
      </c>
      <c r="F835" t="s">
        <v>338</v>
      </c>
    </row>
    <row r="836" spans="1:6" x14ac:dyDescent="0.25">
      <c r="A836" t="s">
        <v>281</v>
      </c>
      <c r="B836" t="s">
        <v>747</v>
      </c>
      <c r="C836" t="s">
        <v>333</v>
      </c>
      <c r="D836">
        <v>0.1</v>
      </c>
      <c r="F836" t="s">
        <v>338</v>
      </c>
    </row>
    <row r="837" spans="1:6" x14ac:dyDescent="0.25">
      <c r="A837" t="s">
        <v>748</v>
      </c>
      <c r="B837" t="s">
        <v>749</v>
      </c>
      <c r="C837" t="s">
        <v>333</v>
      </c>
      <c r="D837">
        <v>0.1</v>
      </c>
      <c r="F837" t="s">
        <v>338</v>
      </c>
    </row>
    <row r="838" spans="1:6" x14ac:dyDescent="0.25">
      <c r="A838" t="s">
        <v>443</v>
      </c>
      <c r="B838" t="s">
        <v>750</v>
      </c>
      <c r="C838" t="s">
        <v>333</v>
      </c>
      <c r="D838">
        <v>0.5</v>
      </c>
      <c r="F838" t="s">
        <v>338</v>
      </c>
    </row>
    <row r="839" spans="1:6" x14ac:dyDescent="0.25">
      <c r="A839" t="s">
        <v>751</v>
      </c>
      <c r="B839" t="s">
        <v>752</v>
      </c>
      <c r="C839" t="s">
        <v>333</v>
      </c>
      <c r="D839">
        <v>4.0000000000000003E-5</v>
      </c>
      <c r="F839" t="s">
        <v>338</v>
      </c>
    </row>
    <row r="840" spans="1:6" x14ac:dyDescent="0.25">
      <c r="A840" t="s">
        <v>753</v>
      </c>
      <c r="B840" t="s">
        <v>754</v>
      </c>
      <c r="D840">
        <v>1E-4</v>
      </c>
      <c r="F840" t="s">
        <v>338</v>
      </c>
    </row>
    <row r="841" spans="1:6" x14ac:dyDescent="0.25">
      <c r="A841" t="s">
        <v>755</v>
      </c>
      <c r="B841" t="s">
        <v>756</v>
      </c>
      <c r="C841" t="s">
        <v>333</v>
      </c>
      <c r="D841">
        <v>2.0000000000000001E-4</v>
      </c>
      <c r="F841" t="s">
        <v>338</v>
      </c>
    </row>
    <row r="842" spans="1:6" x14ac:dyDescent="0.25">
      <c r="A842" t="s">
        <v>757</v>
      </c>
      <c r="B842" t="s">
        <v>758</v>
      </c>
      <c r="C842" t="s">
        <v>333</v>
      </c>
      <c r="D842">
        <v>0.1</v>
      </c>
      <c r="F842" t="s">
        <v>338</v>
      </c>
    </row>
    <row r="843" spans="1:6" x14ac:dyDescent="0.25">
      <c r="A843" t="s">
        <v>759</v>
      </c>
      <c r="B843" t="s">
        <v>760</v>
      </c>
      <c r="C843" t="s">
        <v>333</v>
      </c>
      <c r="D843">
        <v>0.1</v>
      </c>
      <c r="F843" t="s">
        <v>338</v>
      </c>
    </row>
    <row r="844" spans="1:6" x14ac:dyDescent="0.25">
      <c r="A844" t="s">
        <v>761</v>
      </c>
      <c r="B844" t="s">
        <v>761</v>
      </c>
      <c r="C844" t="s">
        <v>333</v>
      </c>
      <c r="D844">
        <v>5.0000000000000001E-3</v>
      </c>
      <c r="F844" t="s">
        <v>338</v>
      </c>
    </row>
    <row r="845" spans="1:6" x14ac:dyDescent="0.25">
      <c r="A845" t="s">
        <v>292</v>
      </c>
      <c r="B845" t="s">
        <v>292</v>
      </c>
      <c r="C845" t="s">
        <v>333</v>
      </c>
      <c r="D845">
        <v>1E-4</v>
      </c>
      <c r="F845" t="s">
        <v>338</v>
      </c>
    </row>
    <row r="846" spans="1:6" x14ac:dyDescent="0.25">
      <c r="A846" t="s">
        <v>762</v>
      </c>
      <c r="B846" t="s">
        <v>763</v>
      </c>
      <c r="C846" t="s">
        <v>333</v>
      </c>
      <c r="D846">
        <v>2.0000000000000001E-4</v>
      </c>
      <c r="F846" t="s">
        <v>338</v>
      </c>
    </row>
    <row r="847" spans="1:6" x14ac:dyDescent="0.25">
      <c r="A847" t="s">
        <v>398</v>
      </c>
      <c r="B847" t="s">
        <v>399</v>
      </c>
      <c r="D847">
        <v>2.2999999999999998</v>
      </c>
      <c r="F847" t="s">
        <v>400</v>
      </c>
    </row>
    <row r="848" spans="1:6" x14ac:dyDescent="0.25">
      <c r="A848" t="s">
        <v>398</v>
      </c>
      <c r="B848" t="s">
        <v>399</v>
      </c>
      <c r="D848">
        <v>6</v>
      </c>
      <c r="F848" t="s">
        <v>400</v>
      </c>
    </row>
    <row r="849" spans="1:6" x14ac:dyDescent="0.25">
      <c r="A849" t="s">
        <v>398</v>
      </c>
      <c r="B849" t="s">
        <v>399</v>
      </c>
      <c r="D849">
        <v>1.7</v>
      </c>
      <c r="F849" t="s">
        <v>400</v>
      </c>
    </row>
    <row r="850" spans="1:6" x14ac:dyDescent="0.25">
      <c r="A850" t="s">
        <v>398</v>
      </c>
      <c r="B850" t="s">
        <v>399</v>
      </c>
      <c r="D850">
        <v>2.8</v>
      </c>
      <c r="F850" t="s">
        <v>400</v>
      </c>
    </row>
    <row r="851" spans="1:6" x14ac:dyDescent="0.25">
      <c r="A851" t="s">
        <v>398</v>
      </c>
      <c r="B851" t="s">
        <v>399</v>
      </c>
      <c r="D851">
        <v>2.2000000000000002</v>
      </c>
      <c r="F851" t="s">
        <v>400</v>
      </c>
    </row>
    <row r="852" spans="1:6" x14ac:dyDescent="0.25">
      <c r="A852" t="s">
        <v>398</v>
      </c>
      <c r="B852" t="s">
        <v>399</v>
      </c>
      <c r="D852">
        <v>15</v>
      </c>
      <c r="F852" t="s">
        <v>400</v>
      </c>
    </row>
    <row r="853" spans="1:6" x14ac:dyDescent="0.25">
      <c r="A853" t="s">
        <v>398</v>
      </c>
      <c r="B853" t="s">
        <v>399</v>
      </c>
      <c r="D853">
        <v>3.1</v>
      </c>
      <c r="F853" t="s">
        <v>400</v>
      </c>
    </row>
    <row r="854" spans="1:6" x14ac:dyDescent="0.25">
      <c r="A854" t="s">
        <v>398</v>
      </c>
      <c r="B854" t="s">
        <v>399</v>
      </c>
      <c r="D854">
        <v>6.6</v>
      </c>
      <c r="F854" t="s">
        <v>400</v>
      </c>
    </row>
    <row r="855" spans="1:6" x14ac:dyDescent="0.25">
      <c r="A855" t="s">
        <v>398</v>
      </c>
      <c r="B855" t="s">
        <v>399</v>
      </c>
      <c r="D855">
        <v>3.4</v>
      </c>
      <c r="F855" t="s">
        <v>400</v>
      </c>
    </row>
    <row r="856" spans="1:6" x14ac:dyDescent="0.25">
      <c r="A856" t="s">
        <v>398</v>
      </c>
      <c r="B856" t="s">
        <v>399</v>
      </c>
      <c r="D856">
        <v>2.4</v>
      </c>
      <c r="F856" t="s">
        <v>400</v>
      </c>
    </row>
    <row r="857" spans="1:6" x14ac:dyDescent="0.25">
      <c r="A857" t="s">
        <v>398</v>
      </c>
      <c r="B857" t="s">
        <v>399</v>
      </c>
      <c r="D857">
        <v>2</v>
      </c>
      <c r="F857" t="s">
        <v>400</v>
      </c>
    </row>
    <row r="858" spans="1:6" x14ac:dyDescent="0.25">
      <c r="A858" t="s">
        <v>398</v>
      </c>
      <c r="B858" t="s">
        <v>399</v>
      </c>
      <c r="D858">
        <v>4.2</v>
      </c>
      <c r="F858" t="s">
        <v>400</v>
      </c>
    </row>
    <row r="859" spans="1:6" x14ac:dyDescent="0.25">
      <c r="A859" t="s">
        <v>398</v>
      </c>
      <c r="B859" t="s">
        <v>399</v>
      </c>
      <c r="D859">
        <v>7.6</v>
      </c>
      <c r="F859" t="s">
        <v>400</v>
      </c>
    </row>
    <row r="860" spans="1:6" x14ac:dyDescent="0.25">
      <c r="A860" t="s">
        <v>398</v>
      </c>
      <c r="B860" t="s">
        <v>399</v>
      </c>
      <c r="D860">
        <v>1.6</v>
      </c>
      <c r="F860" t="s">
        <v>400</v>
      </c>
    </row>
    <row r="861" spans="1:6" x14ac:dyDescent="0.25">
      <c r="A861" t="s">
        <v>764</v>
      </c>
      <c r="B861" t="s">
        <v>765</v>
      </c>
      <c r="C861" t="s">
        <v>333</v>
      </c>
      <c r="D861">
        <v>0.1</v>
      </c>
      <c r="F861" t="s">
        <v>338</v>
      </c>
    </row>
    <row r="862" spans="1:6" x14ac:dyDescent="0.25">
      <c r="A862" t="s">
        <v>766</v>
      </c>
      <c r="B862" t="s">
        <v>159</v>
      </c>
      <c r="D862">
        <v>7.2</v>
      </c>
      <c r="F862" t="s">
        <v>338</v>
      </c>
    </row>
    <row r="863" spans="1:6" x14ac:dyDescent="0.25">
      <c r="A863" t="s">
        <v>766</v>
      </c>
      <c r="B863" t="s">
        <v>159</v>
      </c>
      <c r="D863">
        <v>11</v>
      </c>
      <c r="F863" t="s">
        <v>338</v>
      </c>
    </row>
    <row r="864" spans="1:6" x14ac:dyDescent="0.25">
      <c r="A864" t="s">
        <v>766</v>
      </c>
      <c r="B864" t="s">
        <v>159</v>
      </c>
      <c r="D864">
        <v>6.3</v>
      </c>
      <c r="F864" t="s">
        <v>338</v>
      </c>
    </row>
    <row r="865" spans="1:6" x14ac:dyDescent="0.25">
      <c r="A865" t="s">
        <v>766</v>
      </c>
      <c r="B865" t="s">
        <v>159</v>
      </c>
      <c r="D865">
        <v>7.5</v>
      </c>
      <c r="F865" t="s">
        <v>338</v>
      </c>
    </row>
    <row r="866" spans="1:6" x14ac:dyDescent="0.25">
      <c r="A866" t="s">
        <v>766</v>
      </c>
      <c r="B866" t="s">
        <v>159</v>
      </c>
      <c r="D866">
        <v>8.1999999999999993</v>
      </c>
      <c r="F866" t="s">
        <v>338</v>
      </c>
    </row>
    <row r="867" spans="1:6" x14ac:dyDescent="0.25">
      <c r="A867" t="s">
        <v>766</v>
      </c>
      <c r="B867" t="s">
        <v>159</v>
      </c>
      <c r="D867">
        <v>9.1</v>
      </c>
      <c r="F867" t="s">
        <v>338</v>
      </c>
    </row>
    <row r="868" spans="1:6" x14ac:dyDescent="0.25">
      <c r="A868" t="s">
        <v>766</v>
      </c>
      <c r="B868" t="s">
        <v>159</v>
      </c>
      <c r="D868">
        <v>21</v>
      </c>
      <c r="F868" t="s">
        <v>338</v>
      </c>
    </row>
    <row r="869" spans="1:6" x14ac:dyDescent="0.25">
      <c r="A869" t="s">
        <v>766</v>
      </c>
      <c r="B869" t="s">
        <v>159</v>
      </c>
      <c r="D869">
        <v>20</v>
      </c>
      <c r="F869" t="s">
        <v>338</v>
      </c>
    </row>
    <row r="870" spans="1:6" x14ac:dyDescent="0.25">
      <c r="A870" t="s">
        <v>766</v>
      </c>
      <c r="B870" t="s">
        <v>159</v>
      </c>
      <c r="D870">
        <v>13</v>
      </c>
      <c r="F870" t="s">
        <v>338</v>
      </c>
    </row>
    <row r="871" spans="1:6" x14ac:dyDescent="0.25">
      <c r="A871" t="s">
        <v>766</v>
      </c>
      <c r="B871" t="s">
        <v>159</v>
      </c>
      <c r="D871">
        <v>12</v>
      </c>
      <c r="F871" t="s">
        <v>338</v>
      </c>
    </row>
    <row r="872" spans="1:6" x14ac:dyDescent="0.25">
      <c r="A872" t="s">
        <v>766</v>
      </c>
      <c r="B872" t="s">
        <v>159</v>
      </c>
      <c r="D872">
        <v>11</v>
      </c>
      <c r="F872" t="s">
        <v>338</v>
      </c>
    </row>
    <row r="873" spans="1:6" x14ac:dyDescent="0.25">
      <c r="A873" t="s">
        <v>766</v>
      </c>
      <c r="B873" t="s">
        <v>159</v>
      </c>
      <c r="D873">
        <v>7.6</v>
      </c>
      <c r="F873" t="s">
        <v>338</v>
      </c>
    </row>
    <row r="874" spans="1:6" x14ac:dyDescent="0.25">
      <c r="A874" t="s">
        <v>766</v>
      </c>
      <c r="B874" t="s">
        <v>159</v>
      </c>
      <c r="D874">
        <v>8.9</v>
      </c>
      <c r="F874" t="s">
        <v>338</v>
      </c>
    </row>
    <row r="875" spans="1:6" x14ac:dyDescent="0.25">
      <c r="A875" t="s">
        <v>766</v>
      </c>
      <c r="B875" t="s">
        <v>159</v>
      </c>
      <c r="D875">
        <v>9.3000000000000007</v>
      </c>
      <c r="F875" t="s">
        <v>338</v>
      </c>
    </row>
    <row r="876" spans="1:6" x14ac:dyDescent="0.25">
      <c r="A876" t="s">
        <v>767</v>
      </c>
      <c r="B876" t="s">
        <v>768</v>
      </c>
      <c r="D876">
        <v>3</v>
      </c>
      <c r="F876" t="s">
        <v>338</v>
      </c>
    </row>
    <row r="877" spans="1:6" x14ac:dyDescent="0.25">
      <c r="A877" t="s">
        <v>401</v>
      </c>
      <c r="B877" t="s">
        <v>402</v>
      </c>
      <c r="D877">
        <v>5.5</v>
      </c>
      <c r="F877" t="s">
        <v>338</v>
      </c>
    </row>
    <row r="878" spans="1:6" x14ac:dyDescent="0.25">
      <c r="A878" t="s">
        <v>401</v>
      </c>
      <c r="B878" t="s">
        <v>402</v>
      </c>
      <c r="D878">
        <v>8.1</v>
      </c>
      <c r="F878" t="s">
        <v>338</v>
      </c>
    </row>
    <row r="879" spans="1:6" x14ac:dyDescent="0.25">
      <c r="A879" t="s">
        <v>401</v>
      </c>
      <c r="B879" t="s">
        <v>402</v>
      </c>
      <c r="D879">
        <v>5.0999999999999996</v>
      </c>
      <c r="F879" t="s">
        <v>338</v>
      </c>
    </row>
    <row r="880" spans="1:6" x14ac:dyDescent="0.25">
      <c r="A880" t="s">
        <v>401</v>
      </c>
      <c r="B880" t="s">
        <v>402</v>
      </c>
      <c r="D880">
        <v>6.3</v>
      </c>
      <c r="F880" t="s">
        <v>338</v>
      </c>
    </row>
    <row r="881" spans="1:6" x14ac:dyDescent="0.25">
      <c r="A881" t="s">
        <v>401</v>
      </c>
      <c r="B881" t="s">
        <v>402</v>
      </c>
      <c r="D881">
        <v>7.3</v>
      </c>
      <c r="F881" t="s">
        <v>338</v>
      </c>
    </row>
    <row r="882" spans="1:6" x14ac:dyDescent="0.25">
      <c r="A882" t="s">
        <v>401</v>
      </c>
      <c r="B882" t="s">
        <v>402</v>
      </c>
      <c r="D882">
        <v>6.3</v>
      </c>
      <c r="F882" t="s">
        <v>338</v>
      </c>
    </row>
    <row r="883" spans="1:6" x14ac:dyDescent="0.25">
      <c r="A883" t="s">
        <v>401</v>
      </c>
      <c r="B883" t="s">
        <v>402</v>
      </c>
      <c r="D883">
        <v>9.5</v>
      </c>
      <c r="F883" t="s">
        <v>338</v>
      </c>
    </row>
    <row r="884" spans="1:6" x14ac:dyDescent="0.25">
      <c r="A884" t="s">
        <v>401</v>
      </c>
      <c r="B884" t="s">
        <v>402</v>
      </c>
      <c r="D884">
        <v>14</v>
      </c>
      <c r="F884" t="s">
        <v>338</v>
      </c>
    </row>
    <row r="885" spans="1:6" x14ac:dyDescent="0.25">
      <c r="A885" t="s">
        <v>401</v>
      </c>
      <c r="B885" t="s">
        <v>402</v>
      </c>
      <c r="D885">
        <v>11</v>
      </c>
      <c r="F885" t="s">
        <v>338</v>
      </c>
    </row>
    <row r="886" spans="1:6" x14ac:dyDescent="0.25">
      <c r="A886" t="s">
        <v>401</v>
      </c>
      <c r="B886" t="s">
        <v>402</v>
      </c>
      <c r="D886">
        <v>8</v>
      </c>
      <c r="F886" t="s">
        <v>338</v>
      </c>
    </row>
    <row r="887" spans="1:6" x14ac:dyDescent="0.25">
      <c r="A887" t="s">
        <v>401</v>
      </c>
      <c r="B887" t="s">
        <v>402</v>
      </c>
      <c r="D887">
        <v>9.3000000000000007</v>
      </c>
      <c r="F887" t="s">
        <v>338</v>
      </c>
    </row>
    <row r="888" spans="1:6" x14ac:dyDescent="0.25">
      <c r="A888" t="s">
        <v>401</v>
      </c>
      <c r="B888" t="s">
        <v>402</v>
      </c>
      <c r="D888">
        <v>6.5</v>
      </c>
      <c r="F888" t="s">
        <v>338</v>
      </c>
    </row>
    <row r="889" spans="1:6" x14ac:dyDescent="0.25">
      <c r="A889" t="s">
        <v>401</v>
      </c>
      <c r="B889" t="s">
        <v>402</v>
      </c>
      <c r="D889">
        <v>6.5</v>
      </c>
      <c r="F889" t="s">
        <v>338</v>
      </c>
    </row>
    <row r="890" spans="1:6" x14ac:dyDescent="0.25">
      <c r="A890" t="s">
        <v>401</v>
      </c>
      <c r="B890" t="s">
        <v>402</v>
      </c>
      <c r="D890">
        <v>8.6999999999999993</v>
      </c>
      <c r="F890" t="s">
        <v>338</v>
      </c>
    </row>
  </sheetData>
  <autoFilter ref="A1:F1" xr:uid="{DBC1C026-4E40-428A-A79C-5D3DFB3D4CFF}">
    <sortState xmlns:xlrd2="http://schemas.microsoft.com/office/spreadsheetml/2017/richdata2" ref="A2:F890">
      <sortCondition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21880-14F8-4850-A6A4-B0750E0F3DFB}">
  <sheetPr>
    <tabColor rgb="FF92D050"/>
  </sheetPr>
  <dimension ref="A1:L26"/>
  <sheetViews>
    <sheetView topLeftCell="B1" zoomScale="115" zoomScaleNormal="115" workbookViewId="0">
      <selection activeCell="K30" sqref="K30"/>
    </sheetView>
  </sheetViews>
  <sheetFormatPr defaultColWidth="9.140625" defaultRowHeight="11.25" x14ac:dyDescent="0.2"/>
  <cols>
    <col min="1" max="1" width="24.42578125" style="42" customWidth="1"/>
    <col min="2" max="2" width="9.140625" style="42"/>
    <col min="3" max="3" width="9.140625" style="43"/>
    <col min="4" max="16384" width="9.140625" style="42"/>
  </cols>
  <sheetData>
    <row r="1" spans="1:12" s="37" customFormat="1" ht="28.35" customHeight="1" x14ac:dyDescent="0.2">
      <c r="A1" s="34"/>
      <c r="B1" s="34"/>
      <c r="C1" s="35" t="s">
        <v>771</v>
      </c>
      <c r="D1" s="34" t="s">
        <v>772</v>
      </c>
      <c r="E1" s="36" t="s">
        <v>773</v>
      </c>
      <c r="F1" s="36" t="s">
        <v>774</v>
      </c>
      <c r="G1" s="36" t="s">
        <v>775</v>
      </c>
      <c r="H1" s="37" t="s">
        <v>776</v>
      </c>
      <c r="I1" s="37" t="s">
        <v>372</v>
      </c>
      <c r="J1" s="37" t="s">
        <v>374</v>
      </c>
      <c r="K1" s="37" t="s">
        <v>777</v>
      </c>
    </row>
    <row r="2" spans="1:12" s="37" customFormat="1" ht="11.1" customHeight="1" x14ac:dyDescent="0.2">
      <c r="A2" s="34" t="s">
        <v>778</v>
      </c>
      <c r="B2" s="34"/>
      <c r="C2" s="35" t="s">
        <v>779</v>
      </c>
      <c r="D2" s="34" t="s">
        <v>779</v>
      </c>
      <c r="E2" s="38" t="s">
        <v>780</v>
      </c>
      <c r="F2" s="38" t="s">
        <v>781</v>
      </c>
      <c r="G2" s="38" t="s">
        <v>782</v>
      </c>
      <c r="H2" s="37" t="s">
        <v>783</v>
      </c>
      <c r="I2" s="37" t="s">
        <v>783</v>
      </c>
      <c r="J2" s="37" t="s">
        <v>783</v>
      </c>
      <c r="K2" s="37" t="s">
        <v>783</v>
      </c>
    </row>
    <row r="3" spans="1:12" s="37" customFormat="1" ht="15" customHeight="1" x14ac:dyDescent="0.2">
      <c r="A3" s="39" t="s">
        <v>784</v>
      </c>
      <c r="B3" s="34" t="s">
        <v>785</v>
      </c>
      <c r="C3" s="35">
        <v>44574.365277777797</v>
      </c>
      <c r="D3" s="34" t="s">
        <v>786</v>
      </c>
      <c r="E3" s="36">
        <v>7.0000000000000001E-3</v>
      </c>
      <c r="F3" s="37">
        <f t="shared" ref="F3:F12" si="0">0.0035/2</f>
        <v>1.75E-3</v>
      </c>
      <c r="G3" s="36">
        <v>4.7</v>
      </c>
      <c r="H3" s="40">
        <f>E3*$H$26</f>
        <v>5.4444444444444445E-3</v>
      </c>
      <c r="I3" s="37">
        <f>G3*$I$26</f>
        <v>1.0612903225806452</v>
      </c>
      <c r="J3" s="37">
        <f>F3*$J$26</f>
        <v>5.3260869565217395E-4</v>
      </c>
      <c r="K3" s="40">
        <f>H3+I3+J3</f>
        <v>1.0672673757207416</v>
      </c>
    </row>
    <row r="4" spans="1:12" s="37" customFormat="1" ht="15" customHeight="1" x14ac:dyDescent="0.2">
      <c r="A4" s="39" t="s">
        <v>784</v>
      </c>
      <c r="B4" s="34" t="s">
        <v>785</v>
      </c>
      <c r="C4" s="35">
        <v>44609.456250000003</v>
      </c>
      <c r="D4" s="34" t="s">
        <v>787</v>
      </c>
      <c r="E4" s="36">
        <v>7.0000000000000001E-3</v>
      </c>
      <c r="F4" s="37">
        <f t="shared" si="0"/>
        <v>1.75E-3</v>
      </c>
      <c r="G4" s="36">
        <v>3.7</v>
      </c>
      <c r="H4" s="40">
        <f t="shared" ref="H4:H22" si="1">E4*$H$26</f>
        <v>5.4444444444444445E-3</v>
      </c>
      <c r="I4" s="37">
        <f t="shared" ref="I4:I22" si="2">G4*$I$26</f>
        <v>0.8354838709677419</v>
      </c>
      <c r="J4" s="37">
        <f t="shared" ref="J4:J22" si="3">F4*$J$26</f>
        <v>5.3260869565217395E-4</v>
      </c>
      <c r="K4" s="40">
        <f t="shared" ref="K4:K22" si="4">H4+I4+J4</f>
        <v>0.84146092410783857</v>
      </c>
    </row>
    <row r="5" spans="1:12" s="37" customFormat="1" ht="15" customHeight="1" x14ac:dyDescent="0.2">
      <c r="A5" s="39" t="s">
        <v>784</v>
      </c>
      <c r="B5" s="34" t="s">
        <v>785</v>
      </c>
      <c r="C5" s="35">
        <v>44638.353472222203</v>
      </c>
      <c r="D5" s="34" t="s">
        <v>788</v>
      </c>
      <c r="E5" s="36">
        <v>7.0000000000000001E-3</v>
      </c>
      <c r="F5" s="37">
        <f t="shared" si="0"/>
        <v>1.75E-3</v>
      </c>
      <c r="G5" s="36">
        <v>4.9000000000000004</v>
      </c>
      <c r="H5" s="40">
        <f t="shared" si="1"/>
        <v>5.4444444444444445E-3</v>
      </c>
      <c r="I5" s="37">
        <f t="shared" si="2"/>
        <v>1.1064516129032258</v>
      </c>
      <c r="J5" s="37">
        <f t="shared" si="3"/>
        <v>5.3260869565217395E-4</v>
      </c>
      <c r="K5" s="40">
        <f t="shared" si="4"/>
        <v>1.1124286660433222</v>
      </c>
    </row>
    <row r="6" spans="1:12" s="37" customFormat="1" ht="15" customHeight="1" x14ac:dyDescent="0.2">
      <c r="A6" s="39" t="s">
        <v>784</v>
      </c>
      <c r="B6" s="34" t="s">
        <v>785</v>
      </c>
      <c r="C6" s="35">
        <v>44664.302777777797</v>
      </c>
      <c r="D6" s="34" t="s">
        <v>789</v>
      </c>
      <c r="E6" s="36">
        <v>7.0000000000000001E-3</v>
      </c>
      <c r="F6" s="37">
        <f t="shared" si="0"/>
        <v>1.75E-3</v>
      </c>
      <c r="G6" s="36">
        <v>3.6</v>
      </c>
      <c r="H6" s="40">
        <f t="shared" si="1"/>
        <v>5.4444444444444445E-3</v>
      </c>
      <c r="I6" s="37">
        <f t="shared" si="2"/>
        <v>0.81290322580645158</v>
      </c>
      <c r="J6" s="37">
        <f t="shared" si="3"/>
        <v>5.3260869565217395E-4</v>
      </c>
      <c r="K6" s="40">
        <f t="shared" si="4"/>
        <v>0.81888027894654825</v>
      </c>
    </row>
    <row r="7" spans="1:12" s="37" customFormat="1" ht="15" customHeight="1" x14ac:dyDescent="0.2">
      <c r="A7" s="39" t="s">
        <v>784</v>
      </c>
      <c r="B7" s="34" t="s">
        <v>785</v>
      </c>
      <c r="C7" s="35">
        <v>44699.404166666704</v>
      </c>
      <c r="D7" s="34" t="s">
        <v>790</v>
      </c>
      <c r="E7" s="36">
        <v>7.0000000000000001E-3</v>
      </c>
      <c r="F7" s="37">
        <f t="shared" si="0"/>
        <v>1.75E-3</v>
      </c>
      <c r="G7" s="36">
        <v>1.9</v>
      </c>
      <c r="H7" s="40">
        <f t="shared" si="1"/>
        <v>5.4444444444444445E-3</v>
      </c>
      <c r="I7" s="37">
        <f t="shared" si="2"/>
        <v>0.42903225806451611</v>
      </c>
      <c r="J7" s="37">
        <f t="shared" si="3"/>
        <v>5.3260869565217395E-4</v>
      </c>
      <c r="K7" s="40">
        <f t="shared" si="4"/>
        <v>0.43500931120461273</v>
      </c>
    </row>
    <row r="8" spans="1:12" s="37" customFormat="1" ht="15" customHeight="1" x14ac:dyDescent="0.2">
      <c r="A8" s="39" t="s">
        <v>784</v>
      </c>
      <c r="B8" s="34" t="s">
        <v>785</v>
      </c>
      <c r="C8" s="35">
        <v>44725.443055555603</v>
      </c>
      <c r="D8" s="34" t="s">
        <v>791</v>
      </c>
      <c r="E8" s="36">
        <v>7.0000000000000001E-3</v>
      </c>
      <c r="F8" s="37">
        <f t="shared" si="0"/>
        <v>1.75E-3</v>
      </c>
      <c r="G8" s="36">
        <v>2.2999999999999998</v>
      </c>
      <c r="H8" s="40">
        <f t="shared" si="1"/>
        <v>5.4444444444444445E-3</v>
      </c>
      <c r="I8" s="37">
        <f t="shared" si="2"/>
        <v>0.51935483870967736</v>
      </c>
      <c r="J8" s="37">
        <f t="shared" si="3"/>
        <v>5.3260869565217395E-4</v>
      </c>
      <c r="K8" s="40">
        <f t="shared" si="4"/>
        <v>0.52533189184977402</v>
      </c>
    </row>
    <row r="9" spans="1:12" s="37" customFormat="1" ht="15" customHeight="1" x14ac:dyDescent="0.2">
      <c r="A9" s="39" t="s">
        <v>784</v>
      </c>
      <c r="B9" s="34" t="s">
        <v>785</v>
      </c>
      <c r="C9" s="35">
        <v>44754.394444444501</v>
      </c>
      <c r="D9" s="34" t="s">
        <v>792</v>
      </c>
      <c r="E9" s="36">
        <v>7.0000000000000001E-3</v>
      </c>
      <c r="F9" s="37">
        <f t="shared" si="0"/>
        <v>1.75E-3</v>
      </c>
      <c r="G9" s="36">
        <v>2.2999999999999998</v>
      </c>
      <c r="H9" s="40">
        <f t="shared" si="1"/>
        <v>5.4444444444444445E-3</v>
      </c>
      <c r="I9" s="37">
        <f t="shared" si="2"/>
        <v>0.51935483870967736</v>
      </c>
      <c r="J9" s="37">
        <f t="shared" si="3"/>
        <v>5.3260869565217395E-4</v>
      </c>
      <c r="K9" s="40">
        <f t="shared" si="4"/>
        <v>0.52533189184977402</v>
      </c>
    </row>
    <row r="10" spans="1:12" s="37" customFormat="1" ht="15" customHeight="1" x14ac:dyDescent="0.2">
      <c r="A10" s="39" t="s">
        <v>784</v>
      </c>
      <c r="B10" s="34" t="s">
        <v>785</v>
      </c>
      <c r="C10" s="35">
        <v>44789.452777777798</v>
      </c>
      <c r="D10" s="34" t="s">
        <v>793</v>
      </c>
      <c r="E10" s="36">
        <v>1.7999999999999999E-2</v>
      </c>
      <c r="F10" s="37">
        <f t="shared" si="0"/>
        <v>1.75E-3</v>
      </c>
      <c r="G10" s="36">
        <v>1.7</v>
      </c>
      <c r="H10" s="40">
        <f t="shared" si="1"/>
        <v>1.3999999999999999E-2</v>
      </c>
      <c r="I10" s="37">
        <f t="shared" si="2"/>
        <v>0.38387096774193546</v>
      </c>
      <c r="J10" s="37">
        <f t="shared" si="3"/>
        <v>5.3260869565217395E-4</v>
      </c>
      <c r="K10" s="40">
        <f t="shared" si="4"/>
        <v>0.39840357643758767</v>
      </c>
    </row>
    <row r="11" spans="1:12" s="37" customFormat="1" ht="15" customHeight="1" x14ac:dyDescent="0.2">
      <c r="A11" s="39" t="s">
        <v>784</v>
      </c>
      <c r="B11" s="34" t="s">
        <v>785</v>
      </c>
      <c r="C11" s="35">
        <v>44819.421527777798</v>
      </c>
      <c r="D11" s="34" t="s">
        <v>794</v>
      </c>
      <c r="E11" s="36">
        <v>7.0000000000000001E-3</v>
      </c>
      <c r="F11" s="37">
        <f t="shared" si="0"/>
        <v>1.75E-3</v>
      </c>
      <c r="G11" s="36">
        <v>1.6</v>
      </c>
      <c r="H11" s="40">
        <f t="shared" si="1"/>
        <v>5.4444444444444445E-3</v>
      </c>
      <c r="I11" s="37">
        <f t="shared" si="2"/>
        <v>0.3612903225806452</v>
      </c>
      <c r="J11" s="37">
        <f t="shared" si="3"/>
        <v>5.3260869565217395E-4</v>
      </c>
      <c r="K11" s="40">
        <f t="shared" si="4"/>
        <v>0.36726737572074181</v>
      </c>
    </row>
    <row r="12" spans="1:12" s="37" customFormat="1" ht="15" customHeight="1" x14ac:dyDescent="0.2">
      <c r="A12" s="39" t="s">
        <v>784</v>
      </c>
      <c r="B12" s="34" t="s">
        <v>785</v>
      </c>
      <c r="C12" s="35">
        <v>44848.410416666702</v>
      </c>
      <c r="D12" s="34" t="s">
        <v>795</v>
      </c>
      <c r="E12" s="36">
        <v>0.01</v>
      </c>
      <c r="F12" s="37">
        <f t="shared" si="0"/>
        <v>1.75E-3</v>
      </c>
      <c r="G12" s="36">
        <v>1.6</v>
      </c>
      <c r="H12" s="40">
        <f t="shared" si="1"/>
        <v>7.7777777777777784E-3</v>
      </c>
      <c r="I12" s="37">
        <f t="shared" si="2"/>
        <v>0.3612903225806452</v>
      </c>
      <c r="J12" s="37">
        <f t="shared" si="3"/>
        <v>5.3260869565217395E-4</v>
      </c>
      <c r="K12" s="40">
        <f t="shared" si="4"/>
        <v>0.36960070905407516</v>
      </c>
    </row>
    <row r="13" spans="1:12" s="37" customFormat="1" ht="15" customHeight="1" x14ac:dyDescent="0.2">
      <c r="A13" s="39" t="s">
        <v>784</v>
      </c>
      <c r="B13" s="34" t="s">
        <v>785</v>
      </c>
      <c r="C13" s="35">
        <v>44883.349305555603</v>
      </c>
      <c r="D13" s="34" t="s">
        <v>796</v>
      </c>
      <c r="E13" s="36">
        <v>0.01</v>
      </c>
      <c r="F13" s="36">
        <v>1.4E-2</v>
      </c>
      <c r="G13" s="36">
        <v>13</v>
      </c>
      <c r="H13" s="40">
        <f t="shared" si="1"/>
        <v>7.7777777777777784E-3</v>
      </c>
      <c r="I13" s="37">
        <f t="shared" si="2"/>
        <v>2.935483870967742</v>
      </c>
      <c r="J13" s="37">
        <f t="shared" si="3"/>
        <v>4.2608695652173916E-3</v>
      </c>
      <c r="K13" s="40">
        <f t="shared" si="4"/>
        <v>2.9475225183107372</v>
      </c>
      <c r="L13" s="37">
        <f>K13*3</f>
        <v>8.8425675549322111</v>
      </c>
    </row>
    <row r="14" spans="1:12" s="37" customFormat="1" ht="15" customHeight="1" x14ac:dyDescent="0.2">
      <c r="A14" s="39" t="s">
        <v>784</v>
      </c>
      <c r="B14" s="34" t="s">
        <v>785</v>
      </c>
      <c r="C14" s="35">
        <v>44909.375694444403</v>
      </c>
      <c r="D14" s="34" t="s">
        <v>797</v>
      </c>
      <c r="E14" s="36">
        <v>0.01</v>
      </c>
      <c r="F14" s="37">
        <f t="shared" ref="F14:F16" si="5">0.0035/2</f>
        <v>1.75E-3</v>
      </c>
      <c r="G14" s="36">
        <v>6</v>
      </c>
      <c r="H14" s="40">
        <f t="shared" si="1"/>
        <v>7.7777777777777784E-3</v>
      </c>
      <c r="I14" s="37">
        <f t="shared" si="2"/>
        <v>1.3548387096774193</v>
      </c>
      <c r="J14" s="37">
        <f t="shared" si="3"/>
        <v>5.3260869565217395E-4</v>
      </c>
      <c r="K14" s="40">
        <f t="shared" si="4"/>
        <v>1.3631490961508492</v>
      </c>
    </row>
    <row r="15" spans="1:12" s="37" customFormat="1" ht="15" customHeight="1" x14ac:dyDescent="0.2">
      <c r="A15" s="39" t="s">
        <v>784</v>
      </c>
      <c r="B15" s="34" t="s">
        <v>785</v>
      </c>
      <c r="C15" s="35">
        <v>44943.459027777797</v>
      </c>
      <c r="D15" s="34" t="s">
        <v>798</v>
      </c>
      <c r="E15" s="36">
        <v>0.01</v>
      </c>
      <c r="F15" s="37">
        <f t="shared" si="5"/>
        <v>1.75E-3</v>
      </c>
      <c r="G15" s="36">
        <v>6.2</v>
      </c>
      <c r="H15" s="40">
        <f t="shared" si="1"/>
        <v>7.7777777777777784E-3</v>
      </c>
      <c r="I15" s="37">
        <f t="shared" si="2"/>
        <v>1.4</v>
      </c>
      <c r="J15" s="37">
        <f t="shared" si="3"/>
        <v>5.3260869565217395E-4</v>
      </c>
      <c r="K15" s="40">
        <f t="shared" si="4"/>
        <v>1.4083103864734299</v>
      </c>
    </row>
    <row r="16" spans="1:12" s="37" customFormat="1" ht="15" customHeight="1" x14ac:dyDescent="0.2">
      <c r="A16" s="39" t="s">
        <v>784</v>
      </c>
      <c r="B16" s="34" t="s">
        <v>785</v>
      </c>
      <c r="C16" s="35">
        <v>44973.400694444397</v>
      </c>
      <c r="D16" s="34" t="s">
        <v>799</v>
      </c>
      <c r="E16" s="36">
        <v>0.01</v>
      </c>
      <c r="F16" s="37">
        <f t="shared" si="5"/>
        <v>1.75E-3</v>
      </c>
      <c r="G16" s="36">
        <v>4.5999999999999996</v>
      </c>
      <c r="H16" s="40">
        <f t="shared" si="1"/>
        <v>7.7777777777777784E-3</v>
      </c>
      <c r="I16" s="37">
        <f t="shared" si="2"/>
        <v>1.0387096774193547</v>
      </c>
      <c r="J16" s="37">
        <f t="shared" si="3"/>
        <v>5.3260869565217395E-4</v>
      </c>
      <c r="K16" s="40">
        <f t="shared" si="4"/>
        <v>1.0470200638927847</v>
      </c>
    </row>
    <row r="17" spans="1:12" s="37" customFormat="1" ht="15" customHeight="1" x14ac:dyDescent="0.2">
      <c r="A17" s="39" t="s">
        <v>784</v>
      </c>
      <c r="B17" s="34" t="s">
        <v>785</v>
      </c>
      <c r="C17" s="35">
        <v>45002.365277777797</v>
      </c>
      <c r="D17" s="34" t="s">
        <v>786</v>
      </c>
      <c r="E17" s="36">
        <v>0.01</v>
      </c>
      <c r="F17" s="36">
        <v>9.2999999999999992E-3</v>
      </c>
      <c r="G17" s="36">
        <v>3.3</v>
      </c>
      <c r="H17" s="40">
        <f t="shared" si="1"/>
        <v>7.7777777777777784E-3</v>
      </c>
      <c r="I17" s="37">
        <f t="shared" si="2"/>
        <v>0.74516129032258061</v>
      </c>
      <c r="J17" s="37">
        <f t="shared" si="3"/>
        <v>2.8304347826086955E-3</v>
      </c>
      <c r="K17" s="40">
        <f t="shared" si="4"/>
        <v>0.75576950288296707</v>
      </c>
    </row>
    <row r="18" spans="1:12" s="37" customFormat="1" ht="15" customHeight="1" x14ac:dyDescent="0.2">
      <c r="A18" s="39" t="s">
        <v>784</v>
      </c>
      <c r="B18" s="34" t="s">
        <v>785</v>
      </c>
      <c r="C18" s="35">
        <v>45028.395138888904</v>
      </c>
      <c r="D18" s="34" t="s">
        <v>800</v>
      </c>
      <c r="E18" s="36">
        <v>0.01</v>
      </c>
      <c r="F18" s="37">
        <f t="shared" ref="F18:F22" si="6">0.0035/2</f>
        <v>1.75E-3</v>
      </c>
      <c r="G18" s="36">
        <v>2.7</v>
      </c>
      <c r="H18" s="40">
        <f t="shared" si="1"/>
        <v>7.7777777777777784E-3</v>
      </c>
      <c r="I18" s="37">
        <f t="shared" si="2"/>
        <v>0.60967741935483877</v>
      </c>
      <c r="J18" s="37">
        <f t="shared" si="3"/>
        <v>5.3260869565217395E-4</v>
      </c>
      <c r="K18" s="40">
        <f t="shared" si="4"/>
        <v>0.61798780582826873</v>
      </c>
    </row>
    <row r="19" spans="1:12" s="37" customFormat="1" ht="15" customHeight="1" x14ac:dyDescent="0.2">
      <c r="A19" s="39" t="s">
        <v>784</v>
      </c>
      <c r="B19" s="34" t="s">
        <v>785</v>
      </c>
      <c r="C19" s="35">
        <v>45063.407638888901</v>
      </c>
      <c r="D19" s="34" t="s">
        <v>801</v>
      </c>
      <c r="E19" s="36">
        <v>0.01</v>
      </c>
      <c r="F19" s="37">
        <f t="shared" si="6"/>
        <v>1.75E-3</v>
      </c>
      <c r="G19" s="36">
        <v>3</v>
      </c>
      <c r="H19" s="40">
        <f t="shared" si="1"/>
        <v>7.7777777777777784E-3</v>
      </c>
      <c r="I19" s="37">
        <f t="shared" si="2"/>
        <v>0.67741935483870963</v>
      </c>
      <c r="J19" s="37">
        <f t="shared" si="3"/>
        <v>5.3260869565217395E-4</v>
      </c>
      <c r="K19" s="40">
        <f t="shared" si="4"/>
        <v>0.6857297413121396</v>
      </c>
    </row>
    <row r="20" spans="1:12" s="37" customFormat="1" ht="15" customHeight="1" x14ac:dyDescent="0.2">
      <c r="A20" s="39" t="s">
        <v>784</v>
      </c>
      <c r="B20" s="34" t="s">
        <v>785</v>
      </c>
      <c r="C20" s="35">
        <v>45089.385416666701</v>
      </c>
      <c r="D20" s="34" t="s">
        <v>802</v>
      </c>
      <c r="E20" s="36">
        <v>0.01</v>
      </c>
      <c r="F20" s="37">
        <f t="shared" si="6"/>
        <v>1.75E-3</v>
      </c>
      <c r="G20" s="36">
        <v>3.1</v>
      </c>
      <c r="H20" s="40">
        <f t="shared" si="1"/>
        <v>7.7777777777777784E-3</v>
      </c>
      <c r="I20" s="37">
        <f t="shared" si="2"/>
        <v>0.7</v>
      </c>
      <c r="J20" s="37">
        <f t="shared" si="3"/>
        <v>5.3260869565217395E-4</v>
      </c>
      <c r="K20" s="40">
        <f t="shared" si="4"/>
        <v>0.70831038647342992</v>
      </c>
    </row>
    <row r="21" spans="1:12" s="37" customFormat="1" ht="15" customHeight="1" x14ac:dyDescent="0.2">
      <c r="A21" s="39" t="s">
        <v>784</v>
      </c>
      <c r="B21" s="34" t="s">
        <v>785</v>
      </c>
      <c r="C21" s="35">
        <v>45118.327083333301</v>
      </c>
      <c r="D21" s="34" t="s">
        <v>803</v>
      </c>
      <c r="E21" s="36">
        <v>0.01</v>
      </c>
      <c r="F21" s="37">
        <f t="shared" si="6"/>
        <v>1.75E-3</v>
      </c>
      <c r="G21" s="36">
        <v>3.2</v>
      </c>
      <c r="H21" s="40">
        <f t="shared" si="1"/>
        <v>7.7777777777777784E-3</v>
      </c>
      <c r="I21" s="37">
        <f t="shared" si="2"/>
        <v>0.72258064516129039</v>
      </c>
      <c r="J21" s="37">
        <f t="shared" si="3"/>
        <v>5.3260869565217395E-4</v>
      </c>
      <c r="K21" s="40">
        <f t="shared" si="4"/>
        <v>0.73089103163472036</v>
      </c>
    </row>
    <row r="22" spans="1:12" s="37" customFormat="1" ht="15" customHeight="1" x14ac:dyDescent="0.2">
      <c r="A22" s="39" t="s">
        <v>784</v>
      </c>
      <c r="B22" s="34" t="s">
        <v>785</v>
      </c>
      <c r="C22" s="35">
        <v>45153.35</v>
      </c>
      <c r="D22" s="34" t="s">
        <v>804</v>
      </c>
      <c r="E22" s="36">
        <v>0.01</v>
      </c>
      <c r="F22" s="37">
        <f t="shared" si="6"/>
        <v>1.75E-3</v>
      </c>
      <c r="G22" s="36">
        <v>4.3</v>
      </c>
      <c r="H22" s="40">
        <f t="shared" si="1"/>
        <v>7.7777777777777784E-3</v>
      </c>
      <c r="I22" s="37">
        <f t="shared" si="2"/>
        <v>0.97096774193548385</v>
      </c>
      <c r="J22" s="37">
        <f t="shared" si="3"/>
        <v>5.3260869565217395E-4</v>
      </c>
      <c r="K22" s="40">
        <f t="shared" si="4"/>
        <v>0.97927812840891382</v>
      </c>
    </row>
    <row r="23" spans="1:12" s="37" customFormat="1" x14ac:dyDescent="0.2">
      <c r="C23" s="41"/>
      <c r="H23" s="37" t="s">
        <v>805</v>
      </c>
    </row>
    <row r="24" spans="1:12" x14ac:dyDescent="0.2">
      <c r="H24" s="42">
        <f>14+4</f>
        <v>18</v>
      </c>
      <c r="I24" s="42">
        <f>14+(16*3)</f>
        <v>62</v>
      </c>
      <c r="J24" s="42">
        <f>14+(16*2)</f>
        <v>46</v>
      </c>
    </row>
    <row r="25" spans="1:12" x14ac:dyDescent="0.2">
      <c r="H25" s="42">
        <v>14</v>
      </c>
      <c r="I25" s="42">
        <v>14</v>
      </c>
      <c r="J25" s="42">
        <v>14</v>
      </c>
    </row>
    <row r="26" spans="1:12" x14ac:dyDescent="0.2">
      <c r="H26" s="42">
        <f>H25/H24</f>
        <v>0.77777777777777779</v>
      </c>
      <c r="I26" s="42">
        <f>I25/I24</f>
        <v>0.22580645161290322</v>
      </c>
      <c r="J26" s="42">
        <f>J25/J24</f>
        <v>0.30434782608695654</v>
      </c>
      <c r="K26" s="44">
        <f>AVERAGE(K3:K22)</f>
        <v>0.88524753311516269</v>
      </c>
      <c r="L26" s="45">
        <f>K26*3</f>
        <v>2.655742599345488</v>
      </c>
    </row>
  </sheetData>
  <autoFilter ref="A1:G1" xr:uid="{70372AD8-52D8-481C-95D5-75CABAA308ED}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FF2E3-98DE-43BF-9F77-358EA0A1566A}">
  <sheetPr>
    <tabColor rgb="FFFFFF00"/>
  </sheetPr>
  <dimension ref="A1:N175"/>
  <sheetViews>
    <sheetView topLeftCell="B1" workbookViewId="0">
      <pane ySplit="1" topLeftCell="A61" activePane="bottomLeft" state="frozen"/>
      <selection pane="bottomLeft" activeCell="M95" sqref="M95"/>
    </sheetView>
  </sheetViews>
  <sheetFormatPr defaultColWidth="9.140625" defaultRowHeight="12" x14ac:dyDescent="0.2"/>
  <cols>
    <col min="1" max="1" width="45.5703125" style="15" customWidth="1"/>
    <col min="2" max="2" width="23.85546875" style="15" customWidth="1"/>
    <col min="3" max="3" width="19.85546875" style="15" bestFit="1" customWidth="1"/>
    <col min="4" max="4" width="23.5703125" style="17" customWidth="1"/>
    <col min="5" max="5" width="23.140625" style="17" customWidth="1"/>
    <col min="6" max="10" width="19.85546875" style="25" customWidth="1"/>
    <col min="11" max="11" width="24.5703125" style="18" bestFit="1" customWidth="1"/>
    <col min="12" max="12" width="9.140625" style="19" customWidth="1"/>
    <col min="13" max="16384" width="9.140625" style="19"/>
  </cols>
  <sheetData>
    <row r="1" spans="1:14" s="14" customFormat="1" x14ac:dyDescent="0.25">
      <c r="A1" s="8" t="s">
        <v>296</v>
      </c>
      <c r="B1" s="8" t="s">
        <v>297</v>
      </c>
      <c r="C1" s="8" t="s">
        <v>298</v>
      </c>
      <c r="D1" s="9" t="s">
        <v>300</v>
      </c>
      <c r="E1" s="9" t="s">
        <v>301</v>
      </c>
      <c r="F1" s="10" t="s">
        <v>114</v>
      </c>
      <c r="G1" s="10" t="s">
        <v>115</v>
      </c>
      <c r="H1" s="10" t="s">
        <v>116</v>
      </c>
      <c r="I1" s="10" t="s">
        <v>117</v>
      </c>
      <c r="J1" s="10" t="s">
        <v>118</v>
      </c>
      <c r="K1" s="11" t="s">
        <v>119</v>
      </c>
      <c r="L1" s="12" t="s">
        <v>120</v>
      </c>
      <c r="M1" s="13"/>
      <c r="N1" s="13"/>
    </row>
    <row r="2" spans="1:14" s="20" customFormat="1" x14ac:dyDescent="0.2">
      <c r="A2" s="15" t="s">
        <v>121</v>
      </c>
      <c r="B2" s="15">
        <v>21</v>
      </c>
      <c r="C2" s="16"/>
      <c r="D2" s="17" t="s">
        <v>100</v>
      </c>
      <c r="E2" s="17" t="s">
        <v>100</v>
      </c>
      <c r="F2" s="23" t="s">
        <v>299</v>
      </c>
      <c r="G2" s="23">
        <v>19</v>
      </c>
      <c r="H2" s="23">
        <v>1</v>
      </c>
      <c r="I2" s="23">
        <v>0.3</v>
      </c>
      <c r="J2" s="23">
        <v>0.7</v>
      </c>
      <c r="K2" s="18" t="s">
        <v>122</v>
      </c>
      <c r="L2" s="19"/>
      <c r="M2" s="19"/>
      <c r="N2" s="19"/>
    </row>
    <row r="3" spans="1:14" s="20" customFormat="1" x14ac:dyDescent="0.2">
      <c r="A3" s="21" t="s">
        <v>123</v>
      </c>
      <c r="B3" s="22">
        <v>0.1</v>
      </c>
      <c r="C3" s="22">
        <v>0.1</v>
      </c>
      <c r="D3" s="17" t="s">
        <v>100</v>
      </c>
      <c r="E3" s="17" t="s">
        <v>100</v>
      </c>
      <c r="F3" s="23">
        <v>1</v>
      </c>
      <c r="G3" s="23">
        <v>19</v>
      </c>
      <c r="H3" s="23">
        <v>0</v>
      </c>
      <c r="I3" s="23" t="s">
        <v>124</v>
      </c>
      <c r="J3" s="23" t="s">
        <v>124</v>
      </c>
      <c r="K3" s="24" t="s">
        <v>125</v>
      </c>
      <c r="L3" s="19"/>
      <c r="M3" s="19"/>
      <c r="N3" s="19"/>
    </row>
    <row r="4" spans="1:14" s="20" customFormat="1" x14ac:dyDescent="0.2">
      <c r="A4" s="21" t="s">
        <v>123</v>
      </c>
      <c r="B4" s="22">
        <v>0.1</v>
      </c>
      <c r="C4" s="22">
        <v>0.1</v>
      </c>
      <c r="D4" s="17" t="s">
        <v>100</v>
      </c>
      <c r="E4" s="17" t="s">
        <v>100</v>
      </c>
      <c r="F4" s="23">
        <v>3</v>
      </c>
      <c r="G4" s="23">
        <v>1</v>
      </c>
      <c r="H4" s="23">
        <v>0</v>
      </c>
      <c r="I4" s="23" t="s">
        <v>124</v>
      </c>
      <c r="J4" s="23" t="s">
        <v>124</v>
      </c>
      <c r="K4" s="24" t="s">
        <v>125</v>
      </c>
      <c r="L4" s="19"/>
      <c r="M4" s="19"/>
      <c r="N4" s="19"/>
    </row>
    <row r="5" spans="1:14" s="20" customFormat="1" x14ac:dyDescent="0.2">
      <c r="A5" s="15" t="s">
        <v>126</v>
      </c>
      <c r="B5" s="15">
        <v>25</v>
      </c>
      <c r="C5" s="16"/>
      <c r="D5" s="17" t="s">
        <v>100</v>
      </c>
      <c r="E5" s="17" t="s">
        <v>100</v>
      </c>
      <c r="F5" s="25" t="s">
        <v>299</v>
      </c>
      <c r="G5" s="25">
        <v>19</v>
      </c>
      <c r="H5" s="25">
        <v>0</v>
      </c>
      <c r="I5" s="25" t="s">
        <v>124</v>
      </c>
      <c r="J5" s="25" t="s">
        <v>124</v>
      </c>
      <c r="K5" s="18" t="s">
        <v>122</v>
      </c>
      <c r="L5" s="19"/>
      <c r="M5" s="19"/>
      <c r="N5" s="19"/>
    </row>
    <row r="6" spans="1:14" s="20" customFormat="1" x14ac:dyDescent="0.2">
      <c r="A6" s="15" t="s">
        <v>126</v>
      </c>
      <c r="B6" s="15">
        <v>25</v>
      </c>
      <c r="C6" s="16"/>
      <c r="D6" s="17" t="s">
        <v>100</v>
      </c>
      <c r="E6" s="17" t="s">
        <v>100</v>
      </c>
      <c r="F6" s="25">
        <v>3</v>
      </c>
      <c r="G6" s="25">
        <v>14</v>
      </c>
      <c r="H6" s="25">
        <v>0</v>
      </c>
      <c r="I6" s="25" t="s">
        <v>124</v>
      </c>
      <c r="J6" s="25" t="s">
        <v>124</v>
      </c>
      <c r="K6" s="18" t="s">
        <v>122</v>
      </c>
      <c r="L6" s="19"/>
      <c r="M6" s="19"/>
      <c r="N6" s="19"/>
    </row>
    <row r="7" spans="1:14" s="20" customFormat="1" x14ac:dyDescent="0.2">
      <c r="A7" s="21" t="s">
        <v>127</v>
      </c>
      <c r="B7" s="22">
        <v>0.6</v>
      </c>
      <c r="C7" s="22">
        <v>2</v>
      </c>
      <c r="D7" s="17" t="s">
        <v>100</v>
      </c>
      <c r="E7" s="17" t="s">
        <v>100</v>
      </c>
      <c r="F7" s="23">
        <v>3</v>
      </c>
      <c r="G7" s="23">
        <v>1</v>
      </c>
      <c r="H7" s="23">
        <v>1</v>
      </c>
      <c r="I7" s="23">
        <v>1.6000000000000001E-4</v>
      </c>
      <c r="J7" s="23">
        <v>1.6000000000000001E-4</v>
      </c>
      <c r="K7" s="24" t="s">
        <v>128</v>
      </c>
      <c r="L7" s="19"/>
      <c r="M7" s="19"/>
      <c r="N7" s="19"/>
    </row>
    <row r="8" spans="1:14" s="20" customFormat="1" x14ac:dyDescent="0.2">
      <c r="A8" s="15" t="s">
        <v>129</v>
      </c>
      <c r="B8" s="15">
        <v>500</v>
      </c>
      <c r="C8" s="16"/>
      <c r="D8" s="17" t="s">
        <v>100</v>
      </c>
      <c r="E8" s="17" t="s">
        <v>100</v>
      </c>
      <c r="F8" s="25">
        <v>1</v>
      </c>
      <c r="G8" s="25">
        <v>7</v>
      </c>
      <c r="H8" s="25">
        <v>0</v>
      </c>
      <c r="I8" s="25" t="s">
        <v>124</v>
      </c>
      <c r="J8" s="25" t="s">
        <v>124</v>
      </c>
      <c r="K8" s="18" t="s">
        <v>130</v>
      </c>
      <c r="L8" s="19"/>
      <c r="M8" s="19"/>
      <c r="N8" s="19"/>
    </row>
    <row r="9" spans="1:14" s="20" customFormat="1" x14ac:dyDescent="0.2">
      <c r="A9" s="15" t="s">
        <v>129</v>
      </c>
      <c r="B9" s="15">
        <v>500</v>
      </c>
      <c r="C9" s="16"/>
      <c r="D9" s="17" t="s">
        <v>100</v>
      </c>
      <c r="E9" s="17" t="s">
        <v>100</v>
      </c>
      <c r="F9" s="25">
        <v>3</v>
      </c>
      <c r="G9" s="25">
        <v>1</v>
      </c>
      <c r="H9" s="25">
        <v>1</v>
      </c>
      <c r="I9" s="25">
        <v>7.1000000000000004E-3</v>
      </c>
      <c r="J9" s="25">
        <v>7.1000000000000004E-3</v>
      </c>
      <c r="K9" s="18" t="s">
        <v>130</v>
      </c>
      <c r="L9" s="19"/>
      <c r="M9" s="19"/>
      <c r="N9" s="19"/>
    </row>
    <row r="10" spans="1:14" s="20" customFormat="1" x14ac:dyDescent="0.2">
      <c r="A10" s="21" t="s">
        <v>131</v>
      </c>
      <c r="B10" s="26"/>
      <c r="C10" s="22">
        <v>2.7E-2</v>
      </c>
      <c r="D10" s="17" t="s">
        <v>100</v>
      </c>
      <c r="E10" s="17" t="s">
        <v>100</v>
      </c>
      <c r="F10" s="23">
        <v>1</v>
      </c>
      <c r="G10" s="23">
        <v>19</v>
      </c>
      <c r="H10" s="23">
        <v>6</v>
      </c>
      <c r="I10" s="23">
        <v>1.6900000000000001E-3</v>
      </c>
      <c r="J10" s="23">
        <v>4.4999999999999997E-3</v>
      </c>
      <c r="K10" s="24" t="s">
        <v>125</v>
      </c>
      <c r="L10" s="19"/>
      <c r="M10" s="19"/>
      <c r="N10" s="19"/>
    </row>
    <row r="11" spans="1:14" s="20" customFormat="1" x14ac:dyDescent="0.2">
      <c r="A11" s="21" t="s">
        <v>131</v>
      </c>
      <c r="B11" s="26"/>
      <c r="C11" s="22">
        <v>2.7E-2</v>
      </c>
      <c r="D11" s="17" t="s">
        <v>100</v>
      </c>
      <c r="E11" s="17" t="s">
        <v>100</v>
      </c>
      <c r="F11" s="23">
        <v>3</v>
      </c>
      <c r="G11" s="23">
        <v>1</v>
      </c>
      <c r="H11" s="23">
        <v>1</v>
      </c>
      <c r="I11" s="23">
        <v>9.7000000000000005E-4</v>
      </c>
      <c r="J11" s="23">
        <v>9.7000000000000005E-4</v>
      </c>
      <c r="K11" s="24" t="s">
        <v>125</v>
      </c>
      <c r="L11" s="19"/>
      <c r="M11" s="19"/>
      <c r="N11" s="19"/>
    </row>
    <row r="12" spans="1:14" s="20" customFormat="1" x14ac:dyDescent="0.2">
      <c r="A12" s="21" t="s">
        <v>132</v>
      </c>
      <c r="B12" s="26"/>
      <c r="C12" s="22">
        <v>1.7000000000000001E-2</v>
      </c>
      <c r="D12" s="17" t="s">
        <v>100</v>
      </c>
      <c r="E12" s="17" t="s">
        <v>100</v>
      </c>
      <c r="F12" s="23">
        <v>1</v>
      </c>
      <c r="G12" s="23">
        <v>19</v>
      </c>
      <c r="H12" s="23">
        <v>7</v>
      </c>
      <c r="I12" s="23">
        <v>4.7699999999999999E-3</v>
      </c>
      <c r="J12" s="23">
        <v>7.1000000000000004E-3</v>
      </c>
      <c r="K12" s="24" t="s">
        <v>125</v>
      </c>
      <c r="L12" s="19"/>
      <c r="M12" s="19"/>
      <c r="N12" s="19"/>
    </row>
    <row r="13" spans="1:14" s="20" customFormat="1" x14ac:dyDescent="0.2">
      <c r="A13" s="21" t="s">
        <v>132</v>
      </c>
      <c r="B13" s="26"/>
      <c r="C13" s="22">
        <v>1.7000000000000001E-2</v>
      </c>
      <c r="D13" s="17" t="s">
        <v>100</v>
      </c>
      <c r="E13" s="17" t="s">
        <v>100</v>
      </c>
      <c r="F13" s="23">
        <v>3</v>
      </c>
      <c r="G13" s="23">
        <v>1</v>
      </c>
      <c r="H13" s="23">
        <v>1</v>
      </c>
      <c r="I13" s="23">
        <v>1.2999999999999999E-3</v>
      </c>
      <c r="J13" s="23">
        <v>1.2999999999999999E-3</v>
      </c>
      <c r="K13" s="24" t="s">
        <v>125</v>
      </c>
      <c r="L13" s="19"/>
      <c r="M13" s="19"/>
      <c r="N13" s="19"/>
    </row>
    <row r="14" spans="1:14" s="20" customFormat="1" x14ac:dyDescent="0.2">
      <c r="A14" s="21" t="s">
        <v>133</v>
      </c>
      <c r="B14" s="26"/>
      <c r="C14" s="22">
        <v>8.1999999999999998E-4</v>
      </c>
      <c r="D14" s="17" t="s">
        <v>100</v>
      </c>
      <c r="E14" s="17" t="s">
        <v>100</v>
      </c>
      <c r="F14" s="23">
        <v>1</v>
      </c>
      <c r="G14" s="23">
        <v>23</v>
      </c>
      <c r="H14" s="23">
        <v>10</v>
      </c>
      <c r="I14" s="23">
        <v>2.7100000000000002E-3</v>
      </c>
      <c r="J14" s="23">
        <v>4.1999999999999997E-3</v>
      </c>
      <c r="K14" s="24" t="s">
        <v>125</v>
      </c>
      <c r="L14" s="19"/>
      <c r="M14" s="19"/>
      <c r="N14" s="19"/>
    </row>
    <row r="15" spans="1:14" s="20" customFormat="1" x14ac:dyDescent="0.2">
      <c r="A15" s="21" t="s">
        <v>133</v>
      </c>
      <c r="B15" s="26"/>
      <c r="C15" s="22">
        <v>8.1999999999999998E-4</v>
      </c>
      <c r="D15" s="17" t="s">
        <v>100</v>
      </c>
      <c r="E15" s="17" t="s">
        <v>100</v>
      </c>
      <c r="F15" s="23">
        <v>3</v>
      </c>
      <c r="G15" s="23">
        <v>1</v>
      </c>
      <c r="H15" s="23">
        <v>1</v>
      </c>
      <c r="I15" s="23">
        <v>1.1999999999999999E-3</v>
      </c>
      <c r="J15" s="23">
        <v>1.1999999999999999E-3</v>
      </c>
      <c r="K15" s="24" t="s">
        <v>125</v>
      </c>
      <c r="L15" s="19"/>
      <c r="M15" s="19"/>
      <c r="N15" s="19"/>
    </row>
    <row r="16" spans="1:14" s="20" customFormat="1" x14ac:dyDescent="0.2">
      <c r="A16" s="21" t="s">
        <v>134</v>
      </c>
      <c r="B16" s="26"/>
      <c r="C16" s="22">
        <v>1.7000000000000001E-2</v>
      </c>
      <c r="D16" s="17" t="s">
        <v>100</v>
      </c>
      <c r="E16" s="17" t="s">
        <v>100</v>
      </c>
      <c r="F16" s="23">
        <v>1</v>
      </c>
      <c r="G16" s="23">
        <v>23</v>
      </c>
      <c r="H16" s="23">
        <v>2</v>
      </c>
      <c r="I16" s="23">
        <v>2.3500000000000001E-3</v>
      </c>
      <c r="J16" s="23">
        <v>4.7000000000000002E-3</v>
      </c>
      <c r="K16" s="24" t="s">
        <v>125</v>
      </c>
      <c r="L16" s="19"/>
      <c r="M16" s="19"/>
      <c r="N16" s="19"/>
    </row>
    <row r="17" spans="1:14" s="20" customFormat="1" x14ac:dyDescent="0.2">
      <c r="A17" s="21" t="s">
        <v>134</v>
      </c>
      <c r="B17" s="26"/>
      <c r="C17" s="22">
        <v>1.7000000000000001E-2</v>
      </c>
      <c r="D17" s="17" t="s">
        <v>100</v>
      </c>
      <c r="E17" s="17" t="s">
        <v>100</v>
      </c>
      <c r="F17" s="23">
        <v>3</v>
      </c>
      <c r="G17" s="23">
        <v>1</v>
      </c>
      <c r="H17" s="23">
        <v>1</v>
      </c>
      <c r="I17" s="23">
        <v>5.9000000000000003E-4</v>
      </c>
      <c r="J17" s="23">
        <v>5.9000000000000003E-4</v>
      </c>
      <c r="K17" s="24" t="s">
        <v>125</v>
      </c>
      <c r="L17" s="19"/>
      <c r="M17" s="19"/>
      <c r="N17" s="19"/>
    </row>
    <row r="18" spans="1:14" s="20" customFormat="1" x14ac:dyDescent="0.2">
      <c r="A18" s="21" t="s">
        <v>135</v>
      </c>
      <c r="B18" s="22">
        <v>0.2</v>
      </c>
      <c r="C18" s="26"/>
      <c r="D18" s="17" t="s">
        <v>100</v>
      </c>
      <c r="E18" s="17" t="s">
        <v>100</v>
      </c>
      <c r="F18" s="23">
        <v>1</v>
      </c>
      <c r="G18" s="23">
        <v>22</v>
      </c>
      <c r="H18" s="23">
        <v>22</v>
      </c>
      <c r="I18" s="23">
        <v>5.0950000000000002E-2</v>
      </c>
      <c r="J18" s="23">
        <v>0.24</v>
      </c>
      <c r="K18" s="24" t="s">
        <v>125</v>
      </c>
      <c r="L18" s="19"/>
      <c r="M18" s="19"/>
      <c r="N18" s="19"/>
    </row>
    <row r="19" spans="1:14" s="20" customFormat="1" x14ac:dyDescent="0.2">
      <c r="A19" s="21" t="s">
        <v>135</v>
      </c>
      <c r="B19" s="22">
        <v>0.2</v>
      </c>
      <c r="C19" s="26"/>
      <c r="D19" s="17" t="s">
        <v>100</v>
      </c>
      <c r="E19" s="17" t="s">
        <v>100</v>
      </c>
      <c r="F19" s="23" t="s">
        <v>299</v>
      </c>
      <c r="G19" s="23">
        <v>19</v>
      </c>
      <c r="H19" s="23">
        <v>19</v>
      </c>
      <c r="I19" s="23">
        <v>2.86E-2</v>
      </c>
      <c r="J19" s="23">
        <v>4.4999999999999998E-2</v>
      </c>
      <c r="K19" s="24" t="s">
        <v>125</v>
      </c>
      <c r="L19" s="19"/>
      <c r="M19" s="19"/>
      <c r="N19" s="19"/>
    </row>
    <row r="20" spans="1:14" s="20" customFormat="1" x14ac:dyDescent="0.2">
      <c r="A20" s="21" t="s">
        <v>135</v>
      </c>
      <c r="B20" s="22">
        <v>0.2</v>
      </c>
      <c r="C20" s="26"/>
      <c r="D20" s="17" t="s">
        <v>100</v>
      </c>
      <c r="E20" s="17" t="s">
        <v>100</v>
      </c>
      <c r="F20" s="23">
        <v>3</v>
      </c>
      <c r="G20" s="23">
        <v>28</v>
      </c>
      <c r="H20" s="23">
        <v>28</v>
      </c>
      <c r="I20" s="23">
        <v>3.0300000000000001E-2</v>
      </c>
      <c r="J20" s="23">
        <v>6.5000000000000002E-2</v>
      </c>
      <c r="K20" s="24" t="s">
        <v>125</v>
      </c>
      <c r="L20" s="19"/>
      <c r="M20" s="19"/>
      <c r="N20" s="19"/>
    </row>
    <row r="21" spans="1:14" s="20" customFormat="1" x14ac:dyDescent="0.2">
      <c r="A21" s="15" t="s">
        <v>136</v>
      </c>
      <c r="B21" s="15">
        <v>0.6</v>
      </c>
      <c r="C21" s="15" t="s">
        <v>137</v>
      </c>
      <c r="D21" s="17" t="s">
        <v>100</v>
      </c>
      <c r="E21" s="17" t="s">
        <v>100</v>
      </c>
      <c r="F21" s="25">
        <v>1</v>
      </c>
      <c r="G21" s="25">
        <v>22</v>
      </c>
      <c r="H21" s="25">
        <v>21</v>
      </c>
      <c r="I21" s="25">
        <v>0.63722000000000001</v>
      </c>
      <c r="J21" s="25">
        <v>1.9</v>
      </c>
      <c r="K21" s="18" t="s">
        <v>122</v>
      </c>
      <c r="L21" s="19"/>
      <c r="M21" s="19"/>
      <c r="N21" s="19"/>
    </row>
    <row r="22" spans="1:14" s="20" customFormat="1" x14ac:dyDescent="0.2">
      <c r="A22" s="15" t="s">
        <v>136</v>
      </c>
      <c r="B22" s="15">
        <v>0.6</v>
      </c>
      <c r="C22" s="15" t="s">
        <v>137</v>
      </c>
      <c r="D22" s="17" t="s">
        <v>100</v>
      </c>
      <c r="E22" s="17" t="s">
        <v>100</v>
      </c>
      <c r="F22" s="25" t="s">
        <v>299</v>
      </c>
      <c r="G22" s="25">
        <v>19</v>
      </c>
      <c r="H22" s="25">
        <v>0</v>
      </c>
      <c r="I22" s="25" t="s">
        <v>124</v>
      </c>
      <c r="J22" s="25" t="s">
        <v>124</v>
      </c>
      <c r="K22" s="18" t="s">
        <v>122</v>
      </c>
      <c r="L22" s="19"/>
      <c r="M22" s="19"/>
      <c r="N22" s="19"/>
    </row>
    <row r="23" spans="1:14" s="20" customFormat="1" x14ac:dyDescent="0.2">
      <c r="A23" s="15" t="s">
        <v>136</v>
      </c>
      <c r="B23" s="15">
        <v>0.6</v>
      </c>
      <c r="C23" s="15" t="s">
        <v>137</v>
      </c>
      <c r="D23" s="17" t="s">
        <v>100</v>
      </c>
      <c r="E23" s="17" t="s">
        <v>100</v>
      </c>
      <c r="F23" s="25">
        <v>3</v>
      </c>
      <c r="G23" s="25">
        <v>14</v>
      </c>
      <c r="H23" s="25">
        <v>12</v>
      </c>
      <c r="I23" s="25">
        <v>1.76</v>
      </c>
      <c r="J23" s="25">
        <v>4.9000000000000004</v>
      </c>
      <c r="K23" s="18" t="s">
        <v>122</v>
      </c>
      <c r="L23" s="19"/>
      <c r="M23" s="19"/>
      <c r="N23" s="19"/>
    </row>
    <row r="24" spans="1:14" s="20" customFormat="1" x14ac:dyDescent="0.2">
      <c r="A24" s="15" t="s">
        <v>138</v>
      </c>
      <c r="B24" s="15">
        <v>3.76</v>
      </c>
      <c r="C24" s="16"/>
      <c r="D24" s="17" t="s">
        <v>100</v>
      </c>
      <c r="E24" s="17" t="s">
        <v>100</v>
      </c>
      <c r="F24" s="25" t="s">
        <v>299</v>
      </c>
      <c r="G24" s="25">
        <v>19</v>
      </c>
      <c r="H24" s="25">
        <v>19</v>
      </c>
      <c r="I24" s="25">
        <v>1.3480000000000001</v>
      </c>
      <c r="J24" s="25">
        <v>3.2</v>
      </c>
      <c r="K24" s="18" t="s">
        <v>122</v>
      </c>
      <c r="L24" s="19"/>
      <c r="M24" s="19"/>
      <c r="N24" s="19"/>
    </row>
    <row r="25" spans="1:14" s="20" customFormat="1" x14ac:dyDescent="0.2">
      <c r="A25" s="15" t="s">
        <v>138</v>
      </c>
      <c r="B25" s="15">
        <v>3.76</v>
      </c>
      <c r="C25" s="16"/>
      <c r="D25" s="17" t="s">
        <v>100</v>
      </c>
      <c r="E25" s="17" t="s">
        <v>100</v>
      </c>
      <c r="F25" s="25">
        <v>3</v>
      </c>
      <c r="G25" s="25">
        <v>29</v>
      </c>
      <c r="H25" s="25">
        <v>29</v>
      </c>
      <c r="I25" s="25">
        <v>1.734</v>
      </c>
      <c r="J25" s="25">
        <v>4.3</v>
      </c>
      <c r="K25" s="18" t="s">
        <v>122</v>
      </c>
      <c r="L25" s="19"/>
      <c r="M25" s="19"/>
      <c r="N25" s="19"/>
    </row>
    <row r="26" spans="1:14" s="20" customFormat="1" ht="24" x14ac:dyDescent="0.2">
      <c r="A26" s="27" t="s">
        <v>138</v>
      </c>
      <c r="B26" s="28" t="s">
        <v>140</v>
      </c>
      <c r="C26" s="16"/>
      <c r="D26" s="17" t="s">
        <v>100</v>
      </c>
      <c r="E26" s="17" t="s">
        <v>100</v>
      </c>
      <c r="F26" s="25">
        <v>3</v>
      </c>
      <c r="G26" s="25">
        <v>29</v>
      </c>
      <c r="H26" s="25">
        <v>29</v>
      </c>
      <c r="I26" s="25">
        <v>1.734</v>
      </c>
      <c r="J26" s="25">
        <v>4.3</v>
      </c>
      <c r="K26" s="18" t="s">
        <v>122</v>
      </c>
      <c r="L26" s="19"/>
      <c r="M26" s="19"/>
      <c r="N26" s="19"/>
    </row>
    <row r="27" spans="1:14" s="20" customFormat="1" x14ac:dyDescent="0.2">
      <c r="A27" s="15" t="s">
        <v>142</v>
      </c>
      <c r="B27" s="15">
        <v>0.252</v>
      </c>
      <c r="C27" s="16"/>
      <c r="D27" s="17" t="s">
        <v>100</v>
      </c>
      <c r="E27" s="17" t="s">
        <v>100</v>
      </c>
      <c r="F27" s="25">
        <v>1</v>
      </c>
      <c r="G27" s="25">
        <v>20</v>
      </c>
      <c r="H27" s="25">
        <v>20</v>
      </c>
      <c r="I27" s="25">
        <v>2.66</v>
      </c>
      <c r="J27" s="25">
        <v>8.84</v>
      </c>
      <c r="K27" s="18" t="s">
        <v>143</v>
      </c>
      <c r="L27" s="19"/>
      <c r="M27" s="19"/>
      <c r="N27" s="19"/>
    </row>
    <row r="28" spans="1:14" s="20" customFormat="1" x14ac:dyDescent="0.2">
      <c r="A28" s="21" t="s">
        <v>144</v>
      </c>
      <c r="B28" s="22">
        <v>6.3E-3</v>
      </c>
      <c r="C28" s="22">
        <v>0.12</v>
      </c>
      <c r="D28" s="17" t="s">
        <v>100</v>
      </c>
      <c r="E28" s="17" t="s">
        <v>100</v>
      </c>
      <c r="F28" s="23">
        <v>1</v>
      </c>
      <c r="G28" s="23">
        <v>23</v>
      </c>
      <c r="H28" s="23">
        <v>10</v>
      </c>
      <c r="I28" s="23">
        <v>3.0599999999999998E-3</v>
      </c>
      <c r="J28" s="23">
        <v>5.0000000000000001E-3</v>
      </c>
      <c r="K28" s="24" t="s">
        <v>128</v>
      </c>
      <c r="L28" s="19"/>
      <c r="M28" s="19"/>
      <c r="N28" s="19"/>
    </row>
    <row r="29" spans="1:14" s="20" customFormat="1" x14ac:dyDescent="0.2">
      <c r="A29" s="21" t="s">
        <v>144</v>
      </c>
      <c r="B29" s="22">
        <v>6.3E-3</v>
      </c>
      <c r="C29" s="22">
        <v>0.12</v>
      </c>
      <c r="D29" s="17" t="s">
        <v>100</v>
      </c>
      <c r="E29" s="17" t="s">
        <v>100</v>
      </c>
      <c r="F29" s="23">
        <v>3</v>
      </c>
      <c r="G29" s="23">
        <v>1</v>
      </c>
      <c r="H29" s="23">
        <v>1</v>
      </c>
      <c r="I29" s="23">
        <v>7.4999999999999997E-3</v>
      </c>
      <c r="J29" s="23">
        <v>7.4999999999999997E-3</v>
      </c>
      <c r="K29" s="24" t="s">
        <v>128</v>
      </c>
      <c r="L29" s="19"/>
      <c r="M29" s="19"/>
      <c r="N29" s="19"/>
    </row>
    <row r="30" spans="1:14" s="20" customFormat="1" x14ac:dyDescent="0.2">
      <c r="A30" s="21" t="s">
        <v>145</v>
      </c>
      <c r="B30" s="22">
        <v>8.0000000000000004E-4</v>
      </c>
      <c r="C30" s="22">
        <v>0.05</v>
      </c>
      <c r="D30" s="17" t="s">
        <v>100</v>
      </c>
      <c r="E30" s="17" t="s">
        <v>100</v>
      </c>
      <c r="F30" s="23">
        <v>3</v>
      </c>
      <c r="G30" s="23">
        <v>1</v>
      </c>
      <c r="H30" s="23">
        <v>1</v>
      </c>
      <c r="I30" s="23">
        <v>3.8999999999999999E-4</v>
      </c>
      <c r="J30" s="23">
        <v>3.8999999999999999E-4</v>
      </c>
      <c r="K30" s="24" t="s">
        <v>125</v>
      </c>
      <c r="L30" s="19"/>
      <c r="M30" s="19"/>
      <c r="N30" s="19"/>
    </row>
    <row r="31" spans="1:14" s="20" customFormat="1" x14ac:dyDescent="0.2">
      <c r="A31" s="21" t="s">
        <v>146</v>
      </c>
      <c r="B31" s="26"/>
      <c r="C31" s="22">
        <v>0.05</v>
      </c>
      <c r="D31" s="17" t="s">
        <v>100</v>
      </c>
      <c r="E31" s="17" t="s">
        <v>100</v>
      </c>
      <c r="F31" s="23">
        <v>3</v>
      </c>
      <c r="G31" s="23">
        <v>1</v>
      </c>
      <c r="H31" s="23">
        <v>0</v>
      </c>
      <c r="I31" s="25" t="s">
        <v>124</v>
      </c>
      <c r="J31" s="25" t="s">
        <v>124</v>
      </c>
      <c r="K31" s="24" t="s">
        <v>125</v>
      </c>
      <c r="L31" s="19"/>
      <c r="M31" s="19"/>
      <c r="N31" s="19"/>
    </row>
    <row r="32" spans="1:14" s="20" customFormat="1" x14ac:dyDescent="0.2">
      <c r="A32" s="29" t="s">
        <v>147</v>
      </c>
      <c r="B32" s="29">
        <v>1000</v>
      </c>
      <c r="C32" s="16"/>
      <c r="D32" s="17" t="s">
        <v>100</v>
      </c>
      <c r="E32" s="17" t="s">
        <v>100</v>
      </c>
      <c r="F32" s="25">
        <v>1</v>
      </c>
      <c r="G32" s="25">
        <v>22</v>
      </c>
      <c r="H32" s="25">
        <v>22</v>
      </c>
      <c r="I32" s="25">
        <v>607</v>
      </c>
      <c r="J32" s="25">
        <v>2600</v>
      </c>
      <c r="K32" s="18" t="s">
        <v>122</v>
      </c>
      <c r="L32" s="19"/>
      <c r="M32" s="19"/>
      <c r="N32" s="19"/>
    </row>
    <row r="33" spans="1:14" s="20" customFormat="1" x14ac:dyDescent="0.2">
      <c r="A33" s="29" t="s">
        <v>147</v>
      </c>
      <c r="B33" s="29">
        <v>1000</v>
      </c>
      <c r="C33" s="16"/>
      <c r="D33" s="17" t="s">
        <v>100</v>
      </c>
      <c r="E33" s="17" t="s">
        <v>100</v>
      </c>
      <c r="F33" s="25" t="s">
        <v>299</v>
      </c>
      <c r="G33" s="25">
        <v>19</v>
      </c>
      <c r="H33" s="25">
        <v>19</v>
      </c>
      <c r="I33" s="25">
        <v>268.05200000000002</v>
      </c>
      <c r="J33" s="25">
        <v>460</v>
      </c>
      <c r="K33" s="18" t="s">
        <v>122</v>
      </c>
      <c r="L33" s="19"/>
      <c r="M33" s="19"/>
      <c r="N33" s="19"/>
    </row>
    <row r="34" spans="1:14" s="20" customFormat="1" x14ac:dyDescent="0.2">
      <c r="A34" s="29" t="s">
        <v>147</v>
      </c>
      <c r="B34" s="29">
        <v>1000</v>
      </c>
      <c r="C34" s="16"/>
      <c r="D34" s="17" t="s">
        <v>100</v>
      </c>
      <c r="E34" s="17" t="s">
        <v>100</v>
      </c>
      <c r="F34" s="25">
        <v>3</v>
      </c>
      <c r="G34" s="25">
        <v>14</v>
      </c>
      <c r="H34" s="25">
        <v>14</v>
      </c>
      <c r="I34" s="25">
        <v>189.928</v>
      </c>
      <c r="J34" s="25">
        <v>450</v>
      </c>
      <c r="K34" s="18" t="s">
        <v>122</v>
      </c>
      <c r="L34" s="19"/>
      <c r="M34" s="19"/>
      <c r="N34" s="19"/>
    </row>
    <row r="35" spans="1:14" s="20" customFormat="1" x14ac:dyDescent="0.2">
      <c r="A35" s="21" t="s">
        <v>148</v>
      </c>
      <c r="B35" s="22">
        <v>1.3</v>
      </c>
      <c r="C35" s="22">
        <v>14</v>
      </c>
      <c r="D35" s="17" t="s">
        <v>100</v>
      </c>
      <c r="E35" s="17" t="s">
        <v>100</v>
      </c>
      <c r="F35" s="23">
        <v>1</v>
      </c>
      <c r="G35" s="23">
        <v>22</v>
      </c>
      <c r="H35" s="23">
        <v>22</v>
      </c>
      <c r="I35" s="23">
        <v>15.43</v>
      </c>
      <c r="J35" s="23">
        <v>180</v>
      </c>
      <c r="K35" s="24" t="s">
        <v>128</v>
      </c>
      <c r="L35" s="19"/>
      <c r="M35" s="19"/>
      <c r="N35" s="19"/>
    </row>
    <row r="36" spans="1:14" s="20" customFormat="1" x14ac:dyDescent="0.2">
      <c r="A36" s="21" t="s">
        <v>148</v>
      </c>
      <c r="B36" s="22">
        <v>1.3</v>
      </c>
      <c r="C36" s="22">
        <v>14</v>
      </c>
      <c r="D36" s="17" t="s">
        <v>100</v>
      </c>
      <c r="E36" s="17" t="s">
        <v>100</v>
      </c>
      <c r="F36" s="23" t="s">
        <v>299</v>
      </c>
      <c r="G36" s="23">
        <v>19</v>
      </c>
      <c r="H36" s="23">
        <v>19</v>
      </c>
      <c r="I36" s="23">
        <v>4.0259999999999998</v>
      </c>
      <c r="J36" s="23">
        <v>12</v>
      </c>
      <c r="K36" s="24" t="s">
        <v>128</v>
      </c>
      <c r="L36" s="19"/>
      <c r="M36" s="19"/>
      <c r="N36" s="19"/>
    </row>
    <row r="37" spans="1:14" s="20" customFormat="1" x14ac:dyDescent="0.2">
      <c r="A37" s="21" t="s">
        <v>148</v>
      </c>
      <c r="B37" s="22">
        <v>1.3</v>
      </c>
      <c r="C37" s="22">
        <v>14</v>
      </c>
      <c r="D37" s="17" t="s">
        <v>100</v>
      </c>
      <c r="E37" s="17" t="s">
        <v>100</v>
      </c>
      <c r="F37" s="23">
        <v>3</v>
      </c>
      <c r="G37" s="23">
        <v>29</v>
      </c>
      <c r="H37" s="23">
        <v>29</v>
      </c>
      <c r="I37" s="23">
        <v>3.3980000000000001</v>
      </c>
      <c r="J37" s="23">
        <v>15</v>
      </c>
      <c r="K37" s="24" t="s">
        <v>128</v>
      </c>
      <c r="L37" s="19"/>
      <c r="M37" s="19"/>
      <c r="N37" s="19"/>
    </row>
    <row r="38" spans="1:14" s="20" customFormat="1" x14ac:dyDescent="0.2">
      <c r="A38" s="21" t="s">
        <v>149</v>
      </c>
      <c r="B38" s="26"/>
      <c r="C38" s="22">
        <v>7.0000000000000007E-2</v>
      </c>
      <c r="D38" s="17" t="s">
        <v>100</v>
      </c>
      <c r="E38" s="17" t="s">
        <v>100</v>
      </c>
      <c r="F38" s="23" t="s">
        <v>299</v>
      </c>
      <c r="G38" s="23">
        <v>19</v>
      </c>
      <c r="H38" s="23">
        <v>2</v>
      </c>
      <c r="I38" s="25">
        <v>6.1000000000000004E-3</v>
      </c>
      <c r="J38" s="25">
        <v>2.1999999999999999E-2</v>
      </c>
      <c r="K38" s="24" t="s">
        <v>125</v>
      </c>
      <c r="L38" s="19"/>
      <c r="M38" s="19"/>
      <c r="N38" s="19"/>
    </row>
    <row r="39" spans="1:14" s="20" customFormat="1" x14ac:dyDescent="0.2">
      <c r="A39" s="21" t="s">
        <v>149</v>
      </c>
      <c r="B39" s="26"/>
      <c r="C39" s="22">
        <v>7.0000000000000007E-2</v>
      </c>
      <c r="D39" s="17" t="s">
        <v>100</v>
      </c>
      <c r="E39" s="17" t="s">
        <v>100</v>
      </c>
      <c r="F39" s="23">
        <v>3</v>
      </c>
      <c r="G39" s="23">
        <v>28</v>
      </c>
      <c r="H39" s="23">
        <v>0</v>
      </c>
      <c r="I39" s="25" t="s">
        <v>124</v>
      </c>
      <c r="J39" s="25" t="s">
        <v>124</v>
      </c>
      <c r="K39" s="24" t="s">
        <v>125</v>
      </c>
      <c r="L39" s="19"/>
      <c r="M39" s="19"/>
      <c r="N39" s="19"/>
    </row>
    <row r="40" spans="1:14" s="20" customFormat="1" x14ac:dyDescent="0.2">
      <c r="A40" s="21" t="s">
        <v>150</v>
      </c>
      <c r="B40" s="22">
        <v>2</v>
      </c>
      <c r="C40" s="22">
        <v>130</v>
      </c>
      <c r="D40" s="17" t="s">
        <v>100</v>
      </c>
      <c r="E40" s="17" t="s">
        <v>100</v>
      </c>
      <c r="F40" s="23">
        <v>3</v>
      </c>
      <c r="G40" s="23">
        <v>1</v>
      </c>
      <c r="H40" s="23">
        <v>0</v>
      </c>
      <c r="I40" s="25" t="s">
        <v>124</v>
      </c>
      <c r="J40" s="25" t="s">
        <v>124</v>
      </c>
      <c r="K40" s="24" t="s">
        <v>128</v>
      </c>
      <c r="L40" s="19"/>
      <c r="M40" s="19"/>
      <c r="N40" s="19"/>
    </row>
    <row r="41" spans="1:14" s="20" customFormat="1" x14ac:dyDescent="0.2">
      <c r="A41" s="21" t="s">
        <v>151</v>
      </c>
      <c r="B41" s="22">
        <v>8.6</v>
      </c>
      <c r="C41" s="22">
        <v>34</v>
      </c>
      <c r="D41" s="17" t="s">
        <v>100</v>
      </c>
      <c r="E41" s="17" t="s">
        <v>100</v>
      </c>
      <c r="F41" s="23">
        <v>1</v>
      </c>
      <c r="G41" s="23">
        <v>22</v>
      </c>
      <c r="H41" s="23">
        <v>22</v>
      </c>
      <c r="I41" s="23">
        <v>1.1499999999999999</v>
      </c>
      <c r="J41" s="23">
        <v>2.5</v>
      </c>
      <c r="K41" s="24" t="s">
        <v>128</v>
      </c>
      <c r="L41" s="19"/>
      <c r="M41" s="19"/>
      <c r="N41" s="19"/>
    </row>
    <row r="42" spans="1:14" s="20" customFormat="1" x14ac:dyDescent="0.2">
      <c r="A42" s="21" t="s">
        <v>151</v>
      </c>
      <c r="B42" s="22">
        <v>8.6</v>
      </c>
      <c r="C42" s="22">
        <v>34</v>
      </c>
      <c r="D42" s="17" t="s">
        <v>100</v>
      </c>
      <c r="E42" s="17" t="s">
        <v>100</v>
      </c>
      <c r="F42" s="23" t="s">
        <v>299</v>
      </c>
      <c r="G42" s="23">
        <v>19</v>
      </c>
      <c r="H42" s="23">
        <v>19</v>
      </c>
      <c r="I42" s="23">
        <v>1.0820000000000001</v>
      </c>
      <c r="J42" s="23">
        <v>1.6</v>
      </c>
      <c r="K42" s="24" t="s">
        <v>128</v>
      </c>
      <c r="L42" s="19"/>
      <c r="M42" s="19"/>
      <c r="N42" s="19"/>
    </row>
    <row r="43" spans="1:14" s="20" customFormat="1" x14ac:dyDescent="0.2">
      <c r="A43" s="21" t="s">
        <v>151</v>
      </c>
      <c r="B43" s="22">
        <v>8.6</v>
      </c>
      <c r="C43" s="22">
        <v>34</v>
      </c>
      <c r="D43" s="17" t="s">
        <v>100</v>
      </c>
      <c r="E43" s="17" t="s">
        <v>100</v>
      </c>
      <c r="F43" s="23">
        <v>3</v>
      </c>
      <c r="G43" s="23">
        <v>15</v>
      </c>
      <c r="H43" s="23">
        <v>15</v>
      </c>
      <c r="I43" s="23">
        <v>1.1850000000000001</v>
      </c>
      <c r="J43" s="23">
        <v>1.7</v>
      </c>
      <c r="K43" s="24" t="s">
        <v>128</v>
      </c>
      <c r="L43" s="19"/>
      <c r="M43" s="19"/>
      <c r="N43" s="19"/>
    </row>
    <row r="44" spans="1:14" s="20" customFormat="1" x14ac:dyDescent="0.2">
      <c r="A44" s="21" t="s">
        <v>152</v>
      </c>
      <c r="B44" s="22">
        <v>1.2999999999999999E-4</v>
      </c>
      <c r="C44" s="22">
        <v>7.2</v>
      </c>
      <c r="D44" s="17" t="s">
        <v>100</v>
      </c>
      <c r="E44" s="17" t="s">
        <v>100</v>
      </c>
      <c r="F44" s="32">
        <v>3</v>
      </c>
      <c r="G44" s="32">
        <v>1</v>
      </c>
      <c r="H44" s="32">
        <v>1</v>
      </c>
      <c r="I44" s="32">
        <v>7.5000000000000002E-4</v>
      </c>
      <c r="J44" s="32">
        <v>7.5000000000000002E-4</v>
      </c>
      <c r="K44" s="24" t="s">
        <v>125</v>
      </c>
      <c r="L44" s="19"/>
      <c r="M44" s="19"/>
      <c r="N44" s="19"/>
    </row>
    <row r="45" spans="1:14" s="20" customFormat="1" x14ac:dyDescent="0.2">
      <c r="A45" s="15" t="s">
        <v>153</v>
      </c>
      <c r="B45" s="16"/>
      <c r="C45" s="15" t="s">
        <v>154</v>
      </c>
      <c r="D45" s="17" t="s">
        <v>100</v>
      </c>
      <c r="E45" s="17" t="s">
        <v>100</v>
      </c>
      <c r="F45" s="25" t="s">
        <v>299</v>
      </c>
      <c r="G45" s="25">
        <v>19</v>
      </c>
      <c r="H45" s="25">
        <v>19</v>
      </c>
      <c r="I45" s="25">
        <v>7.9409999999999998</v>
      </c>
      <c r="J45" s="25">
        <v>8.42</v>
      </c>
      <c r="K45" s="18" t="s">
        <v>130</v>
      </c>
      <c r="L45" s="19"/>
      <c r="M45" s="19"/>
      <c r="N45" s="19"/>
    </row>
    <row r="46" spans="1:14" s="20" customFormat="1" x14ac:dyDescent="0.2">
      <c r="A46" s="15" t="s">
        <v>153</v>
      </c>
      <c r="B46" s="16"/>
      <c r="C46" s="15" t="s">
        <v>154</v>
      </c>
      <c r="D46" s="17" t="s">
        <v>100</v>
      </c>
      <c r="E46" s="17" t="s">
        <v>100</v>
      </c>
      <c r="F46" s="25">
        <v>2</v>
      </c>
      <c r="G46" s="25">
        <v>12</v>
      </c>
      <c r="H46" s="25">
        <v>12</v>
      </c>
      <c r="I46" s="25">
        <v>8.02</v>
      </c>
      <c r="J46" s="25">
        <v>8.58</v>
      </c>
      <c r="K46" s="18" t="s">
        <v>130</v>
      </c>
      <c r="L46" s="19"/>
      <c r="M46" s="19"/>
      <c r="N46" s="19"/>
    </row>
    <row r="47" spans="1:14" s="20" customFormat="1" x14ac:dyDescent="0.2">
      <c r="A47" s="15" t="s">
        <v>153</v>
      </c>
      <c r="B47" s="16"/>
      <c r="C47" s="15" t="s">
        <v>154</v>
      </c>
      <c r="D47" s="17" t="s">
        <v>100</v>
      </c>
      <c r="E47" s="17" t="s">
        <v>100</v>
      </c>
      <c r="F47" s="25">
        <v>3</v>
      </c>
      <c r="G47" s="25">
        <v>15</v>
      </c>
      <c r="H47" s="25">
        <v>15</v>
      </c>
      <c r="I47" s="25">
        <v>8.0839999999999996</v>
      </c>
      <c r="J47" s="25">
        <v>8.4499999999999993</v>
      </c>
      <c r="K47" s="18"/>
      <c r="L47" s="19"/>
      <c r="M47" s="19"/>
      <c r="N47" s="19"/>
    </row>
    <row r="48" spans="1:14" s="20" customFormat="1" x14ac:dyDescent="0.2">
      <c r="A48" s="15" t="s">
        <v>153</v>
      </c>
      <c r="B48" s="16"/>
      <c r="C48" s="15" t="s">
        <v>154</v>
      </c>
      <c r="D48" s="17" t="s">
        <v>100</v>
      </c>
      <c r="E48" s="17" t="s">
        <v>100</v>
      </c>
      <c r="F48" s="25">
        <v>4</v>
      </c>
      <c r="G48" s="25">
        <v>19</v>
      </c>
      <c r="H48" s="25">
        <v>19</v>
      </c>
      <c r="I48" s="25">
        <v>7.9980000000000002</v>
      </c>
      <c r="J48" s="25">
        <v>8.52</v>
      </c>
      <c r="K48" s="18"/>
      <c r="L48" s="19" t="s">
        <v>268</v>
      </c>
      <c r="M48" s="19"/>
      <c r="N48" s="19"/>
    </row>
    <row r="49" spans="1:14" s="20" customFormat="1" x14ac:dyDescent="0.2">
      <c r="A49" s="15" t="s">
        <v>153</v>
      </c>
      <c r="B49" s="16"/>
      <c r="C49" s="15" t="s">
        <v>154</v>
      </c>
      <c r="D49" s="17" t="s">
        <v>100</v>
      </c>
      <c r="E49" s="17" t="s">
        <v>100</v>
      </c>
      <c r="F49" s="25">
        <v>5</v>
      </c>
      <c r="G49" s="25">
        <v>13</v>
      </c>
      <c r="H49" s="25">
        <v>13</v>
      </c>
      <c r="I49" s="25">
        <v>8.0370000000000008</v>
      </c>
      <c r="J49" s="25">
        <v>8.85</v>
      </c>
      <c r="K49" s="18"/>
      <c r="L49" s="19"/>
      <c r="M49" s="19"/>
      <c r="N49" s="19"/>
    </row>
    <row r="50" spans="1:14" s="20" customFormat="1" x14ac:dyDescent="0.2">
      <c r="A50" s="15" t="s">
        <v>155</v>
      </c>
      <c r="B50" s="15">
        <v>7.7</v>
      </c>
      <c r="C50" s="15" t="s">
        <v>156</v>
      </c>
      <c r="D50" s="17" t="s">
        <v>100</v>
      </c>
      <c r="E50" s="17" t="s">
        <v>100</v>
      </c>
      <c r="F50" s="25">
        <v>3</v>
      </c>
      <c r="G50" s="25">
        <v>1</v>
      </c>
      <c r="H50" s="25">
        <v>1</v>
      </c>
      <c r="I50" s="25">
        <v>0.13</v>
      </c>
      <c r="J50" s="25">
        <v>0.13</v>
      </c>
      <c r="K50" s="18" t="s">
        <v>122</v>
      </c>
      <c r="L50" s="19"/>
      <c r="M50" s="19"/>
      <c r="N50" s="19"/>
    </row>
    <row r="51" spans="1:14" s="20" customFormat="1" x14ac:dyDescent="0.2">
      <c r="A51" s="21" t="s">
        <v>158</v>
      </c>
      <c r="B51" s="22">
        <v>6.4999999999999997E-3</v>
      </c>
      <c r="C51" s="22">
        <v>3.4000000000000002E-2</v>
      </c>
      <c r="D51" s="17" t="s">
        <v>100</v>
      </c>
      <c r="E51" s="17" t="s">
        <v>100</v>
      </c>
      <c r="F51" s="23">
        <v>3</v>
      </c>
      <c r="G51" s="23">
        <v>1</v>
      </c>
      <c r="H51" s="23">
        <v>1</v>
      </c>
      <c r="I51" s="23">
        <v>4.0000000000000002E-4</v>
      </c>
      <c r="J51" s="23">
        <v>4.0000000000000002E-4</v>
      </c>
      <c r="K51" s="24" t="s">
        <v>128</v>
      </c>
      <c r="L51" s="19"/>
      <c r="M51" s="19"/>
      <c r="N51" s="19"/>
    </row>
    <row r="52" spans="1:14" s="20" customFormat="1" x14ac:dyDescent="0.2">
      <c r="A52" s="15" t="s">
        <v>159</v>
      </c>
      <c r="B52" s="15" t="s">
        <v>160</v>
      </c>
      <c r="C52" s="16"/>
      <c r="D52" s="17" t="s">
        <v>100</v>
      </c>
      <c r="E52" s="17" t="s">
        <v>100</v>
      </c>
      <c r="F52" s="25" t="s">
        <v>299</v>
      </c>
      <c r="G52" s="25">
        <v>19</v>
      </c>
      <c r="H52" s="25">
        <v>19</v>
      </c>
      <c r="I52" s="25">
        <v>8.15</v>
      </c>
      <c r="J52" s="25">
        <v>13</v>
      </c>
      <c r="K52" s="18" t="s">
        <v>122</v>
      </c>
      <c r="L52" s="19"/>
      <c r="M52" s="19"/>
      <c r="N52" s="19"/>
    </row>
    <row r="53" spans="1:14" s="20" customFormat="1" x14ac:dyDescent="0.2">
      <c r="A53" s="15" t="s">
        <v>159</v>
      </c>
      <c r="B53" s="15" t="s">
        <v>160</v>
      </c>
      <c r="C53" s="16"/>
      <c r="D53" s="17" t="s">
        <v>100</v>
      </c>
      <c r="E53" s="17" t="s">
        <v>100</v>
      </c>
      <c r="F53" s="25">
        <v>3</v>
      </c>
      <c r="G53" s="25">
        <v>29</v>
      </c>
      <c r="H53" s="25">
        <v>29</v>
      </c>
      <c r="I53" s="25">
        <v>9.2100000000000009</v>
      </c>
      <c r="J53" s="25">
        <v>21</v>
      </c>
      <c r="K53" s="18" t="s">
        <v>122</v>
      </c>
      <c r="L53" s="19"/>
      <c r="M53" s="19"/>
      <c r="N53" s="19"/>
    </row>
    <row r="54" spans="1:14" s="20" customFormat="1" x14ac:dyDescent="0.2">
      <c r="A54" s="15" t="s">
        <v>162</v>
      </c>
      <c r="B54" s="15">
        <v>100</v>
      </c>
      <c r="C54" s="16"/>
      <c r="D54" s="17" t="s">
        <v>163</v>
      </c>
      <c r="E54" s="17" t="s">
        <v>100</v>
      </c>
      <c r="F54" s="25">
        <v>3</v>
      </c>
      <c r="G54" s="25">
        <v>1</v>
      </c>
      <c r="H54" s="25">
        <v>0</v>
      </c>
      <c r="I54" s="25" t="s">
        <v>124</v>
      </c>
      <c r="J54" s="25" t="s">
        <v>124</v>
      </c>
      <c r="K54" s="18" t="s">
        <v>130</v>
      </c>
      <c r="L54" s="19"/>
      <c r="M54" s="19"/>
      <c r="N54" s="19"/>
    </row>
    <row r="55" spans="1:14" s="20" customFormat="1" x14ac:dyDescent="0.2">
      <c r="A55" s="15" t="s">
        <v>164</v>
      </c>
      <c r="B55" s="15">
        <v>300</v>
      </c>
      <c r="C55" s="16"/>
      <c r="D55" s="17" t="s">
        <v>163</v>
      </c>
      <c r="E55" s="17" t="s">
        <v>100</v>
      </c>
      <c r="F55" s="25">
        <v>3</v>
      </c>
      <c r="G55" s="25">
        <v>1</v>
      </c>
      <c r="H55" s="25">
        <v>0</v>
      </c>
      <c r="I55" s="25" t="s">
        <v>124</v>
      </c>
      <c r="J55" s="25" t="s">
        <v>124</v>
      </c>
      <c r="K55" s="18" t="s">
        <v>130</v>
      </c>
      <c r="L55" s="19"/>
      <c r="M55" s="19"/>
      <c r="N55" s="19"/>
    </row>
    <row r="56" spans="1:14" s="20" customFormat="1" x14ac:dyDescent="0.2">
      <c r="A56" s="21" t="s">
        <v>165</v>
      </c>
      <c r="B56" s="22">
        <v>10</v>
      </c>
      <c r="C56" s="26"/>
      <c r="D56" s="17" t="s">
        <v>163</v>
      </c>
      <c r="E56" s="17" t="s">
        <v>100</v>
      </c>
      <c r="F56" s="23">
        <v>3</v>
      </c>
      <c r="G56" s="23">
        <v>1</v>
      </c>
      <c r="H56" s="23">
        <v>0</v>
      </c>
      <c r="I56" s="25" t="s">
        <v>124</v>
      </c>
      <c r="J56" s="25" t="s">
        <v>124</v>
      </c>
      <c r="K56" s="24" t="s">
        <v>128</v>
      </c>
      <c r="L56" s="19"/>
      <c r="M56" s="19"/>
      <c r="N56" s="19"/>
    </row>
    <row r="57" spans="1:14" s="20" customFormat="1" x14ac:dyDescent="0.2">
      <c r="A57" s="15" t="s">
        <v>166</v>
      </c>
      <c r="B57" s="15">
        <v>0.42</v>
      </c>
      <c r="C57" s="15" t="s">
        <v>167</v>
      </c>
      <c r="D57" s="17" t="s">
        <v>163</v>
      </c>
      <c r="E57" s="17" t="s">
        <v>100</v>
      </c>
      <c r="F57" s="25">
        <v>3</v>
      </c>
      <c r="G57" s="25">
        <v>1</v>
      </c>
      <c r="H57" s="25">
        <v>0</v>
      </c>
      <c r="I57" s="25" t="s">
        <v>124</v>
      </c>
      <c r="J57" s="25" t="s">
        <v>124</v>
      </c>
      <c r="K57" s="18" t="s">
        <v>122</v>
      </c>
      <c r="L57" s="19"/>
      <c r="M57" s="19"/>
      <c r="N57" s="19"/>
    </row>
    <row r="58" spans="1:14" s="20" customFormat="1" x14ac:dyDescent="0.2">
      <c r="A58" s="15" t="s">
        <v>168</v>
      </c>
      <c r="B58" s="15">
        <v>0.3</v>
      </c>
      <c r="C58" s="15" t="s">
        <v>169</v>
      </c>
      <c r="D58" s="17" t="s">
        <v>163</v>
      </c>
      <c r="E58" s="17" t="s">
        <v>100</v>
      </c>
      <c r="F58" s="25">
        <v>1</v>
      </c>
      <c r="G58" s="25">
        <v>14</v>
      </c>
      <c r="H58" s="25">
        <v>0</v>
      </c>
      <c r="I58" s="25" t="s">
        <v>124</v>
      </c>
      <c r="J58" s="25" t="s">
        <v>124</v>
      </c>
      <c r="K58" s="18" t="s">
        <v>122</v>
      </c>
      <c r="L58" s="19"/>
      <c r="M58" s="19"/>
      <c r="N58" s="19"/>
    </row>
    <row r="59" spans="1:14" s="20" customFormat="1" x14ac:dyDescent="0.2">
      <c r="A59" s="15" t="s">
        <v>168</v>
      </c>
      <c r="B59" s="15">
        <v>0.3</v>
      </c>
      <c r="C59" s="15" t="s">
        <v>169</v>
      </c>
      <c r="D59" s="17" t="s">
        <v>163</v>
      </c>
      <c r="E59" s="17" t="s">
        <v>100</v>
      </c>
      <c r="F59" s="25">
        <v>3</v>
      </c>
      <c r="G59" s="25">
        <v>1</v>
      </c>
      <c r="H59" s="25">
        <v>0</v>
      </c>
      <c r="I59" s="25" t="s">
        <v>124</v>
      </c>
      <c r="J59" s="25" t="s">
        <v>124</v>
      </c>
      <c r="K59" s="18"/>
      <c r="L59" s="19"/>
      <c r="M59" s="19"/>
      <c r="N59" s="19"/>
    </row>
    <row r="60" spans="1:14" s="20" customFormat="1" x14ac:dyDescent="0.2">
      <c r="A60" s="15" t="s">
        <v>170</v>
      </c>
      <c r="B60" s="15">
        <v>50</v>
      </c>
      <c r="C60" s="16"/>
      <c r="D60" s="17" t="s">
        <v>163</v>
      </c>
      <c r="E60" s="17" t="s">
        <v>100</v>
      </c>
      <c r="F60" s="25">
        <v>3</v>
      </c>
      <c r="G60" s="25">
        <v>1</v>
      </c>
      <c r="H60" s="25">
        <v>0</v>
      </c>
      <c r="I60" s="25" t="s">
        <v>124</v>
      </c>
      <c r="J60" s="25" t="s">
        <v>124</v>
      </c>
      <c r="K60" s="18" t="s">
        <v>130</v>
      </c>
      <c r="L60" s="19"/>
      <c r="M60" s="19"/>
      <c r="N60" s="19"/>
    </row>
    <row r="61" spans="1:14" s="20" customFormat="1" ht="24" x14ac:dyDescent="0.2">
      <c r="A61" s="15" t="s">
        <v>173</v>
      </c>
      <c r="B61" s="15">
        <v>50</v>
      </c>
      <c r="C61" s="15">
        <v>250</v>
      </c>
      <c r="D61" s="17" t="s">
        <v>163</v>
      </c>
      <c r="E61" s="17" t="s">
        <v>100</v>
      </c>
      <c r="F61" s="25">
        <v>3</v>
      </c>
      <c r="G61" s="25">
        <v>2</v>
      </c>
      <c r="H61" s="25">
        <v>0</v>
      </c>
      <c r="I61" s="25" t="s">
        <v>124</v>
      </c>
      <c r="J61" s="25" t="s">
        <v>124</v>
      </c>
      <c r="K61" s="18" t="s">
        <v>130</v>
      </c>
      <c r="L61" s="19"/>
      <c r="M61" s="19"/>
      <c r="N61" s="19"/>
    </row>
    <row r="62" spans="1:14" s="20" customFormat="1" x14ac:dyDescent="0.2">
      <c r="A62" s="15" t="s">
        <v>174</v>
      </c>
      <c r="B62" s="15">
        <v>40</v>
      </c>
      <c r="C62" s="16"/>
      <c r="D62" s="17" t="s">
        <v>163</v>
      </c>
      <c r="E62" s="17" t="s">
        <v>100</v>
      </c>
      <c r="F62" s="25">
        <v>3</v>
      </c>
      <c r="G62" s="25">
        <v>2</v>
      </c>
      <c r="H62" s="25">
        <v>0</v>
      </c>
      <c r="I62" s="25" t="s">
        <v>124</v>
      </c>
      <c r="J62" s="25" t="s">
        <v>124</v>
      </c>
      <c r="K62" s="18" t="s">
        <v>130</v>
      </c>
      <c r="L62" s="19"/>
      <c r="M62" s="19"/>
      <c r="N62" s="19"/>
    </row>
    <row r="63" spans="1:14" s="20" customFormat="1" x14ac:dyDescent="0.2">
      <c r="A63" s="21" t="s">
        <v>179</v>
      </c>
      <c r="B63" s="22">
        <v>8</v>
      </c>
      <c r="C63" s="22">
        <v>50</v>
      </c>
      <c r="D63" s="17" t="s">
        <v>163</v>
      </c>
      <c r="E63" s="17" t="s">
        <v>100</v>
      </c>
      <c r="F63" s="23">
        <v>3</v>
      </c>
      <c r="G63" s="23">
        <v>1</v>
      </c>
      <c r="H63" s="23">
        <v>0</v>
      </c>
      <c r="I63" s="25" t="s">
        <v>124</v>
      </c>
      <c r="J63" s="25" t="s">
        <v>124</v>
      </c>
      <c r="K63" s="24" t="s">
        <v>128</v>
      </c>
      <c r="L63" s="19"/>
      <c r="M63" s="19"/>
      <c r="N63" s="19"/>
    </row>
    <row r="64" spans="1:14" s="20" customFormat="1" x14ac:dyDescent="0.2">
      <c r="A64" s="29" t="s">
        <v>184</v>
      </c>
      <c r="B64" s="29">
        <v>7000</v>
      </c>
      <c r="C64" s="16"/>
      <c r="D64" s="17" t="s">
        <v>163</v>
      </c>
      <c r="E64" s="17" t="s">
        <v>100</v>
      </c>
      <c r="F64" s="25" t="s">
        <v>299</v>
      </c>
      <c r="G64" s="25">
        <v>19</v>
      </c>
      <c r="H64" s="25">
        <v>0</v>
      </c>
      <c r="I64" s="25" t="s">
        <v>124</v>
      </c>
      <c r="J64" s="25" t="s">
        <v>124</v>
      </c>
      <c r="K64" s="18" t="s">
        <v>130</v>
      </c>
      <c r="L64" s="19"/>
      <c r="M64" s="19"/>
      <c r="N64" s="19"/>
    </row>
    <row r="65" spans="1:14" s="20" customFormat="1" x14ac:dyDescent="0.2">
      <c r="A65" s="29" t="s">
        <v>184</v>
      </c>
      <c r="B65" s="29">
        <v>7000</v>
      </c>
      <c r="C65" s="16"/>
      <c r="D65" s="17" t="s">
        <v>163</v>
      </c>
      <c r="E65" s="17" t="s">
        <v>100</v>
      </c>
      <c r="F65" s="25">
        <v>3</v>
      </c>
      <c r="G65" s="25">
        <v>14</v>
      </c>
      <c r="H65" s="25">
        <v>0</v>
      </c>
      <c r="I65" s="25" t="s">
        <v>124</v>
      </c>
      <c r="J65" s="25" t="s">
        <v>124</v>
      </c>
      <c r="K65" s="18" t="s">
        <v>130</v>
      </c>
      <c r="L65" s="19"/>
      <c r="M65" s="19"/>
      <c r="N65" s="19"/>
    </row>
    <row r="66" spans="1:14" s="20" customFormat="1" x14ac:dyDescent="0.2">
      <c r="A66" s="15" t="s">
        <v>188</v>
      </c>
      <c r="B66" s="15">
        <v>100</v>
      </c>
      <c r="C66" s="29">
        <v>1000</v>
      </c>
      <c r="D66" s="17" t="s">
        <v>163</v>
      </c>
      <c r="E66" s="17" t="s">
        <v>100</v>
      </c>
      <c r="F66" s="30">
        <v>3</v>
      </c>
      <c r="G66" s="30">
        <v>1</v>
      </c>
      <c r="H66" s="30">
        <v>0</v>
      </c>
      <c r="I66" s="25" t="s">
        <v>124</v>
      </c>
      <c r="J66" s="25" t="s">
        <v>124</v>
      </c>
      <c r="K66" s="18" t="s">
        <v>130</v>
      </c>
      <c r="L66" s="19"/>
      <c r="M66" s="19"/>
      <c r="N66" s="19"/>
    </row>
    <row r="67" spans="1:14" s="20" customFormat="1" x14ac:dyDescent="0.2">
      <c r="A67" s="21" t="s">
        <v>190</v>
      </c>
      <c r="B67" s="22">
        <v>12</v>
      </c>
      <c r="C67" s="26"/>
      <c r="D67" s="17" t="s">
        <v>163</v>
      </c>
      <c r="E67" s="17" t="s">
        <v>100</v>
      </c>
      <c r="F67" s="23">
        <v>3</v>
      </c>
      <c r="G67" s="23">
        <v>1</v>
      </c>
      <c r="H67" s="23">
        <v>0</v>
      </c>
      <c r="I67" s="25" t="s">
        <v>124</v>
      </c>
      <c r="J67" s="25" t="s">
        <v>124</v>
      </c>
      <c r="K67" s="24" t="s">
        <v>191</v>
      </c>
      <c r="L67" s="19"/>
      <c r="M67" s="19"/>
      <c r="N67" s="19"/>
    </row>
    <row r="68" spans="1:14" s="20" customFormat="1" x14ac:dyDescent="0.2">
      <c r="A68" s="21" t="s">
        <v>192</v>
      </c>
      <c r="B68" s="22">
        <v>0.1</v>
      </c>
      <c r="C68" s="22">
        <v>0.3</v>
      </c>
      <c r="D68" s="17" t="s">
        <v>163</v>
      </c>
      <c r="E68" s="17" t="s">
        <v>100</v>
      </c>
      <c r="F68" s="23">
        <v>3</v>
      </c>
      <c r="G68" s="23">
        <v>1</v>
      </c>
      <c r="H68" s="23">
        <v>0</v>
      </c>
      <c r="I68" s="25" t="s">
        <v>124</v>
      </c>
      <c r="J68" s="25" t="s">
        <v>124</v>
      </c>
      <c r="K68" s="24" t="s">
        <v>128</v>
      </c>
      <c r="L68" s="19"/>
      <c r="M68" s="19"/>
      <c r="N68" s="19"/>
    </row>
    <row r="69" spans="1:14" s="20" customFormat="1" x14ac:dyDescent="0.2">
      <c r="A69" s="15" t="s">
        <v>196</v>
      </c>
      <c r="B69" s="15">
        <v>2</v>
      </c>
      <c r="C69" s="16"/>
      <c r="D69" s="17" t="s">
        <v>163</v>
      </c>
      <c r="E69" s="17" t="s">
        <v>100</v>
      </c>
      <c r="F69" s="25">
        <v>1</v>
      </c>
      <c r="G69" s="25">
        <v>42</v>
      </c>
      <c r="H69" s="25">
        <v>1</v>
      </c>
      <c r="I69" s="25">
        <v>1.7799999999999999E-3</v>
      </c>
      <c r="J69" s="25">
        <v>1.0999999999999999E-2</v>
      </c>
      <c r="K69" s="18" t="s">
        <v>130</v>
      </c>
      <c r="L69" s="19"/>
      <c r="M69" s="19"/>
      <c r="N69" s="19"/>
    </row>
    <row r="70" spans="1:14" s="20" customFormat="1" x14ac:dyDescent="0.2">
      <c r="A70" s="15" t="s">
        <v>196</v>
      </c>
      <c r="B70" s="15">
        <v>2</v>
      </c>
      <c r="C70" s="16"/>
      <c r="D70" s="17" t="s">
        <v>163</v>
      </c>
      <c r="E70" s="17" t="s">
        <v>100</v>
      </c>
      <c r="F70" s="25">
        <v>3</v>
      </c>
      <c r="G70" s="25">
        <v>1</v>
      </c>
      <c r="H70" s="25">
        <v>0</v>
      </c>
      <c r="I70" s="25" t="s">
        <v>124</v>
      </c>
      <c r="J70" s="25" t="s">
        <v>124</v>
      </c>
      <c r="K70" s="18" t="s">
        <v>130</v>
      </c>
      <c r="L70" s="19"/>
      <c r="M70" s="19"/>
      <c r="N70" s="19"/>
    </row>
    <row r="71" spans="1:14" s="20" customFormat="1" x14ac:dyDescent="0.2">
      <c r="A71" s="21" t="s">
        <v>198</v>
      </c>
      <c r="B71" s="22">
        <v>0.03</v>
      </c>
      <c r="C71" s="22">
        <v>0.1</v>
      </c>
      <c r="D71" s="17" t="s">
        <v>163</v>
      </c>
      <c r="E71" s="17" t="s">
        <v>100</v>
      </c>
      <c r="F71" s="23">
        <v>3</v>
      </c>
      <c r="G71" s="23">
        <v>1</v>
      </c>
      <c r="H71" s="23">
        <v>0</v>
      </c>
      <c r="I71" s="25" t="s">
        <v>124</v>
      </c>
      <c r="J71" s="25" t="s">
        <v>124</v>
      </c>
      <c r="K71" s="24" t="s">
        <v>128</v>
      </c>
      <c r="L71" s="19"/>
      <c r="M71" s="19"/>
      <c r="N71" s="19"/>
    </row>
    <row r="72" spans="1:14" s="20" customFormat="1" x14ac:dyDescent="0.2">
      <c r="A72" s="15" t="s">
        <v>201</v>
      </c>
      <c r="B72" s="15">
        <v>1</v>
      </c>
      <c r="C72" s="15" t="s">
        <v>202</v>
      </c>
      <c r="D72" s="17" t="s">
        <v>163</v>
      </c>
      <c r="E72" s="17" t="s">
        <v>100</v>
      </c>
      <c r="F72" s="25">
        <v>3</v>
      </c>
      <c r="G72" s="25">
        <v>1</v>
      </c>
      <c r="H72" s="25">
        <v>0</v>
      </c>
      <c r="I72" s="25" t="s">
        <v>124</v>
      </c>
      <c r="J72" s="25" t="s">
        <v>124</v>
      </c>
      <c r="K72" s="18" t="s">
        <v>122</v>
      </c>
      <c r="L72" s="19"/>
      <c r="M72" s="19"/>
      <c r="N72" s="19"/>
    </row>
    <row r="73" spans="1:14" s="20" customFormat="1" x14ac:dyDescent="0.2">
      <c r="A73" s="21" t="s">
        <v>207</v>
      </c>
      <c r="B73" s="31" t="s">
        <v>208</v>
      </c>
      <c r="C73" s="22" t="s">
        <v>209</v>
      </c>
      <c r="D73" s="17" t="s">
        <v>163</v>
      </c>
      <c r="E73" s="17" t="s">
        <v>100</v>
      </c>
      <c r="F73" s="23">
        <v>1</v>
      </c>
      <c r="G73" s="23">
        <v>41</v>
      </c>
      <c r="H73" s="23">
        <v>0</v>
      </c>
      <c r="I73" s="25" t="s">
        <v>124</v>
      </c>
      <c r="J73" s="25" t="s">
        <v>124</v>
      </c>
      <c r="K73" s="24" t="s">
        <v>128</v>
      </c>
      <c r="L73" s="19"/>
      <c r="M73" s="19"/>
      <c r="N73" s="19"/>
    </row>
    <row r="74" spans="1:14" s="20" customFormat="1" x14ac:dyDescent="0.2">
      <c r="A74" s="15" t="s">
        <v>207</v>
      </c>
      <c r="B74" s="15">
        <v>1E-4</v>
      </c>
      <c r="C74" s="15" t="s">
        <v>210</v>
      </c>
      <c r="D74" s="17" t="s">
        <v>163</v>
      </c>
      <c r="E74" s="17" t="s">
        <v>100</v>
      </c>
      <c r="F74" s="25">
        <v>1</v>
      </c>
      <c r="G74" s="25">
        <v>41</v>
      </c>
      <c r="H74" s="25">
        <v>0</v>
      </c>
      <c r="I74" s="25" t="s">
        <v>124</v>
      </c>
      <c r="J74" s="25" t="s">
        <v>124</v>
      </c>
      <c r="K74" s="18" t="s">
        <v>122</v>
      </c>
      <c r="L74" s="19"/>
      <c r="M74" s="19"/>
      <c r="N74" s="19"/>
    </row>
    <row r="75" spans="1:14" s="20" customFormat="1" x14ac:dyDescent="0.2">
      <c r="A75" s="21" t="s">
        <v>207</v>
      </c>
      <c r="B75" s="31" t="s">
        <v>208</v>
      </c>
      <c r="C75" s="22" t="s">
        <v>209</v>
      </c>
      <c r="D75" s="17" t="s">
        <v>163</v>
      </c>
      <c r="E75" s="17" t="s">
        <v>100</v>
      </c>
      <c r="F75" s="23">
        <v>3</v>
      </c>
      <c r="G75" s="23">
        <v>1</v>
      </c>
      <c r="H75" s="23">
        <v>0</v>
      </c>
      <c r="I75" s="25" t="s">
        <v>124</v>
      </c>
      <c r="J75" s="25" t="s">
        <v>124</v>
      </c>
      <c r="K75" s="24" t="s">
        <v>128</v>
      </c>
      <c r="L75" s="19"/>
      <c r="M75" s="19"/>
      <c r="N75" s="19"/>
    </row>
    <row r="76" spans="1:14" s="20" customFormat="1" x14ac:dyDescent="0.2">
      <c r="A76" s="15" t="s">
        <v>207</v>
      </c>
      <c r="B76" s="15">
        <v>1E-4</v>
      </c>
      <c r="C76" s="15" t="s">
        <v>210</v>
      </c>
      <c r="D76" s="17" t="s">
        <v>163</v>
      </c>
      <c r="E76" s="17" t="s">
        <v>100</v>
      </c>
      <c r="F76" s="25">
        <v>3</v>
      </c>
      <c r="G76" s="25">
        <v>1</v>
      </c>
      <c r="H76" s="25">
        <v>0</v>
      </c>
      <c r="I76" s="25" t="s">
        <v>124</v>
      </c>
      <c r="J76" s="25" t="s">
        <v>124</v>
      </c>
      <c r="K76" s="18" t="s">
        <v>122</v>
      </c>
      <c r="L76" s="19"/>
      <c r="M76" s="19"/>
      <c r="N76" s="19"/>
    </row>
    <row r="77" spans="1:14" s="20" customFormat="1" x14ac:dyDescent="0.2">
      <c r="A77" s="21" t="s">
        <v>211</v>
      </c>
      <c r="B77" s="22">
        <v>2.5000000000000001E-2</v>
      </c>
      <c r="C77" s="26"/>
      <c r="D77" s="17" t="s">
        <v>163</v>
      </c>
      <c r="E77" s="17" t="s">
        <v>100</v>
      </c>
      <c r="F77" s="23">
        <v>3</v>
      </c>
      <c r="G77" s="23">
        <v>1</v>
      </c>
      <c r="H77" s="23">
        <v>0</v>
      </c>
      <c r="I77" s="25" t="s">
        <v>124</v>
      </c>
      <c r="J77" s="25" t="s">
        <v>124</v>
      </c>
      <c r="K77" s="24" t="s">
        <v>191</v>
      </c>
      <c r="L77" s="19"/>
      <c r="M77" s="19"/>
      <c r="N77" s="19"/>
    </row>
    <row r="78" spans="1:14" s="20" customFormat="1" x14ac:dyDescent="0.2">
      <c r="A78" s="15" t="s">
        <v>214</v>
      </c>
      <c r="B78" s="15">
        <v>0.01</v>
      </c>
      <c r="C78" s="15" t="s">
        <v>215</v>
      </c>
      <c r="D78" s="17" t="s">
        <v>163</v>
      </c>
      <c r="E78" s="17" t="s">
        <v>100</v>
      </c>
      <c r="F78" s="25">
        <v>1</v>
      </c>
      <c r="G78" s="25">
        <v>41</v>
      </c>
      <c r="H78" s="25">
        <v>1</v>
      </c>
      <c r="I78" s="25">
        <v>4.9100000000000003E-3</v>
      </c>
      <c r="J78" s="25">
        <v>5.0999999999999997E-2</v>
      </c>
      <c r="K78" s="18" t="s">
        <v>122</v>
      </c>
      <c r="L78" s="19"/>
      <c r="M78" s="19"/>
      <c r="N78" s="19"/>
    </row>
    <row r="79" spans="1:14" s="20" customFormat="1" x14ac:dyDescent="0.2">
      <c r="A79" s="15" t="s">
        <v>214</v>
      </c>
      <c r="B79" s="15">
        <v>0.01</v>
      </c>
      <c r="C79" s="15" t="s">
        <v>215</v>
      </c>
      <c r="D79" s="17" t="s">
        <v>163</v>
      </c>
      <c r="E79" s="17" t="s">
        <v>100</v>
      </c>
      <c r="F79" s="25">
        <v>3</v>
      </c>
      <c r="G79" s="25">
        <v>1</v>
      </c>
      <c r="H79" s="25">
        <v>1</v>
      </c>
      <c r="I79" s="25">
        <v>3.4000000000000002E-4</v>
      </c>
      <c r="J79" s="25">
        <v>3.4000000000000002E-4</v>
      </c>
      <c r="K79" s="18" t="s">
        <v>122</v>
      </c>
      <c r="L79" s="19"/>
      <c r="M79" s="19"/>
      <c r="N79" s="19"/>
    </row>
    <row r="80" spans="1:14" s="20" customFormat="1" x14ac:dyDescent="0.2">
      <c r="A80" s="21" t="s">
        <v>218</v>
      </c>
      <c r="B80" s="22">
        <v>20</v>
      </c>
      <c r="C80" s="26"/>
      <c r="D80" s="17" t="s">
        <v>163</v>
      </c>
      <c r="E80" s="17" t="s">
        <v>100</v>
      </c>
      <c r="F80" s="23">
        <v>3</v>
      </c>
      <c r="G80" s="23">
        <v>1</v>
      </c>
      <c r="H80" s="23">
        <v>0</v>
      </c>
      <c r="I80" s="25" t="s">
        <v>124</v>
      </c>
      <c r="J80" s="25" t="s">
        <v>124</v>
      </c>
      <c r="K80" s="24" t="s">
        <v>128</v>
      </c>
      <c r="L80" s="19"/>
      <c r="M80" s="19"/>
      <c r="N80" s="19"/>
    </row>
    <row r="81" spans="1:14" s="20" customFormat="1" x14ac:dyDescent="0.2">
      <c r="A81" s="15" t="s">
        <v>219</v>
      </c>
      <c r="B81" s="15">
        <v>0.04</v>
      </c>
      <c r="C81" s="15">
        <v>0.6</v>
      </c>
      <c r="D81" s="17" t="s">
        <v>163</v>
      </c>
      <c r="E81" s="17" t="s">
        <v>100</v>
      </c>
      <c r="F81" s="25">
        <v>3</v>
      </c>
      <c r="G81" s="25">
        <v>1</v>
      </c>
      <c r="H81" s="25">
        <v>0</v>
      </c>
      <c r="I81" s="25" t="s">
        <v>124</v>
      </c>
      <c r="J81" s="25" t="s">
        <v>124</v>
      </c>
      <c r="K81" s="18" t="s">
        <v>130</v>
      </c>
      <c r="L81" s="19"/>
      <c r="M81" s="19"/>
      <c r="N81" s="19"/>
    </row>
    <row r="82" spans="1:14" s="20" customFormat="1" x14ac:dyDescent="0.2">
      <c r="A82" s="21" t="s">
        <v>219</v>
      </c>
      <c r="B82" s="31" t="s">
        <v>209</v>
      </c>
      <c r="C82" s="22" t="s">
        <v>220</v>
      </c>
      <c r="D82" s="17" t="s">
        <v>163</v>
      </c>
      <c r="E82" s="17" t="s">
        <v>100</v>
      </c>
      <c r="F82" s="23">
        <v>3</v>
      </c>
      <c r="G82" s="23">
        <v>1</v>
      </c>
      <c r="H82" s="23">
        <v>0</v>
      </c>
      <c r="I82" s="25" t="s">
        <v>124</v>
      </c>
      <c r="J82" s="25" t="s">
        <v>124</v>
      </c>
      <c r="K82" s="24" t="s">
        <v>128</v>
      </c>
      <c r="L82" s="19"/>
      <c r="M82" s="19"/>
      <c r="N82" s="19"/>
    </row>
    <row r="83" spans="1:14" s="20" customFormat="1" x14ac:dyDescent="0.2">
      <c r="A83" s="15" t="s">
        <v>224</v>
      </c>
      <c r="B83" s="15">
        <v>5.0000000000000001E-3</v>
      </c>
      <c r="C83" s="15">
        <v>0.1</v>
      </c>
      <c r="D83" s="17" t="s">
        <v>163</v>
      </c>
      <c r="E83" s="17" t="s">
        <v>100</v>
      </c>
      <c r="F83" s="25">
        <v>3</v>
      </c>
      <c r="G83" s="25">
        <v>1</v>
      </c>
      <c r="H83" s="25">
        <v>0</v>
      </c>
      <c r="I83" s="25" t="s">
        <v>124</v>
      </c>
      <c r="J83" s="25" t="s">
        <v>124</v>
      </c>
      <c r="K83" s="18" t="s">
        <v>130</v>
      </c>
      <c r="L83" s="19"/>
      <c r="M83" s="19"/>
      <c r="N83" s="19"/>
    </row>
    <row r="84" spans="1:14" s="20" customFormat="1" x14ac:dyDescent="0.2">
      <c r="A84" s="15" t="s">
        <v>225</v>
      </c>
      <c r="B84" s="15">
        <v>0.48</v>
      </c>
      <c r="C84" s="15" t="s">
        <v>226</v>
      </c>
      <c r="D84" s="17" t="s">
        <v>163</v>
      </c>
      <c r="E84" s="17" t="s">
        <v>100</v>
      </c>
      <c r="F84" s="25">
        <v>3</v>
      </c>
      <c r="G84" s="25">
        <v>1</v>
      </c>
      <c r="H84" s="25">
        <v>0</v>
      </c>
      <c r="I84" s="25" t="s">
        <v>124</v>
      </c>
      <c r="J84" s="25" t="s">
        <v>124</v>
      </c>
      <c r="K84" s="18" t="s">
        <v>122</v>
      </c>
      <c r="L84" s="19"/>
      <c r="M84" s="19"/>
      <c r="N84" s="19"/>
    </row>
    <row r="85" spans="1:14" s="20" customFormat="1" x14ac:dyDescent="0.2">
      <c r="A85" s="21" t="s">
        <v>229</v>
      </c>
      <c r="B85" s="22">
        <v>0.2</v>
      </c>
      <c r="C85" s="22">
        <v>1.8</v>
      </c>
      <c r="D85" s="17" t="s">
        <v>163</v>
      </c>
      <c r="E85" s="17" t="s">
        <v>100</v>
      </c>
      <c r="F85" s="23">
        <v>1</v>
      </c>
      <c r="G85" s="23">
        <v>22</v>
      </c>
      <c r="H85" s="23">
        <v>0</v>
      </c>
      <c r="I85" s="25" t="s">
        <v>124</v>
      </c>
      <c r="J85" s="25" t="s">
        <v>124</v>
      </c>
      <c r="K85" s="24" t="s">
        <v>128</v>
      </c>
      <c r="L85" s="19"/>
      <c r="M85" s="19"/>
      <c r="N85" s="19"/>
    </row>
    <row r="86" spans="1:14" s="20" customFormat="1" x14ac:dyDescent="0.2">
      <c r="A86" s="21" t="s">
        <v>229</v>
      </c>
      <c r="B86" s="22">
        <v>0.2</v>
      </c>
      <c r="C86" s="22">
        <v>1.8</v>
      </c>
      <c r="D86" s="17" t="s">
        <v>163</v>
      </c>
      <c r="E86" s="17" t="s">
        <v>100</v>
      </c>
      <c r="F86" s="23">
        <v>3</v>
      </c>
      <c r="G86" s="23">
        <v>1</v>
      </c>
      <c r="H86" s="23">
        <v>0</v>
      </c>
      <c r="I86" s="25" t="s">
        <v>124</v>
      </c>
      <c r="J86" s="25" t="s">
        <v>124</v>
      </c>
      <c r="K86" s="24" t="s">
        <v>128</v>
      </c>
      <c r="L86" s="19" t="s">
        <v>139</v>
      </c>
      <c r="M86" s="19"/>
      <c r="N86" s="19"/>
    </row>
    <row r="87" spans="1:14" s="20" customFormat="1" x14ac:dyDescent="0.2">
      <c r="A87" s="21" t="s">
        <v>232</v>
      </c>
      <c r="B87" s="22">
        <v>5.0000000000000001E-4</v>
      </c>
      <c r="C87" s="22">
        <v>4.0000000000000001E-3</v>
      </c>
      <c r="D87" s="17" t="s">
        <v>163</v>
      </c>
      <c r="E87" s="17" t="s">
        <v>100</v>
      </c>
      <c r="F87" s="23">
        <v>3</v>
      </c>
      <c r="G87" s="23">
        <v>1</v>
      </c>
      <c r="H87" s="23">
        <v>0</v>
      </c>
      <c r="I87" s="25" t="s">
        <v>124</v>
      </c>
      <c r="J87" s="25" t="s">
        <v>124</v>
      </c>
      <c r="K87" s="24" t="s">
        <v>125</v>
      </c>
      <c r="L87" s="19" t="s">
        <v>139</v>
      </c>
      <c r="M87" s="19"/>
      <c r="N87" s="19"/>
    </row>
    <row r="88" spans="1:14" s="20" customFormat="1" ht="14.25" customHeight="1" x14ac:dyDescent="0.2">
      <c r="A88" s="15" t="s">
        <v>234</v>
      </c>
      <c r="B88" s="15">
        <v>0.01</v>
      </c>
      <c r="C88" s="16"/>
      <c r="D88" s="17" t="s">
        <v>163</v>
      </c>
      <c r="E88" s="17" t="s">
        <v>100</v>
      </c>
      <c r="F88" s="25">
        <v>3</v>
      </c>
      <c r="G88" s="25">
        <v>1</v>
      </c>
      <c r="H88" s="25">
        <v>0</v>
      </c>
      <c r="I88" s="25" t="s">
        <v>124</v>
      </c>
      <c r="J88" s="25" t="s">
        <v>124</v>
      </c>
      <c r="K88" s="18" t="s">
        <v>130</v>
      </c>
      <c r="L88" s="19" t="s">
        <v>141</v>
      </c>
      <c r="M88" s="19"/>
      <c r="N88" s="19"/>
    </row>
    <row r="89" spans="1:14" s="20" customFormat="1" x14ac:dyDescent="0.2">
      <c r="A89" s="29" t="s">
        <v>237</v>
      </c>
      <c r="B89" s="29">
        <v>5000</v>
      </c>
      <c r="C89" s="29">
        <v>15000</v>
      </c>
      <c r="D89" s="17" t="s">
        <v>163</v>
      </c>
      <c r="E89" s="17" t="s">
        <v>100</v>
      </c>
      <c r="F89" s="30">
        <v>1</v>
      </c>
      <c r="G89" s="30">
        <v>22</v>
      </c>
      <c r="H89" s="30">
        <v>22</v>
      </c>
      <c r="I89" s="83">
        <v>0.192</v>
      </c>
      <c r="J89" s="84">
        <v>0.86</v>
      </c>
      <c r="K89" s="18" t="s">
        <v>130</v>
      </c>
      <c r="L89" s="19"/>
      <c r="M89" s="19"/>
      <c r="N89" s="19"/>
    </row>
    <row r="90" spans="1:14" s="20" customFormat="1" x14ac:dyDescent="0.2">
      <c r="A90" s="15" t="s">
        <v>238</v>
      </c>
      <c r="B90" s="15">
        <v>196</v>
      </c>
      <c r="C90" s="15" t="s">
        <v>239</v>
      </c>
      <c r="D90" s="17" t="s">
        <v>163</v>
      </c>
      <c r="E90" s="17" t="s">
        <v>100</v>
      </c>
      <c r="F90" s="25">
        <v>1</v>
      </c>
      <c r="G90" s="25">
        <v>44</v>
      </c>
      <c r="H90" s="25">
        <v>14</v>
      </c>
      <c r="I90" s="25">
        <v>8.5000000000000006E-3</v>
      </c>
      <c r="J90" s="25">
        <v>4.1000000000000002E-2</v>
      </c>
      <c r="K90" s="18" t="s">
        <v>122</v>
      </c>
      <c r="L90" s="19"/>
      <c r="M90" s="19"/>
      <c r="N90" s="19"/>
    </row>
    <row r="91" spans="1:14" s="20" customFormat="1" x14ac:dyDescent="0.2">
      <c r="A91" s="21" t="s">
        <v>240</v>
      </c>
      <c r="B91" s="22">
        <v>1E-8</v>
      </c>
      <c r="C91" s="22">
        <v>3.0000000000000001E-5</v>
      </c>
      <c r="D91" s="17" t="s">
        <v>163</v>
      </c>
      <c r="E91" s="17" t="s">
        <v>100</v>
      </c>
      <c r="F91" s="23">
        <v>1</v>
      </c>
      <c r="G91" s="23">
        <v>42</v>
      </c>
      <c r="H91" s="23">
        <v>0</v>
      </c>
      <c r="I91" s="25" t="s">
        <v>124</v>
      </c>
      <c r="J91" s="25" t="s">
        <v>124</v>
      </c>
      <c r="K91" s="24" t="s">
        <v>125</v>
      </c>
      <c r="L91" s="19"/>
      <c r="M91" s="19"/>
      <c r="N91" s="19"/>
    </row>
    <row r="92" spans="1:14" s="20" customFormat="1" x14ac:dyDescent="0.2">
      <c r="A92" s="21" t="s">
        <v>240</v>
      </c>
      <c r="B92" s="22">
        <v>1E-8</v>
      </c>
      <c r="C92" s="22">
        <v>3.0000000000000001E-5</v>
      </c>
      <c r="D92" s="17" t="s">
        <v>163</v>
      </c>
      <c r="E92" s="17" t="s">
        <v>100</v>
      </c>
      <c r="F92" s="23">
        <v>3</v>
      </c>
      <c r="G92" s="23">
        <v>1</v>
      </c>
      <c r="H92" s="23">
        <v>0</v>
      </c>
      <c r="I92" s="25" t="s">
        <v>124</v>
      </c>
      <c r="J92" s="25" t="s">
        <v>124</v>
      </c>
      <c r="K92" s="24" t="s">
        <v>125</v>
      </c>
      <c r="L92" s="19"/>
      <c r="M92" s="19"/>
      <c r="N92" s="19"/>
    </row>
    <row r="93" spans="1:14" s="20" customFormat="1" x14ac:dyDescent="0.2">
      <c r="A93" s="21" t="s">
        <v>241</v>
      </c>
      <c r="B93" s="26"/>
      <c r="C93" s="22">
        <v>0.6</v>
      </c>
      <c r="D93" s="17" t="s">
        <v>163</v>
      </c>
      <c r="E93" s="17" t="s">
        <v>100</v>
      </c>
      <c r="F93" s="23">
        <v>3</v>
      </c>
      <c r="G93" s="23">
        <v>1</v>
      </c>
      <c r="H93" s="23">
        <v>0</v>
      </c>
      <c r="I93" s="25" t="s">
        <v>124</v>
      </c>
      <c r="J93" s="25" t="s">
        <v>124</v>
      </c>
      <c r="K93" s="24" t="s">
        <v>125</v>
      </c>
      <c r="L93" s="19"/>
      <c r="M93" s="19"/>
      <c r="N93" s="19"/>
    </row>
    <row r="94" spans="1:14" s="20" customFormat="1" x14ac:dyDescent="0.2">
      <c r="A94" s="15" t="s">
        <v>244</v>
      </c>
      <c r="B94" s="15">
        <v>10</v>
      </c>
      <c r="C94" s="15">
        <v>100</v>
      </c>
      <c r="D94" s="17" t="s">
        <v>163</v>
      </c>
      <c r="E94" s="17" t="s">
        <v>100</v>
      </c>
      <c r="F94" s="25">
        <v>3</v>
      </c>
      <c r="G94" s="25">
        <v>1</v>
      </c>
      <c r="H94" s="25">
        <v>0</v>
      </c>
      <c r="I94" s="25" t="s">
        <v>124</v>
      </c>
      <c r="J94" s="25" t="s">
        <v>124</v>
      </c>
      <c r="K94" s="18" t="s">
        <v>130</v>
      </c>
      <c r="L94" s="19"/>
      <c r="M94" s="19"/>
      <c r="N94" s="19"/>
    </row>
    <row r="95" spans="1:14" s="20" customFormat="1" x14ac:dyDescent="0.2">
      <c r="A95" s="21" t="s">
        <v>245</v>
      </c>
      <c r="B95" s="22">
        <v>0.3</v>
      </c>
      <c r="C95" s="22">
        <v>1</v>
      </c>
      <c r="D95" s="17" t="s">
        <v>163</v>
      </c>
      <c r="E95" s="17" t="s">
        <v>100</v>
      </c>
      <c r="F95" s="23">
        <v>1</v>
      </c>
      <c r="G95" s="23">
        <v>22</v>
      </c>
      <c r="H95" s="23">
        <v>0</v>
      </c>
      <c r="I95" s="25" t="s">
        <v>124</v>
      </c>
      <c r="J95" s="25" t="s">
        <v>124</v>
      </c>
      <c r="K95" s="24" t="s">
        <v>128</v>
      </c>
      <c r="L95" s="19"/>
      <c r="M95" s="19"/>
      <c r="N95" s="19"/>
    </row>
    <row r="96" spans="1:14" s="20" customFormat="1" x14ac:dyDescent="0.2">
      <c r="A96" s="21" t="s">
        <v>245</v>
      </c>
      <c r="B96" s="22">
        <v>0.3</v>
      </c>
      <c r="C96" s="22">
        <v>1</v>
      </c>
      <c r="D96" s="17" t="s">
        <v>163</v>
      </c>
      <c r="E96" s="17" t="s">
        <v>100</v>
      </c>
      <c r="F96" s="23">
        <v>3</v>
      </c>
      <c r="G96" s="23">
        <v>1</v>
      </c>
      <c r="H96" s="23">
        <v>0</v>
      </c>
      <c r="I96" s="25" t="s">
        <v>124</v>
      </c>
      <c r="J96" s="25" t="s">
        <v>124</v>
      </c>
      <c r="K96" s="24" t="s">
        <v>128</v>
      </c>
      <c r="L96" s="19"/>
      <c r="M96" s="19"/>
      <c r="N96" s="19"/>
    </row>
    <row r="97" spans="1:14" s="20" customFormat="1" x14ac:dyDescent="0.2">
      <c r="A97" s="15" t="s">
        <v>247</v>
      </c>
      <c r="B97" s="15">
        <v>0.5</v>
      </c>
      <c r="C97" s="15" t="s">
        <v>248</v>
      </c>
      <c r="D97" s="17" t="s">
        <v>163</v>
      </c>
      <c r="E97" s="17" t="s">
        <v>100</v>
      </c>
      <c r="F97" s="25">
        <v>3</v>
      </c>
      <c r="G97" s="25">
        <v>1</v>
      </c>
      <c r="H97" s="25">
        <v>0</v>
      </c>
      <c r="I97" s="25" t="s">
        <v>124</v>
      </c>
      <c r="J97" s="25" t="s">
        <v>124</v>
      </c>
      <c r="K97" s="18" t="s">
        <v>122</v>
      </c>
      <c r="L97" s="19"/>
      <c r="M97" s="19"/>
      <c r="N97" s="19"/>
    </row>
    <row r="98" spans="1:14" s="20" customFormat="1" x14ac:dyDescent="0.2">
      <c r="A98" s="15" t="s">
        <v>250</v>
      </c>
      <c r="B98" s="15">
        <v>0.02</v>
      </c>
      <c r="C98" s="16"/>
      <c r="D98" s="17" t="s">
        <v>163</v>
      </c>
      <c r="E98" s="17" t="s">
        <v>100</v>
      </c>
      <c r="F98" s="25">
        <v>3</v>
      </c>
      <c r="G98" s="25">
        <v>1</v>
      </c>
      <c r="H98" s="25">
        <v>0</v>
      </c>
      <c r="I98" s="25" t="s">
        <v>124</v>
      </c>
      <c r="J98" s="25" t="s">
        <v>124</v>
      </c>
      <c r="K98" s="18" t="s">
        <v>130</v>
      </c>
      <c r="L98" s="19"/>
      <c r="M98" s="19"/>
      <c r="N98" s="19"/>
    </row>
    <row r="99" spans="1:14" s="20" customFormat="1" x14ac:dyDescent="0.2">
      <c r="A99" s="15" t="s">
        <v>253</v>
      </c>
      <c r="B99" s="15">
        <v>80</v>
      </c>
      <c r="C99" s="15">
        <v>800</v>
      </c>
      <c r="D99" s="17" t="s">
        <v>163</v>
      </c>
      <c r="E99" s="17" t="s">
        <v>100</v>
      </c>
      <c r="F99" s="25">
        <v>1</v>
      </c>
      <c r="G99" s="25">
        <v>14</v>
      </c>
      <c r="H99" s="25">
        <v>0</v>
      </c>
      <c r="I99" s="25" t="s">
        <v>124</v>
      </c>
      <c r="J99" s="25" t="s">
        <v>124</v>
      </c>
      <c r="K99" s="18" t="s">
        <v>130</v>
      </c>
      <c r="L99" s="19"/>
      <c r="M99" s="19"/>
      <c r="N99" s="19"/>
    </row>
    <row r="100" spans="1:14" s="20" customFormat="1" x14ac:dyDescent="0.2">
      <c r="A100" s="15" t="s">
        <v>253</v>
      </c>
      <c r="B100" s="15">
        <v>80</v>
      </c>
      <c r="C100" s="15">
        <v>800</v>
      </c>
      <c r="D100" s="17" t="s">
        <v>163</v>
      </c>
      <c r="E100" s="17" t="s">
        <v>100</v>
      </c>
      <c r="F100" s="25">
        <v>3</v>
      </c>
      <c r="G100" s="25">
        <v>1</v>
      </c>
      <c r="H100" s="25">
        <v>0</v>
      </c>
      <c r="I100" s="25" t="s">
        <v>124</v>
      </c>
      <c r="J100" s="25" t="s">
        <v>124</v>
      </c>
      <c r="K100" s="18" t="s">
        <v>130</v>
      </c>
      <c r="L100" s="19"/>
      <c r="M100" s="19"/>
      <c r="N100" s="19"/>
    </row>
    <row r="101" spans="1:14" s="20" customFormat="1" x14ac:dyDescent="0.2">
      <c r="A101" s="15" t="s">
        <v>254</v>
      </c>
      <c r="B101" s="15">
        <v>18</v>
      </c>
      <c r="C101" s="15" t="s">
        <v>255</v>
      </c>
      <c r="D101" s="17" t="s">
        <v>163</v>
      </c>
      <c r="E101" s="17" t="s">
        <v>100</v>
      </c>
      <c r="F101" s="25">
        <v>1</v>
      </c>
      <c r="G101" s="25">
        <v>43</v>
      </c>
      <c r="H101" s="25">
        <v>0</v>
      </c>
      <c r="I101" s="25" t="s">
        <v>124</v>
      </c>
      <c r="J101" s="25" t="s">
        <v>124</v>
      </c>
      <c r="K101" s="18" t="s">
        <v>122</v>
      </c>
      <c r="L101" s="19"/>
      <c r="M101" s="19"/>
      <c r="N101" s="19"/>
    </row>
    <row r="102" spans="1:14" s="20" customFormat="1" x14ac:dyDescent="0.2">
      <c r="A102" s="15" t="s">
        <v>254</v>
      </c>
      <c r="B102" s="15">
        <v>18</v>
      </c>
      <c r="C102" s="15" t="s">
        <v>255</v>
      </c>
      <c r="D102" s="17" t="s">
        <v>163</v>
      </c>
      <c r="E102" s="17" t="s">
        <v>100</v>
      </c>
      <c r="F102" s="25">
        <v>3</v>
      </c>
      <c r="G102" s="25">
        <v>1</v>
      </c>
      <c r="H102" s="25">
        <v>0</v>
      </c>
      <c r="I102" s="25" t="s">
        <v>124</v>
      </c>
      <c r="J102" s="25" t="s">
        <v>124</v>
      </c>
      <c r="K102" s="18" t="s">
        <v>122</v>
      </c>
      <c r="L102" s="19"/>
      <c r="M102" s="19"/>
      <c r="N102" s="19"/>
    </row>
    <row r="103" spans="1:14" s="20" customFormat="1" x14ac:dyDescent="0.2">
      <c r="A103" s="21" t="s">
        <v>257</v>
      </c>
      <c r="B103" s="22">
        <v>0.3</v>
      </c>
      <c r="C103" s="22">
        <v>2</v>
      </c>
      <c r="D103" s="17" t="s">
        <v>163</v>
      </c>
      <c r="E103" s="17" t="s">
        <v>100</v>
      </c>
      <c r="F103" s="32">
        <v>1</v>
      </c>
      <c r="G103" s="25">
        <v>1</v>
      </c>
      <c r="H103" s="25">
        <v>0</v>
      </c>
      <c r="I103" s="25" t="s">
        <v>124</v>
      </c>
      <c r="J103" s="25" t="s">
        <v>124</v>
      </c>
      <c r="K103" s="24" t="s">
        <v>125</v>
      </c>
      <c r="L103" s="19"/>
      <c r="M103" s="19"/>
      <c r="N103" s="19"/>
    </row>
    <row r="104" spans="1:14" s="20" customFormat="1" x14ac:dyDescent="0.2">
      <c r="A104" s="21" t="s">
        <v>258</v>
      </c>
      <c r="B104" s="22">
        <v>0.01</v>
      </c>
      <c r="C104" s="26"/>
      <c r="D104" s="17" t="s">
        <v>163</v>
      </c>
      <c r="E104" s="17" t="s">
        <v>100</v>
      </c>
      <c r="F104" s="32">
        <v>1</v>
      </c>
      <c r="G104" s="25">
        <v>1</v>
      </c>
      <c r="H104" s="25">
        <v>0</v>
      </c>
      <c r="I104" s="25" t="s">
        <v>124</v>
      </c>
      <c r="J104" s="25" t="s">
        <v>124</v>
      </c>
      <c r="K104" s="24" t="s">
        <v>128</v>
      </c>
      <c r="L104" s="19"/>
      <c r="M104" s="19"/>
      <c r="N104" s="19"/>
    </row>
    <row r="105" spans="1:14" s="20" customFormat="1" x14ac:dyDescent="0.2">
      <c r="A105" s="21" t="s">
        <v>262</v>
      </c>
      <c r="B105" s="22">
        <v>6.9999999999999999E-4</v>
      </c>
      <c r="C105" s="26"/>
      <c r="D105" s="17" t="s">
        <v>163</v>
      </c>
      <c r="E105" s="17" t="s">
        <v>100</v>
      </c>
      <c r="F105" s="23">
        <v>3</v>
      </c>
      <c r="G105" s="23">
        <v>1</v>
      </c>
      <c r="H105" s="23">
        <v>0</v>
      </c>
      <c r="I105" s="25" t="s">
        <v>124</v>
      </c>
      <c r="J105" s="25" t="s">
        <v>124</v>
      </c>
      <c r="K105" s="24" t="s">
        <v>125</v>
      </c>
      <c r="L105" s="19"/>
      <c r="M105" s="19"/>
      <c r="N105" s="19"/>
    </row>
    <row r="106" spans="1:14" s="20" customFormat="1" x14ac:dyDescent="0.2">
      <c r="A106" s="21" t="s">
        <v>263</v>
      </c>
      <c r="B106" s="22">
        <v>0.4</v>
      </c>
      <c r="C106" s="22">
        <v>1</v>
      </c>
      <c r="D106" s="17" t="s">
        <v>163</v>
      </c>
      <c r="E106" s="17" t="s">
        <v>100</v>
      </c>
      <c r="F106" s="23">
        <v>3</v>
      </c>
      <c r="G106" s="23">
        <v>1</v>
      </c>
      <c r="H106" s="23">
        <v>0</v>
      </c>
      <c r="I106" s="25" t="s">
        <v>124</v>
      </c>
      <c r="J106" s="25" t="s">
        <v>124</v>
      </c>
      <c r="K106" s="24" t="s">
        <v>128</v>
      </c>
      <c r="L106" s="19"/>
      <c r="M106" s="19"/>
      <c r="N106" s="19"/>
    </row>
    <row r="107" spans="1:14" s="20" customFormat="1" x14ac:dyDescent="0.2">
      <c r="A107" s="21" t="s">
        <v>267</v>
      </c>
      <c r="B107" s="22">
        <v>1.7000000000000001E-4</v>
      </c>
      <c r="C107" s="26"/>
      <c r="D107" s="17" t="s">
        <v>163</v>
      </c>
      <c r="E107" s="17" t="s">
        <v>100</v>
      </c>
      <c r="F107" s="23">
        <v>1</v>
      </c>
      <c r="G107" s="23">
        <v>23</v>
      </c>
      <c r="H107" s="23">
        <v>10</v>
      </c>
      <c r="I107" s="23">
        <v>4.96E-3</v>
      </c>
      <c r="J107" s="23">
        <v>1.55E-2</v>
      </c>
      <c r="K107" s="24" t="s">
        <v>125</v>
      </c>
      <c r="L107" s="19"/>
      <c r="M107" s="19"/>
      <c r="N107" s="19"/>
    </row>
    <row r="108" spans="1:14" s="20" customFormat="1" x14ac:dyDescent="0.2">
      <c r="A108" s="15" t="s">
        <v>271</v>
      </c>
      <c r="B108" s="15">
        <v>100</v>
      </c>
      <c r="C108" s="29">
        <v>1000</v>
      </c>
      <c r="D108" s="17" t="s">
        <v>163</v>
      </c>
      <c r="E108" s="17" t="s">
        <v>100</v>
      </c>
      <c r="F108" s="30">
        <v>1</v>
      </c>
      <c r="G108" s="30">
        <v>43</v>
      </c>
      <c r="H108" s="30">
        <v>1</v>
      </c>
      <c r="I108" s="83">
        <v>6.0000000000000001E-3</v>
      </c>
      <c r="J108" s="83">
        <v>2.3E-2</v>
      </c>
      <c r="K108" s="18" t="s">
        <v>130</v>
      </c>
      <c r="L108" s="19"/>
      <c r="M108" s="19"/>
      <c r="N108" s="19"/>
    </row>
    <row r="109" spans="1:14" s="20" customFormat="1" x14ac:dyDescent="0.2">
      <c r="A109" s="21" t="s">
        <v>272</v>
      </c>
      <c r="B109" s="22">
        <v>1.4999999999999999E-2</v>
      </c>
      <c r="C109" s="22">
        <v>0.54</v>
      </c>
      <c r="D109" s="17" t="s">
        <v>163</v>
      </c>
      <c r="E109" s="17" t="s">
        <v>100</v>
      </c>
      <c r="F109" s="23">
        <v>3</v>
      </c>
      <c r="G109" s="23">
        <v>1</v>
      </c>
      <c r="H109" s="23">
        <v>0</v>
      </c>
      <c r="I109" s="25" t="s">
        <v>124</v>
      </c>
      <c r="J109" s="25" t="s">
        <v>124</v>
      </c>
      <c r="K109" s="24" t="s">
        <v>125</v>
      </c>
      <c r="L109" s="19"/>
      <c r="M109" s="19"/>
      <c r="N109" s="19"/>
    </row>
    <row r="110" spans="1:14" s="20" customFormat="1" x14ac:dyDescent="0.2">
      <c r="A110" s="21" t="s">
        <v>273</v>
      </c>
      <c r="B110" s="22">
        <v>1</v>
      </c>
      <c r="C110" s="22">
        <v>4</v>
      </c>
      <c r="D110" s="17" t="s">
        <v>163</v>
      </c>
      <c r="E110" s="17" t="s">
        <v>100</v>
      </c>
      <c r="F110" s="23">
        <v>3</v>
      </c>
      <c r="G110" s="23">
        <v>1</v>
      </c>
      <c r="H110" s="23">
        <v>0</v>
      </c>
      <c r="I110" s="25" t="s">
        <v>124</v>
      </c>
      <c r="J110" s="25" t="s">
        <v>124</v>
      </c>
      <c r="K110" s="24" t="s">
        <v>128</v>
      </c>
      <c r="L110" s="19"/>
      <c r="M110" s="19"/>
      <c r="N110" s="19"/>
    </row>
    <row r="111" spans="1:14" s="20" customFormat="1" x14ac:dyDescent="0.2">
      <c r="A111" s="15" t="s">
        <v>274</v>
      </c>
      <c r="B111" s="15">
        <v>50</v>
      </c>
      <c r="C111" s="15">
        <v>500</v>
      </c>
      <c r="D111" s="17" t="s">
        <v>163</v>
      </c>
      <c r="E111" s="17" t="s">
        <v>100</v>
      </c>
      <c r="F111" s="25">
        <v>3</v>
      </c>
      <c r="G111" s="25">
        <v>1</v>
      </c>
      <c r="H111" s="25">
        <v>0</v>
      </c>
      <c r="I111" s="25" t="s">
        <v>124</v>
      </c>
      <c r="J111" s="25" t="s">
        <v>124</v>
      </c>
      <c r="K111" s="18" t="s">
        <v>130</v>
      </c>
      <c r="L111" s="19"/>
      <c r="M111" s="19"/>
      <c r="N111" s="19"/>
    </row>
    <row r="112" spans="1:14" x14ac:dyDescent="0.2">
      <c r="A112" s="21" t="s">
        <v>278</v>
      </c>
      <c r="B112" s="22">
        <v>10</v>
      </c>
      <c r="C112" s="26"/>
      <c r="D112" s="17" t="s">
        <v>163</v>
      </c>
      <c r="E112" s="17" t="s">
        <v>100</v>
      </c>
      <c r="F112" s="23">
        <v>3</v>
      </c>
      <c r="G112" s="23">
        <v>1</v>
      </c>
      <c r="H112" s="23">
        <v>0</v>
      </c>
      <c r="I112" s="25" t="s">
        <v>124</v>
      </c>
      <c r="J112" s="25" t="s">
        <v>124</v>
      </c>
      <c r="K112" s="24" t="s">
        <v>191</v>
      </c>
    </row>
    <row r="113" spans="1:12" x14ac:dyDescent="0.2">
      <c r="A113" s="15" t="s">
        <v>281</v>
      </c>
      <c r="B113" s="15">
        <v>74</v>
      </c>
      <c r="C113" s="15" t="s">
        <v>282</v>
      </c>
      <c r="D113" s="17" t="s">
        <v>163</v>
      </c>
      <c r="E113" s="17" t="s">
        <v>100</v>
      </c>
      <c r="F113" s="25">
        <v>3</v>
      </c>
      <c r="G113" s="25">
        <v>1</v>
      </c>
      <c r="H113" s="25">
        <v>0</v>
      </c>
      <c r="I113" s="25" t="s">
        <v>124</v>
      </c>
      <c r="J113" s="25" t="s">
        <v>124</v>
      </c>
      <c r="K113" s="18" t="s">
        <v>122</v>
      </c>
    </row>
    <row r="114" spans="1:12" x14ac:dyDescent="0.2">
      <c r="A114" s="21" t="s">
        <v>286</v>
      </c>
      <c r="B114" s="22">
        <v>2.0000000000000001E-4</v>
      </c>
      <c r="C114" s="22">
        <v>1.5E-3</v>
      </c>
      <c r="D114" s="17" t="s">
        <v>163</v>
      </c>
      <c r="E114" s="17" t="s">
        <v>100</v>
      </c>
      <c r="F114" s="23">
        <v>3</v>
      </c>
      <c r="G114" s="23">
        <v>1</v>
      </c>
      <c r="H114" s="23">
        <v>0</v>
      </c>
      <c r="I114" s="25" t="s">
        <v>124</v>
      </c>
      <c r="J114" s="25" t="s">
        <v>124</v>
      </c>
      <c r="K114" s="24" t="s">
        <v>125</v>
      </c>
    </row>
    <row r="115" spans="1:12" x14ac:dyDescent="0.2">
      <c r="A115" s="21" t="s">
        <v>288</v>
      </c>
      <c r="B115" s="22">
        <v>10</v>
      </c>
      <c r="C115" s="26"/>
      <c r="D115" s="17" t="s">
        <v>163</v>
      </c>
      <c r="E115" s="17" t="s">
        <v>100</v>
      </c>
      <c r="F115" s="23">
        <v>3</v>
      </c>
      <c r="G115" s="23">
        <v>1</v>
      </c>
      <c r="H115" s="23">
        <v>0</v>
      </c>
      <c r="I115" s="25" t="s">
        <v>124</v>
      </c>
      <c r="J115" s="25" t="s">
        <v>124</v>
      </c>
      <c r="K115" s="24" t="s">
        <v>191</v>
      </c>
      <c r="L115" s="19" t="s">
        <v>161</v>
      </c>
    </row>
    <row r="116" spans="1:12" x14ac:dyDescent="0.2">
      <c r="A116" s="21" t="s">
        <v>289</v>
      </c>
      <c r="B116" s="22">
        <v>2.5</v>
      </c>
      <c r="C116" s="26"/>
      <c r="D116" s="17" t="s">
        <v>163</v>
      </c>
      <c r="E116" s="17" t="s">
        <v>100</v>
      </c>
      <c r="F116" s="23">
        <v>1</v>
      </c>
      <c r="G116" s="23">
        <v>24</v>
      </c>
      <c r="H116" s="23">
        <v>0</v>
      </c>
      <c r="I116" s="25" t="s">
        <v>124</v>
      </c>
      <c r="J116" s="25" t="s">
        <v>124</v>
      </c>
      <c r="K116" s="24" t="s">
        <v>128</v>
      </c>
      <c r="L116" s="19" t="s">
        <v>161</v>
      </c>
    </row>
    <row r="117" spans="1:12" x14ac:dyDescent="0.2">
      <c r="A117" s="21" t="s">
        <v>292</v>
      </c>
      <c r="B117" s="22">
        <v>0.03</v>
      </c>
      <c r="C117" s="26"/>
      <c r="D117" s="17" t="s">
        <v>163</v>
      </c>
      <c r="E117" s="17" t="s">
        <v>100</v>
      </c>
      <c r="F117" s="23">
        <v>3</v>
      </c>
      <c r="G117" s="23">
        <v>1</v>
      </c>
      <c r="H117" s="23">
        <v>0</v>
      </c>
      <c r="I117" s="25" t="s">
        <v>124</v>
      </c>
      <c r="J117" s="25" t="s">
        <v>124</v>
      </c>
      <c r="K117" s="24" t="s">
        <v>125</v>
      </c>
    </row>
    <row r="118" spans="1:12" x14ac:dyDescent="0.2">
      <c r="A118" s="15" t="s">
        <v>157</v>
      </c>
      <c r="B118" s="15">
        <v>0.5</v>
      </c>
      <c r="C118" s="15">
        <v>1</v>
      </c>
      <c r="D118" s="17" t="s">
        <v>100</v>
      </c>
      <c r="E118" s="17" t="s">
        <v>163</v>
      </c>
      <c r="K118" s="18" t="s">
        <v>130</v>
      </c>
    </row>
    <row r="119" spans="1:12" x14ac:dyDescent="0.2">
      <c r="A119" s="15" t="s">
        <v>171</v>
      </c>
      <c r="B119" s="15">
        <v>0.2</v>
      </c>
      <c r="C119" s="15" t="s">
        <v>172</v>
      </c>
      <c r="D119" s="17" t="s">
        <v>163</v>
      </c>
      <c r="E119" s="17" t="s">
        <v>163</v>
      </c>
      <c r="K119" s="18" t="s">
        <v>122</v>
      </c>
    </row>
    <row r="120" spans="1:12" x14ac:dyDescent="0.2">
      <c r="A120" s="15" t="s">
        <v>175</v>
      </c>
      <c r="B120" s="15">
        <v>3.0000000000000001E-3</v>
      </c>
      <c r="C120" s="15">
        <v>0.01</v>
      </c>
      <c r="D120" s="17" t="s">
        <v>163</v>
      </c>
      <c r="E120" s="17" t="s">
        <v>163</v>
      </c>
      <c r="K120" s="18" t="s">
        <v>130</v>
      </c>
    </row>
    <row r="121" spans="1:12" x14ac:dyDescent="0.2">
      <c r="A121" s="21" t="s">
        <v>176</v>
      </c>
      <c r="B121" s="22">
        <v>1.2E-2</v>
      </c>
      <c r="C121" s="22">
        <v>1.2E-2</v>
      </c>
      <c r="D121" s="17" t="s">
        <v>163</v>
      </c>
      <c r="E121" s="17" t="s">
        <v>163</v>
      </c>
      <c r="F121" s="23"/>
      <c r="G121" s="23"/>
      <c r="H121" s="23"/>
      <c r="I121" s="23"/>
      <c r="J121" s="23"/>
      <c r="K121" s="24" t="s">
        <v>128</v>
      </c>
    </row>
    <row r="122" spans="1:12" x14ac:dyDescent="0.2">
      <c r="A122" s="21" t="s">
        <v>177</v>
      </c>
      <c r="B122" s="22">
        <v>0.3</v>
      </c>
      <c r="C122" s="22">
        <v>0.7</v>
      </c>
      <c r="D122" s="17" t="s">
        <v>163</v>
      </c>
      <c r="E122" s="17" t="s">
        <v>163</v>
      </c>
      <c r="F122" s="23"/>
      <c r="G122" s="23"/>
      <c r="H122" s="23"/>
      <c r="I122" s="23"/>
      <c r="J122" s="23"/>
      <c r="K122" s="24" t="s">
        <v>128</v>
      </c>
    </row>
    <row r="123" spans="1:12" x14ac:dyDescent="0.2">
      <c r="A123" s="15" t="s">
        <v>178</v>
      </c>
      <c r="B123" s="15">
        <v>0.01</v>
      </c>
      <c r="C123" s="16"/>
      <c r="D123" s="17" t="s">
        <v>163</v>
      </c>
      <c r="E123" s="17" t="s">
        <v>163</v>
      </c>
      <c r="K123" s="18" t="s">
        <v>130</v>
      </c>
    </row>
    <row r="124" spans="1:12" x14ac:dyDescent="0.2">
      <c r="A124" s="15" t="s">
        <v>180</v>
      </c>
      <c r="B124" s="15">
        <v>0.75</v>
      </c>
      <c r="C124" s="15" t="s">
        <v>181</v>
      </c>
      <c r="D124" s="17" t="s">
        <v>163</v>
      </c>
      <c r="E124" s="17" t="s">
        <v>163</v>
      </c>
      <c r="K124" s="18" t="s">
        <v>122</v>
      </c>
    </row>
    <row r="125" spans="1:12" ht="24" x14ac:dyDescent="0.2">
      <c r="A125" s="21" t="s">
        <v>182</v>
      </c>
      <c r="B125" s="22">
        <v>1.1999999999999999E-3</v>
      </c>
      <c r="C125" s="22">
        <v>4.0000000000000001E-3</v>
      </c>
      <c r="D125" s="17" t="s">
        <v>163</v>
      </c>
      <c r="E125" s="17" t="s">
        <v>163</v>
      </c>
      <c r="F125" s="23"/>
      <c r="G125" s="23"/>
      <c r="H125" s="23"/>
      <c r="I125" s="23"/>
      <c r="J125" s="23"/>
      <c r="K125" s="24" t="s">
        <v>128</v>
      </c>
      <c r="L125" s="19" t="s">
        <v>186</v>
      </c>
    </row>
    <row r="126" spans="1:12" x14ac:dyDescent="0.2">
      <c r="A126" s="15" t="s">
        <v>183</v>
      </c>
      <c r="B126" s="15">
        <v>25</v>
      </c>
      <c r="C126" s="16"/>
      <c r="D126" s="17" t="s">
        <v>163</v>
      </c>
      <c r="E126" s="17" t="s">
        <v>163</v>
      </c>
      <c r="K126" s="18" t="s">
        <v>130</v>
      </c>
    </row>
    <row r="127" spans="1:12" x14ac:dyDescent="0.2">
      <c r="A127" s="21" t="s">
        <v>185</v>
      </c>
      <c r="B127" s="26"/>
      <c r="C127" s="22">
        <v>1.4E-2</v>
      </c>
      <c r="D127" s="17" t="s">
        <v>163</v>
      </c>
      <c r="E127" s="17" t="s">
        <v>163</v>
      </c>
      <c r="F127" s="23"/>
      <c r="G127" s="23"/>
      <c r="H127" s="23"/>
      <c r="I127" s="23"/>
      <c r="J127" s="23"/>
      <c r="K127" s="24" t="s">
        <v>125</v>
      </c>
    </row>
    <row r="128" spans="1:12" x14ac:dyDescent="0.2">
      <c r="A128" s="15" t="s">
        <v>187</v>
      </c>
      <c r="B128" s="16"/>
      <c r="C128" s="15">
        <v>10</v>
      </c>
      <c r="D128" s="17" t="s">
        <v>163</v>
      </c>
      <c r="E128" s="17" t="s">
        <v>163</v>
      </c>
      <c r="K128" s="18" t="s">
        <v>130</v>
      </c>
      <c r="L128" s="19" t="s">
        <v>194</v>
      </c>
    </row>
    <row r="129" spans="1:11" x14ac:dyDescent="0.2">
      <c r="A129" s="21" t="s">
        <v>189</v>
      </c>
      <c r="B129" s="22">
        <v>0.4</v>
      </c>
      <c r="C129" s="22">
        <v>1.4</v>
      </c>
      <c r="D129" s="17" t="s">
        <v>163</v>
      </c>
      <c r="E129" s="17" t="s">
        <v>163</v>
      </c>
      <c r="F129" s="23"/>
      <c r="G129" s="23"/>
      <c r="H129" s="23"/>
      <c r="I129" s="23"/>
      <c r="J129" s="23"/>
      <c r="K129" s="24" t="s">
        <v>125</v>
      </c>
    </row>
    <row r="130" spans="1:11" x14ac:dyDescent="0.2">
      <c r="A130" s="15" t="s">
        <v>193</v>
      </c>
      <c r="B130" s="16"/>
      <c r="C130" s="15">
        <v>10</v>
      </c>
      <c r="D130" s="17" t="s">
        <v>163</v>
      </c>
      <c r="E130" s="17" t="s">
        <v>163</v>
      </c>
      <c r="K130" s="18" t="s">
        <v>122</v>
      </c>
    </row>
    <row r="131" spans="1:11" x14ac:dyDescent="0.2">
      <c r="A131" s="15" t="s">
        <v>195</v>
      </c>
      <c r="B131" s="15">
        <v>10</v>
      </c>
      <c r="C131" s="16"/>
      <c r="D131" s="17" t="s">
        <v>163</v>
      </c>
      <c r="E131" s="17" t="s">
        <v>163</v>
      </c>
      <c r="K131" s="18" t="s">
        <v>130</v>
      </c>
    </row>
    <row r="132" spans="1:11" x14ac:dyDescent="0.2">
      <c r="A132" s="15" t="s">
        <v>197</v>
      </c>
      <c r="B132" s="15">
        <v>10</v>
      </c>
      <c r="C132" s="15">
        <v>40</v>
      </c>
      <c r="D132" s="17" t="s">
        <v>163</v>
      </c>
      <c r="E132" s="17" t="s">
        <v>163</v>
      </c>
      <c r="K132" s="18" t="s">
        <v>130</v>
      </c>
    </row>
    <row r="133" spans="1:11" x14ac:dyDescent="0.2">
      <c r="A133" s="15" t="s">
        <v>199</v>
      </c>
      <c r="B133" s="15">
        <v>3</v>
      </c>
      <c r="C133" s="15">
        <v>100</v>
      </c>
      <c r="D133" s="17" t="s">
        <v>163</v>
      </c>
      <c r="E133" s="17" t="s">
        <v>163</v>
      </c>
      <c r="K133" s="18" t="s">
        <v>130</v>
      </c>
    </row>
    <row r="134" spans="1:11" x14ac:dyDescent="0.2">
      <c r="A134" s="15" t="s">
        <v>200</v>
      </c>
      <c r="B134" s="15">
        <v>0.03</v>
      </c>
      <c r="C134" s="15">
        <v>0.1</v>
      </c>
      <c r="D134" s="17" t="s">
        <v>163</v>
      </c>
      <c r="E134" s="17" t="s">
        <v>163</v>
      </c>
      <c r="K134" s="18" t="s">
        <v>130</v>
      </c>
    </row>
    <row r="135" spans="1:11" x14ac:dyDescent="0.2">
      <c r="A135" s="21" t="s">
        <v>203</v>
      </c>
      <c r="B135" s="22">
        <v>2.5000000000000001E-3</v>
      </c>
      <c r="C135" s="22">
        <v>1.6E-2</v>
      </c>
      <c r="D135" s="17" t="s">
        <v>163</v>
      </c>
      <c r="E135" s="17" t="s">
        <v>163</v>
      </c>
      <c r="F135" s="23"/>
      <c r="G135" s="23"/>
      <c r="H135" s="23"/>
      <c r="I135" s="23"/>
      <c r="J135" s="23"/>
      <c r="K135" s="24" t="s">
        <v>128</v>
      </c>
    </row>
    <row r="136" spans="1:11" ht="24" x14ac:dyDescent="0.2">
      <c r="A136" s="21" t="s">
        <v>204</v>
      </c>
      <c r="B136" s="22">
        <v>5.0000000000000001E-3</v>
      </c>
      <c r="C136" s="26"/>
      <c r="D136" s="17" t="s">
        <v>163</v>
      </c>
      <c r="E136" s="17" t="s">
        <v>163</v>
      </c>
      <c r="F136" s="23"/>
      <c r="G136" s="23"/>
      <c r="H136" s="23"/>
      <c r="I136" s="23"/>
      <c r="J136" s="23"/>
      <c r="K136" s="24" t="s">
        <v>191</v>
      </c>
    </row>
    <row r="137" spans="1:11" x14ac:dyDescent="0.2">
      <c r="A137" s="15" t="s">
        <v>205</v>
      </c>
      <c r="B137" s="16"/>
      <c r="C137" s="15" t="s">
        <v>206</v>
      </c>
      <c r="D137" s="17" t="s">
        <v>163</v>
      </c>
      <c r="E137" s="17" t="s">
        <v>163</v>
      </c>
      <c r="K137" s="18" t="s">
        <v>130</v>
      </c>
    </row>
    <row r="138" spans="1:11" x14ac:dyDescent="0.2">
      <c r="A138" s="15" t="s">
        <v>212</v>
      </c>
      <c r="B138" s="15">
        <v>0.5</v>
      </c>
      <c r="C138" s="16"/>
      <c r="D138" s="17" t="s">
        <v>163</v>
      </c>
      <c r="E138" s="17" t="s">
        <v>163</v>
      </c>
      <c r="K138" s="18" t="s">
        <v>130</v>
      </c>
    </row>
    <row r="139" spans="1:11" x14ac:dyDescent="0.2">
      <c r="A139" s="21" t="s">
        <v>213</v>
      </c>
      <c r="B139" s="22">
        <v>1.3</v>
      </c>
      <c r="C139" s="26"/>
      <c r="D139" s="17" t="s">
        <v>163</v>
      </c>
      <c r="E139" s="17" t="s">
        <v>163</v>
      </c>
      <c r="F139" s="23"/>
      <c r="G139" s="23"/>
      <c r="H139" s="23"/>
      <c r="I139" s="23"/>
      <c r="J139" s="23"/>
      <c r="K139" s="24" t="s">
        <v>125</v>
      </c>
    </row>
    <row r="140" spans="1:11" x14ac:dyDescent="0.2">
      <c r="A140" s="15" t="s">
        <v>216</v>
      </c>
      <c r="B140" s="15">
        <v>8</v>
      </c>
      <c r="C140" s="15">
        <v>40</v>
      </c>
      <c r="D140" s="17" t="s">
        <v>163</v>
      </c>
      <c r="E140" s="17" t="s">
        <v>163</v>
      </c>
      <c r="K140" s="18" t="s">
        <v>130</v>
      </c>
    </row>
    <row r="141" spans="1:11" x14ac:dyDescent="0.2">
      <c r="A141" s="15" t="s">
        <v>217</v>
      </c>
      <c r="B141" s="15">
        <v>20</v>
      </c>
      <c r="C141" s="15">
        <v>200</v>
      </c>
      <c r="D141" s="17" t="s">
        <v>163</v>
      </c>
      <c r="E141" s="17" t="s">
        <v>163</v>
      </c>
      <c r="K141" s="18" t="s">
        <v>130</v>
      </c>
    </row>
    <row r="142" spans="1:11" x14ac:dyDescent="0.2">
      <c r="A142" s="21" t="s">
        <v>221</v>
      </c>
      <c r="B142" s="22" t="s">
        <v>222</v>
      </c>
      <c r="C142" s="26"/>
      <c r="D142" s="17" t="s">
        <v>163</v>
      </c>
      <c r="E142" s="17" t="s">
        <v>163</v>
      </c>
      <c r="F142" s="23"/>
      <c r="G142" s="23"/>
      <c r="H142" s="23"/>
      <c r="I142" s="23"/>
      <c r="J142" s="23"/>
      <c r="K142" s="24" t="s">
        <v>125</v>
      </c>
    </row>
    <row r="143" spans="1:11" x14ac:dyDescent="0.2">
      <c r="A143" s="15" t="s">
        <v>223</v>
      </c>
      <c r="B143" s="15">
        <v>200</v>
      </c>
      <c r="C143" s="29">
        <v>1000</v>
      </c>
      <c r="D143" s="17" t="s">
        <v>163</v>
      </c>
      <c r="E143" s="17" t="s">
        <v>163</v>
      </c>
      <c r="F143" s="30"/>
      <c r="G143" s="30"/>
      <c r="H143" s="30"/>
      <c r="I143" s="30"/>
      <c r="J143" s="30"/>
      <c r="K143" s="18" t="s">
        <v>130</v>
      </c>
    </row>
    <row r="144" spans="1:11" x14ac:dyDescent="0.2">
      <c r="A144" s="15" t="s">
        <v>227</v>
      </c>
      <c r="B144" s="15">
        <v>800</v>
      </c>
      <c r="C144" s="29">
        <v>4000</v>
      </c>
      <c r="D144" s="17" t="s">
        <v>163</v>
      </c>
      <c r="E144" s="17" t="s">
        <v>163</v>
      </c>
      <c r="F144" s="30"/>
      <c r="G144" s="30"/>
      <c r="H144" s="30"/>
      <c r="I144" s="30"/>
      <c r="J144" s="30"/>
      <c r="K144" s="18" t="s">
        <v>130</v>
      </c>
    </row>
    <row r="145" spans="1:11" x14ac:dyDescent="0.2">
      <c r="A145" s="15" t="s">
        <v>228</v>
      </c>
      <c r="B145" s="15">
        <v>20</v>
      </c>
      <c r="C145" s="15">
        <v>40</v>
      </c>
      <c r="D145" s="17" t="s">
        <v>163</v>
      </c>
      <c r="E145" s="17" t="s">
        <v>163</v>
      </c>
      <c r="K145" s="18" t="s">
        <v>130</v>
      </c>
    </row>
    <row r="146" spans="1:11" x14ac:dyDescent="0.2">
      <c r="A146" s="15" t="s">
        <v>230</v>
      </c>
      <c r="B146" s="15">
        <v>1E-3</v>
      </c>
      <c r="C146" s="15">
        <v>0.1</v>
      </c>
      <c r="D146" s="17" t="s">
        <v>163</v>
      </c>
      <c r="E146" s="17" t="s">
        <v>163</v>
      </c>
      <c r="K146" s="18" t="s">
        <v>130</v>
      </c>
    </row>
    <row r="147" spans="1:11" x14ac:dyDescent="0.2">
      <c r="A147" s="15" t="s">
        <v>231</v>
      </c>
      <c r="B147" s="15">
        <v>400</v>
      </c>
      <c r="C147" s="29">
        <v>4000</v>
      </c>
      <c r="D147" s="17" t="s">
        <v>163</v>
      </c>
      <c r="E147" s="17" t="s">
        <v>163</v>
      </c>
      <c r="F147" s="30"/>
      <c r="G147" s="30"/>
      <c r="H147" s="30"/>
      <c r="I147" s="30"/>
      <c r="J147" s="30"/>
      <c r="K147" s="18" t="s">
        <v>130</v>
      </c>
    </row>
    <row r="148" spans="1:11" x14ac:dyDescent="0.2">
      <c r="A148" s="15" t="s">
        <v>233</v>
      </c>
      <c r="B148" s="15">
        <v>0.03</v>
      </c>
      <c r="C148" s="15">
        <v>0.1</v>
      </c>
      <c r="D148" s="17" t="s">
        <v>163</v>
      </c>
      <c r="E148" s="17" t="s">
        <v>163</v>
      </c>
      <c r="K148" s="18" t="s">
        <v>130</v>
      </c>
    </row>
    <row r="149" spans="1:11" x14ac:dyDescent="0.2">
      <c r="A149" s="15" t="s">
        <v>235</v>
      </c>
      <c r="B149" s="16"/>
      <c r="C149" s="15" t="s">
        <v>236</v>
      </c>
      <c r="D149" s="17" t="s">
        <v>163</v>
      </c>
      <c r="E149" s="17" t="s">
        <v>163</v>
      </c>
      <c r="K149" s="18" t="s">
        <v>130</v>
      </c>
    </row>
    <row r="150" spans="1:11" x14ac:dyDescent="0.2">
      <c r="A150" s="21" t="s">
        <v>242</v>
      </c>
      <c r="B150" s="22">
        <v>2E-3</v>
      </c>
      <c r="C150" s="22">
        <v>0.02</v>
      </c>
      <c r="D150" s="17" t="s">
        <v>163</v>
      </c>
      <c r="E150" s="17" t="s">
        <v>163</v>
      </c>
      <c r="F150" s="23"/>
      <c r="G150" s="23"/>
      <c r="H150" s="23"/>
      <c r="I150" s="23"/>
      <c r="J150" s="23"/>
      <c r="K150" s="24" t="s">
        <v>125</v>
      </c>
    </row>
    <row r="151" spans="1:11" x14ac:dyDescent="0.2">
      <c r="A151" s="15" t="s">
        <v>243</v>
      </c>
      <c r="B151" s="16"/>
      <c r="C151" s="15">
        <v>10</v>
      </c>
      <c r="D151" s="17" t="s">
        <v>163</v>
      </c>
      <c r="E151" s="17" t="s">
        <v>163</v>
      </c>
      <c r="K151" s="18" t="s">
        <v>130</v>
      </c>
    </row>
    <row r="152" spans="1:11" x14ac:dyDescent="0.2">
      <c r="A152" s="15" t="s">
        <v>246</v>
      </c>
      <c r="B152" s="15">
        <v>1E-3</v>
      </c>
      <c r="C152" s="15">
        <v>0.01</v>
      </c>
      <c r="D152" s="17" t="s">
        <v>163</v>
      </c>
      <c r="E152" s="17" t="s">
        <v>163</v>
      </c>
      <c r="K152" s="18" t="s">
        <v>130</v>
      </c>
    </row>
    <row r="153" spans="1:11" x14ac:dyDescent="0.2">
      <c r="A153" s="15" t="s">
        <v>249</v>
      </c>
      <c r="B153" s="15">
        <v>0.5</v>
      </c>
      <c r="C153" s="15">
        <v>100</v>
      </c>
      <c r="D153" s="17" t="s">
        <v>163</v>
      </c>
      <c r="E153" s="17" t="s">
        <v>163</v>
      </c>
      <c r="K153" s="18" t="s">
        <v>130</v>
      </c>
    </row>
    <row r="154" spans="1:11" x14ac:dyDescent="0.2">
      <c r="A154" s="15" t="s">
        <v>251</v>
      </c>
      <c r="B154" s="15">
        <v>2</v>
      </c>
      <c r="C154" s="15">
        <v>20</v>
      </c>
      <c r="D154" s="17" t="s">
        <v>163</v>
      </c>
      <c r="E154" s="17" t="s">
        <v>163</v>
      </c>
      <c r="K154" s="18" t="s">
        <v>130</v>
      </c>
    </row>
    <row r="155" spans="1:11" x14ac:dyDescent="0.2">
      <c r="A155" s="15" t="s">
        <v>252</v>
      </c>
      <c r="B155" s="15">
        <v>3</v>
      </c>
      <c r="C155" s="15">
        <v>30</v>
      </c>
      <c r="D155" s="17" t="s">
        <v>163</v>
      </c>
      <c r="E155" s="17" t="s">
        <v>163</v>
      </c>
      <c r="K155" s="18" t="s">
        <v>130</v>
      </c>
    </row>
    <row r="156" spans="1:11" x14ac:dyDescent="0.2">
      <c r="A156" s="29" t="s">
        <v>256</v>
      </c>
      <c r="B156" s="29">
        <v>3000</v>
      </c>
      <c r="C156" s="29">
        <v>30000</v>
      </c>
      <c r="D156" s="17" t="s">
        <v>163</v>
      </c>
      <c r="E156" s="17" t="s">
        <v>163</v>
      </c>
      <c r="F156" s="30"/>
      <c r="G156" s="30"/>
      <c r="H156" s="30"/>
      <c r="I156" s="30"/>
      <c r="J156" s="30"/>
      <c r="K156" s="18" t="s">
        <v>130</v>
      </c>
    </row>
    <row r="157" spans="1:11" x14ac:dyDescent="0.2">
      <c r="A157" s="21" t="s">
        <v>259</v>
      </c>
      <c r="B157" s="22">
        <v>0.01</v>
      </c>
      <c r="C157" s="26"/>
      <c r="D157" s="17" t="s">
        <v>163</v>
      </c>
      <c r="E157" s="17" t="s">
        <v>163</v>
      </c>
      <c r="F157" s="23"/>
      <c r="G157" s="23"/>
      <c r="H157" s="23"/>
      <c r="I157" s="23"/>
      <c r="J157" s="23"/>
      <c r="K157" s="24" t="s">
        <v>191</v>
      </c>
    </row>
    <row r="158" spans="1:11" x14ac:dyDescent="0.2">
      <c r="A158" s="15" t="s">
        <v>260</v>
      </c>
      <c r="B158" s="16"/>
      <c r="C158" s="15" t="s">
        <v>261</v>
      </c>
      <c r="D158" s="17" t="s">
        <v>163</v>
      </c>
      <c r="E158" s="17" t="s">
        <v>163</v>
      </c>
      <c r="K158" s="18" t="s">
        <v>130</v>
      </c>
    </row>
    <row r="159" spans="1:11" x14ac:dyDescent="0.2">
      <c r="A159" s="15" t="s">
        <v>264</v>
      </c>
      <c r="B159" s="15">
        <v>2.0000000000000001E-4</v>
      </c>
      <c r="C159" s="15" t="s">
        <v>206</v>
      </c>
      <c r="D159" s="17" t="s">
        <v>163</v>
      </c>
      <c r="E159" s="17" t="s">
        <v>163</v>
      </c>
      <c r="K159" s="18" t="s">
        <v>122</v>
      </c>
    </row>
    <row r="160" spans="1:11" x14ac:dyDescent="0.2">
      <c r="A160" s="15" t="s">
        <v>265</v>
      </c>
      <c r="B160" s="15">
        <v>1</v>
      </c>
      <c r="C160" s="15">
        <v>5</v>
      </c>
      <c r="D160" s="17" t="s">
        <v>163</v>
      </c>
      <c r="E160" s="17" t="s">
        <v>163</v>
      </c>
      <c r="K160" s="18" t="s">
        <v>130</v>
      </c>
    </row>
    <row r="161" spans="1:11" x14ac:dyDescent="0.2">
      <c r="A161" s="15" t="s">
        <v>266</v>
      </c>
      <c r="B161" s="15">
        <v>1.4999999999999999E-2</v>
      </c>
      <c r="C161" s="15">
        <v>0.05</v>
      </c>
      <c r="D161" s="17" t="s">
        <v>163</v>
      </c>
      <c r="E161" s="17" t="s">
        <v>163</v>
      </c>
      <c r="K161" s="18" t="s">
        <v>130</v>
      </c>
    </row>
    <row r="162" spans="1:11" x14ac:dyDescent="0.2">
      <c r="A162" s="15" t="s">
        <v>269</v>
      </c>
      <c r="B162" s="15">
        <v>4</v>
      </c>
      <c r="C162" s="15">
        <v>40</v>
      </c>
      <c r="D162" s="17" t="s">
        <v>163</v>
      </c>
      <c r="E162" s="17" t="s">
        <v>163</v>
      </c>
      <c r="K162" s="18" t="s">
        <v>130</v>
      </c>
    </row>
    <row r="163" spans="1:11" x14ac:dyDescent="0.2">
      <c r="A163" s="15" t="s">
        <v>270</v>
      </c>
      <c r="B163" s="15">
        <v>0.03</v>
      </c>
      <c r="C163" s="15">
        <v>0.1</v>
      </c>
      <c r="D163" s="17" t="s">
        <v>163</v>
      </c>
      <c r="E163" s="17" t="s">
        <v>163</v>
      </c>
      <c r="K163" s="18" t="s">
        <v>130</v>
      </c>
    </row>
    <row r="164" spans="1:11" x14ac:dyDescent="0.2">
      <c r="A164" s="15" t="s">
        <v>275</v>
      </c>
      <c r="B164" s="16"/>
      <c r="C164" s="15" t="s">
        <v>276</v>
      </c>
      <c r="D164" s="17" t="s">
        <v>163</v>
      </c>
      <c r="E164" s="17" t="s">
        <v>163</v>
      </c>
      <c r="K164" s="18" t="s">
        <v>130</v>
      </c>
    </row>
    <row r="165" spans="1:11" x14ac:dyDescent="0.2">
      <c r="A165" s="15" t="s">
        <v>277</v>
      </c>
      <c r="B165" s="15">
        <v>1</v>
      </c>
      <c r="C165" s="15">
        <v>10</v>
      </c>
      <c r="D165" s="17" t="s">
        <v>163</v>
      </c>
      <c r="E165" s="17" t="s">
        <v>163</v>
      </c>
      <c r="K165" s="18" t="s">
        <v>130</v>
      </c>
    </row>
    <row r="166" spans="1:11" x14ac:dyDescent="0.2">
      <c r="A166" s="15" t="s">
        <v>279</v>
      </c>
      <c r="B166" s="15">
        <v>5</v>
      </c>
      <c r="C166" s="15">
        <v>50</v>
      </c>
      <c r="D166" s="17" t="s">
        <v>163</v>
      </c>
      <c r="E166" s="17" t="s">
        <v>163</v>
      </c>
      <c r="K166" s="18" t="s">
        <v>130</v>
      </c>
    </row>
    <row r="167" spans="1:11" x14ac:dyDescent="0.2">
      <c r="A167" s="15" t="s">
        <v>280</v>
      </c>
      <c r="B167" s="15">
        <v>10</v>
      </c>
      <c r="C167" s="16"/>
      <c r="D167" s="17" t="s">
        <v>163</v>
      </c>
      <c r="E167" s="17" t="s">
        <v>163</v>
      </c>
      <c r="K167" s="18" t="s">
        <v>130</v>
      </c>
    </row>
    <row r="168" spans="1:11" x14ac:dyDescent="0.2">
      <c r="A168" s="15" t="s">
        <v>283</v>
      </c>
      <c r="B168" s="15">
        <v>0.25</v>
      </c>
      <c r="C168" s="15">
        <v>5</v>
      </c>
      <c r="D168" s="17" t="s">
        <v>163</v>
      </c>
      <c r="E168" s="17" t="s">
        <v>163</v>
      </c>
      <c r="K168" s="18" t="s">
        <v>130</v>
      </c>
    </row>
    <row r="169" spans="1:11" x14ac:dyDescent="0.2">
      <c r="A169" s="15" t="s">
        <v>284</v>
      </c>
      <c r="B169" s="15">
        <v>5.0000000000000001E-3</v>
      </c>
      <c r="C169" s="16"/>
      <c r="D169" s="17" t="s">
        <v>163</v>
      </c>
      <c r="E169" s="17" t="s">
        <v>163</v>
      </c>
      <c r="K169" s="18" t="s">
        <v>130</v>
      </c>
    </row>
    <row r="170" spans="1:11" x14ac:dyDescent="0.2">
      <c r="A170" s="15" t="s">
        <v>285</v>
      </c>
      <c r="B170" s="15">
        <v>50</v>
      </c>
      <c r="C170" s="15">
        <v>500</v>
      </c>
      <c r="D170" s="17" t="s">
        <v>163</v>
      </c>
      <c r="E170" s="17" t="s">
        <v>163</v>
      </c>
      <c r="K170" s="18" t="s">
        <v>130</v>
      </c>
    </row>
    <row r="171" spans="1:11" x14ac:dyDescent="0.2">
      <c r="A171" s="21" t="s">
        <v>287</v>
      </c>
      <c r="B171" s="22">
        <v>0.4</v>
      </c>
      <c r="C171" s="26"/>
      <c r="D171" s="17" t="s">
        <v>163</v>
      </c>
      <c r="E171" s="17" t="s">
        <v>163</v>
      </c>
      <c r="F171" s="23"/>
      <c r="G171" s="23"/>
      <c r="H171" s="23"/>
      <c r="I171" s="23"/>
      <c r="J171" s="23"/>
      <c r="K171" s="24" t="s">
        <v>128</v>
      </c>
    </row>
    <row r="172" spans="1:11" x14ac:dyDescent="0.2">
      <c r="A172" s="15" t="s">
        <v>290</v>
      </c>
      <c r="B172" s="15">
        <v>0.1</v>
      </c>
      <c r="C172" s="15" t="s">
        <v>291</v>
      </c>
      <c r="D172" s="17" t="s">
        <v>163</v>
      </c>
      <c r="E172" s="17" t="s">
        <v>163</v>
      </c>
      <c r="K172" s="18" t="s">
        <v>122</v>
      </c>
    </row>
    <row r="173" spans="1:11" x14ac:dyDescent="0.2">
      <c r="A173" s="15" t="s">
        <v>293</v>
      </c>
      <c r="B173" s="16"/>
      <c r="C173" s="15">
        <v>8.0000000000000002E-3</v>
      </c>
      <c r="D173" s="17" t="s">
        <v>163</v>
      </c>
      <c r="E173" s="17" t="s">
        <v>163</v>
      </c>
      <c r="K173" s="18" t="s">
        <v>130</v>
      </c>
    </row>
    <row r="174" spans="1:11" x14ac:dyDescent="0.2">
      <c r="A174" s="15" t="s">
        <v>294</v>
      </c>
      <c r="B174" s="15">
        <v>100</v>
      </c>
      <c r="C174" s="16"/>
      <c r="D174" s="17" t="s">
        <v>163</v>
      </c>
      <c r="E174" s="17" t="s">
        <v>163</v>
      </c>
      <c r="K174" s="18" t="s">
        <v>130</v>
      </c>
    </row>
    <row r="175" spans="1:11" x14ac:dyDescent="0.2">
      <c r="A175" s="15" t="s">
        <v>295</v>
      </c>
      <c r="B175" s="15">
        <v>30</v>
      </c>
      <c r="C175" s="16"/>
      <c r="D175" s="17" t="s">
        <v>163</v>
      </c>
      <c r="E175" s="17" t="s">
        <v>163</v>
      </c>
      <c r="K175" s="18" t="s">
        <v>130</v>
      </c>
    </row>
  </sheetData>
  <autoFilter ref="A1:L175" xr:uid="{00000000-0009-0000-0000-000000000000}">
    <sortState xmlns:xlrd2="http://schemas.microsoft.com/office/spreadsheetml/2017/richdata2" ref="A2:L174">
      <sortCondition ref="A1:A173"/>
    </sortState>
  </autoFilter>
  <sortState xmlns:xlrd2="http://schemas.microsoft.com/office/spreadsheetml/2017/richdata2" ref="A2:L177">
    <sortCondition descending="1" ref="E2:E177"/>
    <sortCondition descending="1" ref="D2:D177"/>
    <sortCondition ref="A2:A177"/>
  </sortState>
  <conditionalFormatting sqref="A1">
    <cfRule type="duplicateValues" dxfId="0" priority="1"/>
  </conditionalFormatting>
  <pageMargins left="0.70000000000000007" right="0.70000000000000007" top="0.75" bottom="0.75" header="0.30000000000000004" footer="0.30000000000000004"/>
  <pageSetup paperSize="9" scale="90" fitToWidth="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BF0F-33DC-4338-A46E-984605C90931}">
  <dimension ref="A1:I149"/>
  <sheetViews>
    <sheetView workbookViewId="0">
      <selection activeCell="G43" sqref="G43"/>
    </sheetView>
  </sheetViews>
  <sheetFormatPr defaultColWidth="8.85546875" defaultRowHeight="12" x14ac:dyDescent="0.25"/>
  <cols>
    <col min="1" max="1" width="41.140625" style="74" bestFit="1" customWidth="1"/>
    <col min="2" max="2" width="11.7109375" style="66" bestFit="1" customWidth="1"/>
    <col min="3" max="3" width="17.28515625" style="66" bestFit="1" customWidth="1"/>
    <col min="4" max="4" width="18.85546875" style="66" bestFit="1" customWidth="1"/>
    <col min="5" max="5" width="19.140625" style="66" bestFit="1" customWidth="1"/>
    <col min="6" max="6" width="18.5703125" style="66" bestFit="1" customWidth="1"/>
    <col min="7" max="7" width="45.85546875" style="66" customWidth="1"/>
    <col min="8" max="8" width="18" style="66" bestFit="1" customWidth="1"/>
    <col min="9" max="9" width="16.85546875" style="66" bestFit="1" customWidth="1"/>
    <col min="10" max="16384" width="8.85546875" style="66"/>
  </cols>
  <sheetData>
    <row r="1" spans="1:9" x14ac:dyDescent="0.25">
      <c r="A1" s="67" t="s">
        <v>1401</v>
      </c>
    </row>
    <row r="2" spans="1:9" x14ac:dyDescent="0.25">
      <c r="A2" s="68" t="s">
        <v>113</v>
      </c>
      <c r="B2" s="69" t="s">
        <v>114</v>
      </c>
      <c r="C2" s="69" t="s">
        <v>115</v>
      </c>
      <c r="D2" s="69" t="s">
        <v>116</v>
      </c>
      <c r="E2" s="69" t="s">
        <v>1404</v>
      </c>
      <c r="F2" s="69" t="s">
        <v>118</v>
      </c>
      <c r="G2" s="69" t="s">
        <v>302</v>
      </c>
      <c r="H2" s="69" t="s">
        <v>1405</v>
      </c>
      <c r="I2" s="69" t="s">
        <v>1406</v>
      </c>
    </row>
    <row r="3" spans="1:9" x14ac:dyDescent="0.25">
      <c r="A3" s="70" t="s">
        <v>127</v>
      </c>
      <c r="B3" s="71">
        <v>3</v>
      </c>
      <c r="C3" s="71">
        <v>1</v>
      </c>
      <c r="D3" s="71">
        <v>1</v>
      </c>
      <c r="E3" s="71">
        <v>1.6000000000000001E-4</v>
      </c>
      <c r="F3" s="71">
        <v>1.6000000000000001E-4</v>
      </c>
      <c r="G3" s="64" t="s">
        <v>303</v>
      </c>
      <c r="H3" s="66" t="s">
        <v>163</v>
      </c>
      <c r="I3" s="66" t="s">
        <v>163</v>
      </c>
    </row>
    <row r="4" spans="1:9" x14ac:dyDescent="0.25">
      <c r="A4" s="72" t="s">
        <v>129</v>
      </c>
      <c r="B4" s="71">
        <v>3</v>
      </c>
      <c r="C4" s="71">
        <v>1</v>
      </c>
      <c r="D4" s="71">
        <v>1</v>
      </c>
      <c r="E4" s="71">
        <v>7.1000000000000004E-3</v>
      </c>
      <c r="F4" s="71">
        <v>7.1000000000000004E-3</v>
      </c>
      <c r="G4" s="64" t="s">
        <v>304</v>
      </c>
      <c r="H4" s="66" t="s">
        <v>163</v>
      </c>
      <c r="I4" s="115"/>
    </row>
    <row r="5" spans="1:9" x14ac:dyDescent="0.25">
      <c r="A5" s="70" t="s">
        <v>131</v>
      </c>
      <c r="B5" s="71">
        <v>1</v>
      </c>
      <c r="C5" s="71">
        <v>19</v>
      </c>
      <c r="D5" s="71">
        <v>6</v>
      </c>
      <c r="E5" s="71">
        <v>1.6900000000000001E-3</v>
      </c>
      <c r="F5" s="71">
        <v>4.4999999999999997E-3</v>
      </c>
      <c r="G5" s="64" t="s">
        <v>305</v>
      </c>
      <c r="H5" s="115"/>
      <c r="I5" s="66">
        <v>1.5E-3</v>
      </c>
    </row>
    <row r="6" spans="1:9" x14ac:dyDescent="0.2">
      <c r="A6" s="70" t="s">
        <v>132</v>
      </c>
      <c r="B6" s="71">
        <v>1</v>
      </c>
      <c r="C6" s="71">
        <v>19</v>
      </c>
      <c r="D6" s="71">
        <v>7</v>
      </c>
      <c r="E6" s="71">
        <v>4.7699999999999999E-3</v>
      </c>
      <c r="F6" s="71">
        <v>7.1000000000000004E-3</v>
      </c>
      <c r="G6" s="65" t="s">
        <v>306</v>
      </c>
      <c r="H6" s="115"/>
      <c r="I6" s="66">
        <v>1.2999999999999999E-3</v>
      </c>
    </row>
    <row r="7" spans="1:9" x14ac:dyDescent="0.2">
      <c r="A7" s="70" t="s">
        <v>133</v>
      </c>
      <c r="B7" s="71">
        <v>1</v>
      </c>
      <c r="C7" s="71">
        <v>23</v>
      </c>
      <c r="D7" s="71">
        <v>10</v>
      </c>
      <c r="E7" s="71">
        <v>2.7100000000000002E-3</v>
      </c>
      <c r="F7" s="71">
        <v>4.1999999999999997E-3</v>
      </c>
      <c r="G7" s="65" t="s">
        <v>307</v>
      </c>
      <c r="H7" s="115"/>
      <c r="I7" s="66">
        <v>1.4E-3</v>
      </c>
    </row>
    <row r="8" spans="1:9" x14ac:dyDescent="0.2">
      <c r="A8" s="70" t="s">
        <v>134</v>
      </c>
      <c r="B8" s="71">
        <v>1</v>
      </c>
      <c r="C8" s="71">
        <v>23</v>
      </c>
      <c r="D8" s="71">
        <v>2</v>
      </c>
      <c r="E8" s="71">
        <v>2.3500000000000001E-3</v>
      </c>
      <c r="F8" s="71">
        <v>4.7000000000000002E-3</v>
      </c>
      <c r="G8" s="65" t="s">
        <v>306</v>
      </c>
      <c r="H8" s="115"/>
      <c r="I8" s="66">
        <v>6.9999999999999999E-4</v>
      </c>
    </row>
    <row r="9" spans="1:9" x14ac:dyDescent="0.2">
      <c r="A9" s="70" t="s">
        <v>135</v>
      </c>
      <c r="B9" s="71">
        <v>1</v>
      </c>
      <c r="C9" s="71">
        <v>22</v>
      </c>
      <c r="D9" s="71">
        <v>22</v>
      </c>
      <c r="E9" s="71">
        <v>5.0950000000000002E-2</v>
      </c>
      <c r="F9" s="71">
        <v>0.24</v>
      </c>
      <c r="G9" s="65" t="s">
        <v>308</v>
      </c>
      <c r="H9" s="66">
        <v>1.7999999999999999E-2</v>
      </c>
      <c r="I9" s="115"/>
    </row>
    <row r="10" spans="1:9" x14ac:dyDescent="0.2">
      <c r="A10" s="72" t="s">
        <v>196</v>
      </c>
      <c r="B10" s="71">
        <v>1</v>
      </c>
      <c r="C10" s="71">
        <v>42</v>
      </c>
      <c r="D10" s="71">
        <v>1</v>
      </c>
      <c r="E10" s="71">
        <v>1.7799999999999999E-3</v>
      </c>
      <c r="F10" s="71">
        <v>1.0999999999999999E-2</v>
      </c>
      <c r="G10" s="65" t="s">
        <v>309</v>
      </c>
      <c r="H10" s="66" t="s">
        <v>163</v>
      </c>
      <c r="I10" s="115"/>
    </row>
    <row r="11" spans="1:9" x14ac:dyDescent="0.2">
      <c r="A11" s="72" t="s">
        <v>136</v>
      </c>
      <c r="B11" s="71">
        <v>3</v>
      </c>
      <c r="C11" s="71">
        <v>14</v>
      </c>
      <c r="D11" s="71">
        <v>12</v>
      </c>
      <c r="E11" s="71">
        <v>1.76</v>
      </c>
      <c r="F11" s="71">
        <v>4.9000000000000004</v>
      </c>
      <c r="G11" s="65" t="s">
        <v>310</v>
      </c>
      <c r="H11" s="66" t="s">
        <v>124</v>
      </c>
      <c r="I11" s="66" t="s">
        <v>124</v>
      </c>
    </row>
    <row r="12" spans="1:9" x14ac:dyDescent="0.25">
      <c r="A12" s="72" t="s">
        <v>138</v>
      </c>
      <c r="B12" s="71">
        <v>3</v>
      </c>
      <c r="C12" s="71">
        <v>29</v>
      </c>
      <c r="D12" s="71">
        <v>29</v>
      </c>
      <c r="E12" s="71">
        <v>1.734</v>
      </c>
      <c r="F12" s="71">
        <v>4.3</v>
      </c>
      <c r="G12" s="64" t="s">
        <v>311</v>
      </c>
      <c r="H12" s="66">
        <v>0.63</v>
      </c>
      <c r="I12" s="115"/>
    </row>
    <row r="13" spans="1:9" x14ac:dyDescent="0.2">
      <c r="A13" s="72" t="s">
        <v>214</v>
      </c>
      <c r="B13" s="71">
        <v>1</v>
      </c>
      <c r="C13" s="71">
        <v>41</v>
      </c>
      <c r="D13" s="71">
        <v>1</v>
      </c>
      <c r="E13" s="71">
        <v>4.9100000000000003E-3</v>
      </c>
      <c r="F13" s="71">
        <v>5.0999999999999997E-2</v>
      </c>
      <c r="G13" s="65" t="s">
        <v>312</v>
      </c>
      <c r="H13" s="66" t="s">
        <v>163</v>
      </c>
      <c r="I13" s="66" t="s">
        <v>163</v>
      </c>
    </row>
    <row r="14" spans="1:9" x14ac:dyDescent="0.2">
      <c r="A14" s="70" t="s">
        <v>144</v>
      </c>
      <c r="B14" s="71">
        <v>3</v>
      </c>
      <c r="C14" s="71">
        <v>1</v>
      </c>
      <c r="D14" s="71">
        <v>1</v>
      </c>
      <c r="E14" s="71">
        <v>7.4999999999999997E-3</v>
      </c>
      <c r="F14" s="71">
        <v>7.4999999999999997E-3</v>
      </c>
      <c r="G14" s="65" t="s">
        <v>313</v>
      </c>
      <c r="H14" s="66">
        <v>2.5000000000000001E-3</v>
      </c>
      <c r="I14" s="66">
        <v>5.7000000000000002E-3</v>
      </c>
    </row>
    <row r="15" spans="1:9" x14ac:dyDescent="0.2">
      <c r="A15" s="73" t="s">
        <v>237</v>
      </c>
      <c r="B15" s="71">
        <v>1</v>
      </c>
      <c r="C15" s="71">
        <v>22</v>
      </c>
      <c r="D15" s="71">
        <v>22</v>
      </c>
      <c r="E15" s="71">
        <v>0.192</v>
      </c>
      <c r="F15" s="71">
        <v>0.86</v>
      </c>
      <c r="G15" s="65" t="s">
        <v>314</v>
      </c>
      <c r="H15" s="66" t="s">
        <v>163</v>
      </c>
      <c r="I15" s="66" t="s">
        <v>163</v>
      </c>
    </row>
    <row r="16" spans="1:9" x14ac:dyDescent="0.2">
      <c r="A16" s="72" t="s">
        <v>238</v>
      </c>
      <c r="B16" s="71">
        <v>1</v>
      </c>
      <c r="C16" s="71">
        <v>44</v>
      </c>
      <c r="D16" s="71">
        <v>14</v>
      </c>
      <c r="E16" s="71">
        <v>8.5000000000000006E-3</v>
      </c>
      <c r="F16" s="71">
        <v>4.1000000000000002E-2</v>
      </c>
      <c r="G16" s="65" t="s">
        <v>315</v>
      </c>
      <c r="H16" s="66" t="s">
        <v>163</v>
      </c>
      <c r="I16" s="66" t="s">
        <v>163</v>
      </c>
    </row>
    <row r="17" spans="1:9" x14ac:dyDescent="0.2">
      <c r="A17" s="70" t="s">
        <v>145</v>
      </c>
      <c r="B17" s="71">
        <v>3</v>
      </c>
      <c r="C17" s="71">
        <v>1</v>
      </c>
      <c r="D17" s="71">
        <v>1</v>
      </c>
      <c r="E17" s="71">
        <v>3.8999999999999999E-4</v>
      </c>
      <c r="F17" s="71">
        <v>3.8999999999999999E-4</v>
      </c>
      <c r="G17" s="65" t="s">
        <v>316</v>
      </c>
      <c r="H17" s="66" t="s">
        <v>124</v>
      </c>
      <c r="I17" s="66" t="s">
        <v>124</v>
      </c>
    </row>
    <row r="18" spans="1:9" x14ac:dyDescent="0.2">
      <c r="A18" s="73" t="s">
        <v>147</v>
      </c>
      <c r="B18" s="71">
        <v>1</v>
      </c>
      <c r="C18" s="71">
        <v>22</v>
      </c>
      <c r="D18" s="71">
        <v>22</v>
      </c>
      <c r="E18" s="71">
        <v>607</v>
      </c>
      <c r="F18" s="71">
        <v>2600</v>
      </c>
      <c r="G18" s="65" t="s">
        <v>317</v>
      </c>
      <c r="H18" s="66" t="s">
        <v>163</v>
      </c>
      <c r="I18" s="115"/>
    </row>
    <row r="19" spans="1:9" x14ac:dyDescent="0.2">
      <c r="A19" s="70" t="s">
        <v>148</v>
      </c>
      <c r="B19" s="71">
        <v>1</v>
      </c>
      <c r="C19" s="71">
        <v>22</v>
      </c>
      <c r="D19" s="71">
        <v>22</v>
      </c>
      <c r="E19" s="71">
        <v>15.43</v>
      </c>
      <c r="F19" s="71">
        <v>180</v>
      </c>
      <c r="G19" s="65" t="s">
        <v>318</v>
      </c>
      <c r="H19" s="66">
        <v>7.4999999999999997E-2</v>
      </c>
      <c r="I19" s="66">
        <v>0.11</v>
      </c>
    </row>
    <row r="20" spans="1:9" x14ac:dyDescent="0.2">
      <c r="A20" s="70" t="s">
        <v>149</v>
      </c>
      <c r="B20" s="71" t="s">
        <v>299</v>
      </c>
      <c r="C20" s="71">
        <v>19</v>
      </c>
      <c r="D20" s="71">
        <v>2</v>
      </c>
      <c r="E20" s="71">
        <v>6.1000000000000004E-3</v>
      </c>
      <c r="F20" s="71">
        <v>2.1999999999999999E-2</v>
      </c>
      <c r="G20" s="65" t="s">
        <v>319</v>
      </c>
      <c r="H20" s="115"/>
      <c r="I20" s="66">
        <v>5.0000000000000001E-3</v>
      </c>
    </row>
    <row r="21" spans="1:9" x14ac:dyDescent="0.25">
      <c r="A21" s="70" t="s">
        <v>151</v>
      </c>
      <c r="B21" s="71">
        <v>1</v>
      </c>
      <c r="C21" s="71">
        <v>22</v>
      </c>
      <c r="D21" s="71">
        <v>22</v>
      </c>
      <c r="E21" s="71">
        <v>1.1499999999999999</v>
      </c>
      <c r="F21" s="71">
        <v>2.5</v>
      </c>
      <c r="G21" s="64" t="s">
        <v>320</v>
      </c>
      <c r="H21" s="66">
        <v>0.24</v>
      </c>
      <c r="I21" s="66">
        <v>0.44</v>
      </c>
    </row>
    <row r="22" spans="1:9" x14ac:dyDescent="0.25">
      <c r="A22" s="70" t="s">
        <v>152</v>
      </c>
      <c r="B22" s="71">
        <v>3</v>
      </c>
      <c r="C22" s="71">
        <v>1</v>
      </c>
      <c r="D22" s="71">
        <v>1</v>
      </c>
      <c r="E22" s="71">
        <v>7.5000000000000002E-4</v>
      </c>
      <c r="F22" s="71">
        <v>7.5000000000000002E-4</v>
      </c>
      <c r="G22" s="64" t="s">
        <v>321</v>
      </c>
      <c r="H22" s="66">
        <v>0.24</v>
      </c>
      <c r="I22" s="66">
        <v>0.45</v>
      </c>
    </row>
    <row r="23" spans="1:9" x14ac:dyDescent="0.25">
      <c r="A23" s="72" t="s">
        <v>153</v>
      </c>
      <c r="B23" s="71">
        <v>5</v>
      </c>
      <c r="C23" s="71">
        <v>13</v>
      </c>
      <c r="D23" s="71">
        <v>13</v>
      </c>
      <c r="E23" s="71">
        <v>8.0370000000000008</v>
      </c>
      <c r="F23" s="71">
        <v>8.85</v>
      </c>
      <c r="G23" s="64" t="s">
        <v>322</v>
      </c>
      <c r="H23" s="115"/>
      <c r="I23" s="66">
        <v>8.1199999999999992</v>
      </c>
    </row>
    <row r="24" spans="1:9" x14ac:dyDescent="0.2">
      <c r="A24" s="72" t="s">
        <v>155</v>
      </c>
      <c r="B24" s="71">
        <v>3</v>
      </c>
      <c r="C24" s="71">
        <v>1</v>
      </c>
      <c r="D24" s="71">
        <v>1</v>
      </c>
      <c r="E24" s="71">
        <v>0.13</v>
      </c>
      <c r="F24" s="71">
        <v>0.13</v>
      </c>
      <c r="G24" s="65" t="s">
        <v>323</v>
      </c>
      <c r="H24" s="66" t="s">
        <v>163</v>
      </c>
      <c r="I24" s="66" t="s">
        <v>163</v>
      </c>
    </row>
    <row r="25" spans="1:9" x14ac:dyDescent="0.2">
      <c r="A25" s="70" t="s">
        <v>267</v>
      </c>
      <c r="B25" s="71">
        <v>1</v>
      </c>
      <c r="C25" s="71">
        <v>23</v>
      </c>
      <c r="D25" s="71">
        <v>10</v>
      </c>
      <c r="E25" s="71">
        <v>4.96E-3</v>
      </c>
      <c r="F25" s="71">
        <v>1.55E-2</v>
      </c>
      <c r="G25" s="65" t="s">
        <v>324</v>
      </c>
      <c r="H25" s="66" t="s">
        <v>163</v>
      </c>
      <c r="I25" s="115"/>
    </row>
    <row r="26" spans="1:9" x14ac:dyDescent="0.2">
      <c r="A26" s="72" t="s">
        <v>271</v>
      </c>
      <c r="B26" s="71">
        <v>1</v>
      </c>
      <c r="C26" s="71">
        <v>43</v>
      </c>
      <c r="D26" s="71">
        <v>1</v>
      </c>
      <c r="E26" s="71">
        <v>6.0000000000000001E-3</v>
      </c>
      <c r="F26" s="71">
        <v>2.3E-2</v>
      </c>
      <c r="G26" s="65" t="s">
        <v>325</v>
      </c>
      <c r="H26" s="66" t="s">
        <v>163</v>
      </c>
      <c r="I26" s="66" t="s">
        <v>163</v>
      </c>
    </row>
    <row r="27" spans="1:9" x14ac:dyDescent="0.2">
      <c r="A27" s="70" t="s">
        <v>158</v>
      </c>
      <c r="B27" s="71">
        <v>3</v>
      </c>
      <c r="C27" s="71">
        <v>1</v>
      </c>
      <c r="D27" s="71">
        <v>1</v>
      </c>
      <c r="E27" s="71">
        <v>4.0000000000000002E-4</v>
      </c>
      <c r="F27" s="71">
        <v>4.0000000000000002E-4</v>
      </c>
      <c r="G27" s="65" t="s">
        <v>326</v>
      </c>
      <c r="H27" s="66" t="s">
        <v>163</v>
      </c>
      <c r="I27" s="66" t="s">
        <v>163</v>
      </c>
    </row>
    <row r="28" spans="1:9" ht="12" customHeight="1" x14ac:dyDescent="0.25">
      <c r="A28" s="72" t="s">
        <v>159</v>
      </c>
      <c r="B28" s="71">
        <v>3</v>
      </c>
      <c r="C28" s="71">
        <v>29</v>
      </c>
      <c r="D28" s="71">
        <v>29</v>
      </c>
      <c r="E28" s="71">
        <v>9.2100000000000009</v>
      </c>
      <c r="F28" s="71">
        <v>21</v>
      </c>
      <c r="G28" s="85" t="s">
        <v>327</v>
      </c>
      <c r="H28" s="66">
        <v>1.28</v>
      </c>
      <c r="I28" s="115"/>
    </row>
    <row r="29" spans="1:9" x14ac:dyDescent="0.25">
      <c r="A29" s="72" t="s">
        <v>1407</v>
      </c>
      <c r="B29" s="71">
        <v>1</v>
      </c>
      <c r="C29" s="71">
        <v>20</v>
      </c>
      <c r="D29" s="71">
        <v>20</v>
      </c>
      <c r="E29" s="71">
        <v>2.44</v>
      </c>
      <c r="F29" s="71">
        <v>8.84</v>
      </c>
      <c r="G29" s="64" t="s">
        <v>1410</v>
      </c>
      <c r="H29" s="66">
        <v>196</v>
      </c>
      <c r="I29" s="115"/>
    </row>
    <row r="30" spans="1:9" x14ac:dyDescent="0.25">
      <c r="A30" s="72" t="s">
        <v>1409</v>
      </c>
      <c r="B30" s="71" t="s">
        <v>299</v>
      </c>
      <c r="C30" s="71">
        <v>19</v>
      </c>
      <c r="D30" s="71">
        <v>1</v>
      </c>
      <c r="E30" s="71">
        <v>0.3</v>
      </c>
      <c r="F30" s="71">
        <v>0.7</v>
      </c>
      <c r="G30" s="64" t="s">
        <v>1411</v>
      </c>
      <c r="H30" s="66">
        <v>0.74</v>
      </c>
      <c r="I30" s="115"/>
    </row>
    <row r="32" spans="1:9" x14ac:dyDescent="0.25">
      <c r="A32" s="67" t="s">
        <v>1402</v>
      </c>
    </row>
    <row r="33" spans="1:6" x14ac:dyDescent="0.25">
      <c r="A33" s="68" t="s">
        <v>113</v>
      </c>
      <c r="B33" s="69" t="s">
        <v>114</v>
      </c>
      <c r="C33" s="69" t="s">
        <v>115</v>
      </c>
      <c r="D33" s="69" t="s">
        <v>116</v>
      </c>
      <c r="E33" s="69" t="s">
        <v>1404</v>
      </c>
      <c r="F33" s="69" t="s">
        <v>118</v>
      </c>
    </row>
    <row r="34" spans="1:6" x14ac:dyDescent="0.2">
      <c r="A34" s="75" t="s">
        <v>162</v>
      </c>
      <c r="B34" s="66">
        <v>3</v>
      </c>
      <c r="C34" s="66">
        <v>1</v>
      </c>
      <c r="D34" s="66">
        <v>0</v>
      </c>
      <c r="E34" s="66" t="s">
        <v>124</v>
      </c>
      <c r="F34" s="66" t="s">
        <v>124</v>
      </c>
    </row>
    <row r="35" spans="1:6" x14ac:dyDescent="0.2">
      <c r="A35" s="75" t="s">
        <v>164</v>
      </c>
      <c r="B35" s="66">
        <v>3</v>
      </c>
      <c r="C35" s="66">
        <v>1</v>
      </c>
      <c r="D35" s="66">
        <v>0</v>
      </c>
      <c r="E35" s="66" t="s">
        <v>124</v>
      </c>
      <c r="F35" s="66" t="s">
        <v>124</v>
      </c>
    </row>
    <row r="36" spans="1:6" x14ac:dyDescent="0.2">
      <c r="A36" s="76" t="s">
        <v>165</v>
      </c>
      <c r="B36" s="66">
        <v>3</v>
      </c>
      <c r="C36" s="66">
        <v>1</v>
      </c>
      <c r="D36" s="66">
        <v>0</v>
      </c>
      <c r="E36" s="66" t="s">
        <v>124</v>
      </c>
      <c r="F36" s="66" t="s">
        <v>124</v>
      </c>
    </row>
    <row r="37" spans="1:6" x14ac:dyDescent="0.2">
      <c r="A37" s="75" t="s">
        <v>166</v>
      </c>
      <c r="B37" s="66">
        <v>3</v>
      </c>
      <c r="C37" s="66">
        <v>1</v>
      </c>
      <c r="D37" s="66">
        <v>0</v>
      </c>
      <c r="E37" s="66" t="s">
        <v>124</v>
      </c>
      <c r="F37" s="66" t="s">
        <v>124</v>
      </c>
    </row>
    <row r="38" spans="1:6" x14ac:dyDescent="0.2">
      <c r="A38" s="75" t="s">
        <v>168</v>
      </c>
      <c r="B38" s="66">
        <v>1</v>
      </c>
      <c r="C38" s="66">
        <v>14</v>
      </c>
      <c r="D38" s="66">
        <v>0</v>
      </c>
      <c r="E38" s="66" t="s">
        <v>124</v>
      </c>
      <c r="F38" s="66" t="s">
        <v>124</v>
      </c>
    </row>
    <row r="39" spans="1:6" x14ac:dyDescent="0.2">
      <c r="A39" s="75" t="s">
        <v>168</v>
      </c>
      <c r="B39" s="66">
        <v>3</v>
      </c>
      <c r="C39" s="66">
        <v>1</v>
      </c>
      <c r="D39" s="66">
        <v>0</v>
      </c>
      <c r="E39" s="66" t="s">
        <v>124</v>
      </c>
      <c r="F39" s="66" t="s">
        <v>124</v>
      </c>
    </row>
    <row r="40" spans="1:6" x14ac:dyDescent="0.2">
      <c r="A40" s="75" t="s">
        <v>170</v>
      </c>
      <c r="B40" s="66">
        <v>3</v>
      </c>
      <c r="C40" s="66">
        <v>1</v>
      </c>
      <c r="D40" s="66">
        <v>0</v>
      </c>
      <c r="E40" s="66" t="s">
        <v>124</v>
      </c>
      <c r="F40" s="66" t="s">
        <v>124</v>
      </c>
    </row>
    <row r="41" spans="1:6" ht="24" x14ac:dyDescent="0.2">
      <c r="A41" s="75" t="s">
        <v>173</v>
      </c>
      <c r="B41" s="66">
        <v>3</v>
      </c>
      <c r="C41" s="66">
        <v>2</v>
      </c>
      <c r="D41" s="66">
        <v>0</v>
      </c>
      <c r="E41" s="66" t="s">
        <v>124</v>
      </c>
      <c r="F41" s="66" t="s">
        <v>124</v>
      </c>
    </row>
    <row r="42" spans="1:6" x14ac:dyDescent="0.2">
      <c r="A42" s="75" t="s">
        <v>174</v>
      </c>
      <c r="B42" s="66">
        <v>3</v>
      </c>
      <c r="C42" s="66">
        <v>2</v>
      </c>
      <c r="D42" s="66">
        <v>0</v>
      </c>
      <c r="E42" s="66" t="s">
        <v>124</v>
      </c>
      <c r="F42" s="66" t="s">
        <v>124</v>
      </c>
    </row>
    <row r="43" spans="1:6" x14ac:dyDescent="0.2">
      <c r="A43" s="76" t="s">
        <v>123</v>
      </c>
      <c r="B43" s="66">
        <v>1</v>
      </c>
      <c r="C43" s="66">
        <v>19</v>
      </c>
      <c r="D43" s="66">
        <v>0</v>
      </c>
      <c r="E43" s="66" t="s">
        <v>124</v>
      </c>
      <c r="F43" s="66" t="s">
        <v>124</v>
      </c>
    </row>
    <row r="44" spans="1:6" x14ac:dyDescent="0.2">
      <c r="A44" s="75" t="s">
        <v>126</v>
      </c>
      <c r="B44" s="66" t="s">
        <v>299</v>
      </c>
      <c r="C44" s="66">
        <v>19</v>
      </c>
      <c r="D44" s="66">
        <v>0</v>
      </c>
      <c r="E44" s="66" t="s">
        <v>124</v>
      </c>
      <c r="F44" s="66" t="s">
        <v>124</v>
      </c>
    </row>
    <row r="45" spans="1:6" x14ac:dyDescent="0.2">
      <c r="A45" s="75" t="s">
        <v>129</v>
      </c>
      <c r="B45" s="66">
        <v>1</v>
      </c>
      <c r="C45" s="66">
        <v>7</v>
      </c>
      <c r="D45" s="66">
        <v>0</v>
      </c>
      <c r="E45" s="66" t="s">
        <v>124</v>
      </c>
      <c r="F45" s="66" t="s">
        <v>124</v>
      </c>
    </row>
    <row r="46" spans="1:6" x14ac:dyDescent="0.2">
      <c r="A46" s="76" t="s">
        <v>179</v>
      </c>
      <c r="B46" s="66">
        <v>3</v>
      </c>
      <c r="C46" s="66">
        <v>1</v>
      </c>
      <c r="D46" s="66">
        <v>0</v>
      </c>
      <c r="E46" s="66" t="s">
        <v>124</v>
      </c>
      <c r="F46" s="66" t="s">
        <v>124</v>
      </c>
    </row>
    <row r="47" spans="1:6" x14ac:dyDescent="0.2">
      <c r="A47" s="77" t="s">
        <v>184</v>
      </c>
      <c r="B47" s="66" t="s">
        <v>299</v>
      </c>
      <c r="C47" s="66">
        <v>19</v>
      </c>
      <c r="D47" s="66">
        <v>0</v>
      </c>
      <c r="E47" s="66" t="s">
        <v>124</v>
      </c>
      <c r="F47" s="66" t="s">
        <v>124</v>
      </c>
    </row>
    <row r="48" spans="1:6" x14ac:dyDescent="0.2">
      <c r="A48" s="75" t="s">
        <v>188</v>
      </c>
      <c r="B48" s="66">
        <v>3</v>
      </c>
      <c r="C48" s="66">
        <v>1</v>
      </c>
      <c r="D48" s="66">
        <v>0</v>
      </c>
      <c r="E48" s="66" t="s">
        <v>124</v>
      </c>
      <c r="F48" s="66" t="s">
        <v>124</v>
      </c>
    </row>
    <row r="49" spans="1:6" x14ac:dyDescent="0.2">
      <c r="A49" s="76" t="s">
        <v>190</v>
      </c>
      <c r="B49" s="66">
        <v>3</v>
      </c>
      <c r="C49" s="66">
        <v>1</v>
      </c>
      <c r="D49" s="66">
        <v>0</v>
      </c>
      <c r="E49" s="66" t="s">
        <v>124</v>
      </c>
      <c r="F49" s="66" t="s">
        <v>124</v>
      </c>
    </row>
    <row r="50" spans="1:6" x14ac:dyDescent="0.2">
      <c r="A50" s="76" t="s">
        <v>192</v>
      </c>
      <c r="B50" s="66">
        <v>3</v>
      </c>
      <c r="C50" s="66">
        <v>1</v>
      </c>
      <c r="D50" s="66">
        <v>0</v>
      </c>
      <c r="E50" s="66" t="s">
        <v>124</v>
      </c>
      <c r="F50" s="66" t="s">
        <v>124</v>
      </c>
    </row>
    <row r="51" spans="1:6" x14ac:dyDescent="0.2">
      <c r="A51" s="75" t="s">
        <v>196</v>
      </c>
      <c r="B51" s="66">
        <v>3</v>
      </c>
      <c r="C51" s="66">
        <v>1</v>
      </c>
      <c r="D51" s="66">
        <v>0</v>
      </c>
      <c r="E51" s="66" t="s">
        <v>124</v>
      </c>
      <c r="F51" s="66" t="s">
        <v>124</v>
      </c>
    </row>
    <row r="52" spans="1:6" x14ac:dyDescent="0.2">
      <c r="A52" s="76" t="s">
        <v>198</v>
      </c>
      <c r="B52" s="66">
        <v>3</v>
      </c>
      <c r="C52" s="66">
        <v>1</v>
      </c>
      <c r="D52" s="66">
        <v>0</v>
      </c>
      <c r="E52" s="66" t="s">
        <v>124</v>
      </c>
      <c r="F52" s="66" t="s">
        <v>124</v>
      </c>
    </row>
    <row r="53" spans="1:6" x14ac:dyDescent="0.2">
      <c r="A53" s="75" t="s">
        <v>136</v>
      </c>
      <c r="B53" s="66" t="s">
        <v>299</v>
      </c>
      <c r="C53" s="66">
        <v>19</v>
      </c>
      <c r="D53" s="66">
        <v>0</v>
      </c>
      <c r="E53" s="66" t="s">
        <v>124</v>
      </c>
      <c r="F53" s="66" t="s">
        <v>124</v>
      </c>
    </row>
    <row r="54" spans="1:6" x14ac:dyDescent="0.2">
      <c r="A54" s="75" t="s">
        <v>201</v>
      </c>
      <c r="B54" s="66">
        <v>3</v>
      </c>
      <c r="C54" s="66">
        <v>1</v>
      </c>
      <c r="D54" s="66">
        <v>0</v>
      </c>
      <c r="E54" s="66" t="s">
        <v>124</v>
      </c>
      <c r="F54" s="66" t="s">
        <v>124</v>
      </c>
    </row>
    <row r="55" spans="1:6" x14ac:dyDescent="0.2">
      <c r="A55" s="76" t="s">
        <v>207</v>
      </c>
      <c r="B55" s="66">
        <v>1</v>
      </c>
      <c r="C55" s="66">
        <v>41</v>
      </c>
      <c r="D55" s="66">
        <v>0</v>
      </c>
      <c r="E55" s="66" t="s">
        <v>124</v>
      </c>
      <c r="F55" s="66" t="s">
        <v>124</v>
      </c>
    </row>
    <row r="56" spans="1:6" x14ac:dyDescent="0.2">
      <c r="A56" s="76" t="s">
        <v>211</v>
      </c>
      <c r="B56" s="66">
        <v>3</v>
      </c>
      <c r="C56" s="66">
        <v>1</v>
      </c>
      <c r="D56" s="66">
        <v>0</v>
      </c>
      <c r="E56" s="66" t="s">
        <v>124</v>
      </c>
      <c r="F56" s="66" t="s">
        <v>124</v>
      </c>
    </row>
    <row r="57" spans="1:6" x14ac:dyDescent="0.2">
      <c r="A57" s="76" t="s">
        <v>218</v>
      </c>
      <c r="B57" s="66">
        <v>3</v>
      </c>
      <c r="C57" s="66">
        <v>1</v>
      </c>
      <c r="D57" s="66">
        <v>0</v>
      </c>
      <c r="E57" s="66" t="s">
        <v>124</v>
      </c>
      <c r="F57" s="66" t="s">
        <v>124</v>
      </c>
    </row>
    <row r="58" spans="1:6" x14ac:dyDescent="0.2">
      <c r="A58" s="75" t="s">
        <v>219</v>
      </c>
      <c r="B58" s="66">
        <v>3</v>
      </c>
      <c r="C58" s="66">
        <v>1</v>
      </c>
      <c r="D58" s="66">
        <v>0</v>
      </c>
      <c r="E58" s="66" t="s">
        <v>124</v>
      </c>
      <c r="F58" s="66" t="s">
        <v>124</v>
      </c>
    </row>
    <row r="59" spans="1:6" x14ac:dyDescent="0.2">
      <c r="A59" s="75" t="s">
        <v>224</v>
      </c>
      <c r="B59" s="66">
        <v>3</v>
      </c>
      <c r="C59" s="66">
        <v>1</v>
      </c>
      <c r="D59" s="66">
        <v>0</v>
      </c>
      <c r="E59" s="66" t="s">
        <v>124</v>
      </c>
      <c r="F59" s="66" t="s">
        <v>124</v>
      </c>
    </row>
    <row r="60" spans="1:6" x14ac:dyDescent="0.2">
      <c r="A60" s="75" t="s">
        <v>225</v>
      </c>
      <c r="B60" s="66">
        <v>3</v>
      </c>
      <c r="C60" s="66">
        <v>1</v>
      </c>
      <c r="D60" s="66">
        <v>0</v>
      </c>
      <c r="E60" s="66" t="s">
        <v>124</v>
      </c>
      <c r="F60" s="66" t="s">
        <v>124</v>
      </c>
    </row>
    <row r="61" spans="1:6" x14ac:dyDescent="0.2">
      <c r="A61" s="76" t="s">
        <v>229</v>
      </c>
      <c r="B61" s="66">
        <v>1</v>
      </c>
      <c r="C61" s="66">
        <v>22</v>
      </c>
      <c r="D61" s="66">
        <v>0</v>
      </c>
      <c r="E61" s="66" t="s">
        <v>124</v>
      </c>
      <c r="F61" s="66" t="s">
        <v>124</v>
      </c>
    </row>
    <row r="62" spans="1:6" x14ac:dyDescent="0.2">
      <c r="A62" s="76" t="s">
        <v>232</v>
      </c>
      <c r="B62" s="66">
        <v>3</v>
      </c>
      <c r="C62" s="66">
        <v>1</v>
      </c>
      <c r="D62" s="66">
        <v>0</v>
      </c>
      <c r="E62" s="66" t="s">
        <v>124</v>
      </c>
      <c r="F62" s="66" t="s">
        <v>124</v>
      </c>
    </row>
    <row r="63" spans="1:6" x14ac:dyDescent="0.2">
      <c r="A63" s="75" t="s">
        <v>234</v>
      </c>
      <c r="B63" s="66">
        <v>3</v>
      </c>
      <c r="C63" s="66">
        <v>1</v>
      </c>
      <c r="D63" s="66">
        <v>0</v>
      </c>
      <c r="E63" s="66" t="s">
        <v>124</v>
      </c>
      <c r="F63" s="66" t="s">
        <v>124</v>
      </c>
    </row>
    <row r="64" spans="1:6" x14ac:dyDescent="0.2">
      <c r="A64" s="76" t="s">
        <v>240</v>
      </c>
      <c r="B64" s="66">
        <v>1</v>
      </c>
      <c r="C64" s="66">
        <v>42</v>
      </c>
      <c r="D64" s="66">
        <v>0</v>
      </c>
      <c r="E64" s="66" t="s">
        <v>124</v>
      </c>
      <c r="F64" s="66" t="s">
        <v>124</v>
      </c>
    </row>
    <row r="65" spans="1:6" x14ac:dyDescent="0.2">
      <c r="A65" s="76" t="s">
        <v>146</v>
      </c>
      <c r="B65" s="66">
        <v>3</v>
      </c>
      <c r="C65" s="66">
        <v>1</v>
      </c>
      <c r="D65" s="66">
        <v>0</v>
      </c>
      <c r="E65" s="66" t="s">
        <v>124</v>
      </c>
      <c r="F65" s="66" t="s">
        <v>124</v>
      </c>
    </row>
    <row r="66" spans="1:6" x14ac:dyDescent="0.2">
      <c r="A66" s="76" t="s">
        <v>241</v>
      </c>
      <c r="B66" s="66">
        <v>3</v>
      </c>
      <c r="C66" s="66">
        <v>1</v>
      </c>
      <c r="D66" s="66">
        <v>0</v>
      </c>
      <c r="E66" s="66" t="s">
        <v>124</v>
      </c>
      <c r="F66" s="66" t="s">
        <v>124</v>
      </c>
    </row>
    <row r="67" spans="1:6" x14ac:dyDescent="0.2">
      <c r="A67" s="75" t="s">
        <v>244</v>
      </c>
      <c r="B67" s="66">
        <v>3</v>
      </c>
      <c r="C67" s="66">
        <v>1</v>
      </c>
      <c r="D67" s="66">
        <v>0</v>
      </c>
      <c r="E67" s="66" t="s">
        <v>124</v>
      </c>
      <c r="F67" s="66" t="s">
        <v>124</v>
      </c>
    </row>
    <row r="68" spans="1:6" x14ac:dyDescent="0.2">
      <c r="A68" s="76" t="s">
        <v>245</v>
      </c>
      <c r="B68" s="66">
        <v>1</v>
      </c>
      <c r="C68" s="66">
        <v>22</v>
      </c>
      <c r="D68" s="66">
        <v>0</v>
      </c>
      <c r="E68" s="66" t="s">
        <v>124</v>
      </c>
      <c r="F68" s="66" t="s">
        <v>124</v>
      </c>
    </row>
    <row r="69" spans="1:6" x14ac:dyDescent="0.2">
      <c r="A69" s="75" t="s">
        <v>247</v>
      </c>
      <c r="B69" s="66">
        <v>3</v>
      </c>
      <c r="C69" s="66">
        <v>1</v>
      </c>
      <c r="D69" s="66">
        <v>0</v>
      </c>
      <c r="E69" s="66" t="s">
        <v>124</v>
      </c>
      <c r="F69" s="66" t="s">
        <v>124</v>
      </c>
    </row>
    <row r="70" spans="1:6" x14ac:dyDescent="0.2">
      <c r="A70" s="75" t="s">
        <v>250</v>
      </c>
      <c r="B70" s="66">
        <v>3</v>
      </c>
      <c r="C70" s="66">
        <v>1</v>
      </c>
      <c r="D70" s="66">
        <v>0</v>
      </c>
      <c r="E70" s="66" t="s">
        <v>124</v>
      </c>
      <c r="F70" s="66" t="s">
        <v>124</v>
      </c>
    </row>
    <row r="71" spans="1:6" x14ac:dyDescent="0.2">
      <c r="A71" s="75" t="s">
        <v>253</v>
      </c>
      <c r="B71" s="66">
        <v>1</v>
      </c>
      <c r="C71" s="66">
        <v>14</v>
      </c>
      <c r="D71" s="66">
        <v>0</v>
      </c>
      <c r="E71" s="66" t="s">
        <v>124</v>
      </c>
      <c r="F71" s="66" t="s">
        <v>124</v>
      </c>
    </row>
    <row r="72" spans="1:6" x14ac:dyDescent="0.2">
      <c r="A72" s="75" t="s">
        <v>254</v>
      </c>
      <c r="B72" s="66">
        <v>1</v>
      </c>
      <c r="C72" s="66">
        <v>43</v>
      </c>
      <c r="D72" s="66">
        <v>0</v>
      </c>
      <c r="E72" s="66" t="s">
        <v>124</v>
      </c>
      <c r="F72" s="66" t="s">
        <v>124</v>
      </c>
    </row>
    <row r="73" spans="1:6" x14ac:dyDescent="0.2">
      <c r="A73" s="76" t="s">
        <v>149</v>
      </c>
      <c r="B73" s="66">
        <v>3</v>
      </c>
      <c r="C73" s="66">
        <v>28</v>
      </c>
      <c r="D73" s="66">
        <v>0</v>
      </c>
      <c r="E73" s="66" t="s">
        <v>124</v>
      </c>
      <c r="F73" s="66" t="s">
        <v>124</v>
      </c>
    </row>
    <row r="74" spans="1:6" x14ac:dyDescent="0.2">
      <c r="A74" s="76" t="s">
        <v>150</v>
      </c>
      <c r="B74" s="66">
        <v>3</v>
      </c>
      <c r="C74" s="66">
        <v>1</v>
      </c>
      <c r="D74" s="66">
        <v>0</v>
      </c>
      <c r="E74" s="66" t="s">
        <v>124</v>
      </c>
      <c r="F74" s="66" t="s">
        <v>124</v>
      </c>
    </row>
    <row r="75" spans="1:6" x14ac:dyDescent="0.2">
      <c r="A75" s="76" t="s">
        <v>262</v>
      </c>
      <c r="B75" s="66">
        <v>3</v>
      </c>
      <c r="C75" s="66">
        <v>1</v>
      </c>
      <c r="D75" s="66">
        <v>0</v>
      </c>
      <c r="E75" s="66" t="s">
        <v>124</v>
      </c>
      <c r="F75" s="66" t="s">
        <v>124</v>
      </c>
    </row>
    <row r="76" spans="1:6" x14ac:dyDescent="0.2">
      <c r="A76" s="76" t="s">
        <v>263</v>
      </c>
      <c r="B76" s="66">
        <v>3</v>
      </c>
      <c r="C76" s="66">
        <v>1</v>
      </c>
      <c r="D76" s="66">
        <v>0</v>
      </c>
      <c r="E76" s="66" t="s">
        <v>124</v>
      </c>
      <c r="F76" s="66" t="s">
        <v>124</v>
      </c>
    </row>
    <row r="77" spans="1:6" x14ac:dyDescent="0.2">
      <c r="A77" s="76" t="s">
        <v>272</v>
      </c>
      <c r="B77" s="66">
        <v>3</v>
      </c>
      <c r="C77" s="66">
        <v>1</v>
      </c>
      <c r="D77" s="66">
        <v>0</v>
      </c>
      <c r="E77" s="66" t="s">
        <v>124</v>
      </c>
      <c r="F77" s="66" t="s">
        <v>124</v>
      </c>
    </row>
    <row r="78" spans="1:6" x14ac:dyDescent="0.2">
      <c r="A78" s="76" t="s">
        <v>273</v>
      </c>
      <c r="B78" s="66">
        <v>3</v>
      </c>
      <c r="C78" s="66">
        <v>1</v>
      </c>
      <c r="D78" s="66">
        <v>0</v>
      </c>
      <c r="E78" s="66" t="s">
        <v>124</v>
      </c>
      <c r="F78" s="66" t="s">
        <v>124</v>
      </c>
    </row>
    <row r="79" spans="1:6" x14ac:dyDescent="0.2">
      <c r="A79" s="75" t="s">
        <v>274</v>
      </c>
      <c r="B79" s="66">
        <v>3</v>
      </c>
      <c r="C79" s="66">
        <v>1</v>
      </c>
      <c r="D79" s="66">
        <v>0</v>
      </c>
      <c r="E79" s="66" t="s">
        <v>124</v>
      </c>
      <c r="F79" s="66" t="s">
        <v>124</v>
      </c>
    </row>
    <row r="80" spans="1:6" x14ac:dyDescent="0.2">
      <c r="A80" s="76" t="s">
        <v>278</v>
      </c>
      <c r="B80" s="66">
        <v>3</v>
      </c>
      <c r="C80" s="66">
        <v>1</v>
      </c>
      <c r="D80" s="66">
        <v>0</v>
      </c>
      <c r="E80" s="66" t="s">
        <v>124</v>
      </c>
      <c r="F80" s="66" t="s">
        <v>124</v>
      </c>
    </row>
    <row r="81" spans="1:6" x14ac:dyDescent="0.2">
      <c r="A81" s="75" t="s">
        <v>281</v>
      </c>
      <c r="B81" s="66">
        <v>3</v>
      </c>
      <c r="C81" s="66">
        <v>1</v>
      </c>
      <c r="D81" s="66">
        <v>0</v>
      </c>
      <c r="E81" s="66" t="s">
        <v>124</v>
      </c>
      <c r="F81" s="66" t="s">
        <v>124</v>
      </c>
    </row>
    <row r="82" spans="1:6" x14ac:dyDescent="0.2">
      <c r="A82" s="76" t="s">
        <v>286</v>
      </c>
      <c r="B82" s="66">
        <v>3</v>
      </c>
      <c r="C82" s="66">
        <v>1</v>
      </c>
      <c r="D82" s="66">
        <v>0</v>
      </c>
      <c r="E82" s="66" t="s">
        <v>124</v>
      </c>
      <c r="F82" s="66" t="s">
        <v>124</v>
      </c>
    </row>
    <row r="83" spans="1:6" x14ac:dyDescent="0.2">
      <c r="A83" s="76" t="s">
        <v>288</v>
      </c>
      <c r="B83" s="66">
        <v>3</v>
      </c>
      <c r="C83" s="66">
        <v>1</v>
      </c>
      <c r="D83" s="66">
        <v>0</v>
      </c>
      <c r="E83" s="66" t="s">
        <v>124</v>
      </c>
      <c r="F83" s="66" t="s">
        <v>124</v>
      </c>
    </row>
    <row r="84" spans="1:6" x14ac:dyDescent="0.2">
      <c r="A84" s="76" t="s">
        <v>289</v>
      </c>
      <c r="B84" s="66">
        <v>1</v>
      </c>
      <c r="C84" s="66">
        <v>24</v>
      </c>
      <c r="D84" s="66">
        <v>0</v>
      </c>
      <c r="E84" s="66" t="s">
        <v>124</v>
      </c>
      <c r="F84" s="66" t="s">
        <v>124</v>
      </c>
    </row>
    <row r="85" spans="1:6" x14ac:dyDescent="0.2">
      <c r="A85" s="76" t="s">
        <v>292</v>
      </c>
      <c r="B85" s="66">
        <v>3</v>
      </c>
      <c r="C85" s="66">
        <v>1</v>
      </c>
      <c r="D85" s="66">
        <v>0</v>
      </c>
      <c r="E85" s="66" t="s">
        <v>124</v>
      </c>
      <c r="F85" s="66" t="s">
        <v>124</v>
      </c>
    </row>
    <row r="87" spans="1:6" x14ac:dyDescent="0.25">
      <c r="A87" s="68" t="s">
        <v>1403</v>
      </c>
    </row>
    <row r="88" spans="1:6" x14ac:dyDescent="0.25">
      <c r="A88" s="68" t="s">
        <v>113</v>
      </c>
    </row>
    <row r="89" spans="1:6" x14ac:dyDescent="0.2">
      <c r="A89" s="75" t="s">
        <v>171</v>
      </c>
    </row>
    <row r="90" spans="1:6" x14ac:dyDescent="0.2">
      <c r="A90" s="75" t="s">
        <v>175</v>
      </c>
    </row>
    <row r="91" spans="1:6" x14ac:dyDescent="0.2">
      <c r="A91" s="76" t="s">
        <v>176</v>
      </c>
    </row>
    <row r="92" spans="1:6" x14ac:dyDescent="0.2">
      <c r="A92" s="76" t="s">
        <v>177</v>
      </c>
    </row>
    <row r="93" spans="1:6" x14ac:dyDescent="0.2">
      <c r="A93" s="75" t="s">
        <v>178</v>
      </c>
    </row>
    <row r="94" spans="1:6" x14ac:dyDescent="0.2">
      <c r="A94" s="75" t="s">
        <v>180</v>
      </c>
    </row>
    <row r="95" spans="1:6" ht="24" x14ac:dyDescent="0.2">
      <c r="A95" s="76" t="s">
        <v>182</v>
      </c>
    </row>
    <row r="96" spans="1:6" x14ac:dyDescent="0.2">
      <c r="A96" s="75" t="s">
        <v>183</v>
      </c>
    </row>
    <row r="97" spans="1:1" x14ac:dyDescent="0.2">
      <c r="A97" s="76" t="s">
        <v>185</v>
      </c>
    </row>
    <row r="98" spans="1:1" x14ac:dyDescent="0.2">
      <c r="A98" s="75" t="s">
        <v>187</v>
      </c>
    </row>
    <row r="99" spans="1:1" x14ac:dyDescent="0.2">
      <c r="A99" s="76" t="s">
        <v>189</v>
      </c>
    </row>
    <row r="100" spans="1:1" x14ac:dyDescent="0.2">
      <c r="A100" s="75" t="s">
        <v>193</v>
      </c>
    </row>
    <row r="101" spans="1:1" x14ac:dyDescent="0.2">
      <c r="A101" s="75" t="s">
        <v>195</v>
      </c>
    </row>
    <row r="102" spans="1:1" x14ac:dyDescent="0.2">
      <c r="A102" s="75" t="s">
        <v>197</v>
      </c>
    </row>
    <row r="103" spans="1:1" x14ac:dyDescent="0.2">
      <c r="A103" s="75" t="s">
        <v>199</v>
      </c>
    </row>
    <row r="104" spans="1:1" x14ac:dyDescent="0.2">
      <c r="A104" s="75" t="s">
        <v>200</v>
      </c>
    </row>
    <row r="105" spans="1:1" x14ac:dyDescent="0.2">
      <c r="A105" s="76" t="s">
        <v>203</v>
      </c>
    </row>
    <row r="106" spans="1:1" ht="24" x14ac:dyDescent="0.2">
      <c r="A106" s="76" t="s">
        <v>204</v>
      </c>
    </row>
    <row r="107" spans="1:1" x14ac:dyDescent="0.2">
      <c r="A107" s="75" t="s">
        <v>205</v>
      </c>
    </row>
    <row r="108" spans="1:1" x14ac:dyDescent="0.2">
      <c r="A108" s="75" t="s">
        <v>212</v>
      </c>
    </row>
    <row r="109" spans="1:1" x14ac:dyDescent="0.2">
      <c r="A109" s="76" t="s">
        <v>213</v>
      </c>
    </row>
    <row r="110" spans="1:1" x14ac:dyDescent="0.2">
      <c r="A110" s="75" t="s">
        <v>216</v>
      </c>
    </row>
    <row r="111" spans="1:1" x14ac:dyDescent="0.2">
      <c r="A111" s="75" t="s">
        <v>217</v>
      </c>
    </row>
    <row r="112" spans="1:1" x14ac:dyDescent="0.2">
      <c r="A112" s="76" t="s">
        <v>221</v>
      </c>
    </row>
    <row r="113" spans="1:1" x14ac:dyDescent="0.2">
      <c r="A113" s="75" t="s">
        <v>223</v>
      </c>
    </row>
    <row r="114" spans="1:1" x14ac:dyDescent="0.2">
      <c r="A114" s="75" t="s">
        <v>227</v>
      </c>
    </row>
    <row r="115" spans="1:1" x14ac:dyDescent="0.2">
      <c r="A115" s="75" t="s">
        <v>228</v>
      </c>
    </row>
    <row r="116" spans="1:1" x14ac:dyDescent="0.2">
      <c r="A116" s="75" t="s">
        <v>142</v>
      </c>
    </row>
    <row r="117" spans="1:1" x14ac:dyDescent="0.2">
      <c r="A117" s="75" t="s">
        <v>230</v>
      </c>
    </row>
    <row r="118" spans="1:1" x14ac:dyDescent="0.2">
      <c r="A118" s="75" t="s">
        <v>231</v>
      </c>
    </row>
    <row r="119" spans="1:1" x14ac:dyDescent="0.2">
      <c r="A119" s="75" t="s">
        <v>233</v>
      </c>
    </row>
    <row r="120" spans="1:1" x14ac:dyDescent="0.2">
      <c r="A120" s="75" t="s">
        <v>235</v>
      </c>
    </row>
    <row r="121" spans="1:1" x14ac:dyDescent="0.2">
      <c r="A121" s="76" t="s">
        <v>242</v>
      </c>
    </row>
    <row r="122" spans="1:1" x14ac:dyDescent="0.2">
      <c r="A122" s="75" t="s">
        <v>243</v>
      </c>
    </row>
    <row r="123" spans="1:1" x14ac:dyDescent="0.2">
      <c r="A123" s="75" t="s">
        <v>246</v>
      </c>
    </row>
    <row r="124" spans="1:1" x14ac:dyDescent="0.2">
      <c r="A124" s="75" t="s">
        <v>249</v>
      </c>
    </row>
    <row r="125" spans="1:1" x14ac:dyDescent="0.2">
      <c r="A125" s="75" t="s">
        <v>251</v>
      </c>
    </row>
    <row r="126" spans="1:1" x14ac:dyDescent="0.2">
      <c r="A126" s="75" t="s">
        <v>252</v>
      </c>
    </row>
    <row r="127" spans="1:1" x14ac:dyDescent="0.2">
      <c r="A127" s="77" t="s">
        <v>256</v>
      </c>
    </row>
    <row r="128" spans="1:1" x14ac:dyDescent="0.2">
      <c r="A128" s="76" t="s">
        <v>257</v>
      </c>
    </row>
    <row r="129" spans="1:1" x14ac:dyDescent="0.2">
      <c r="A129" s="76" t="s">
        <v>258</v>
      </c>
    </row>
    <row r="130" spans="1:1" x14ac:dyDescent="0.2">
      <c r="A130" s="76" t="s">
        <v>259</v>
      </c>
    </row>
    <row r="131" spans="1:1" x14ac:dyDescent="0.2">
      <c r="A131" s="75" t="s">
        <v>260</v>
      </c>
    </row>
    <row r="132" spans="1:1" x14ac:dyDescent="0.2">
      <c r="A132" s="75" t="s">
        <v>264</v>
      </c>
    </row>
    <row r="133" spans="1:1" x14ac:dyDescent="0.2">
      <c r="A133" s="75" t="s">
        <v>265</v>
      </c>
    </row>
    <row r="134" spans="1:1" x14ac:dyDescent="0.2">
      <c r="A134" s="75" t="s">
        <v>266</v>
      </c>
    </row>
    <row r="135" spans="1:1" x14ac:dyDescent="0.2">
      <c r="A135" s="75" t="s">
        <v>269</v>
      </c>
    </row>
    <row r="136" spans="1:1" x14ac:dyDescent="0.2">
      <c r="A136" s="75" t="s">
        <v>270</v>
      </c>
    </row>
    <row r="137" spans="1:1" x14ac:dyDescent="0.2">
      <c r="A137" s="75" t="s">
        <v>157</v>
      </c>
    </row>
    <row r="138" spans="1:1" x14ac:dyDescent="0.2">
      <c r="A138" s="75" t="s">
        <v>275</v>
      </c>
    </row>
    <row r="139" spans="1:1" x14ac:dyDescent="0.2">
      <c r="A139" s="75" t="s">
        <v>277</v>
      </c>
    </row>
    <row r="140" spans="1:1" x14ac:dyDescent="0.2">
      <c r="A140" s="75" t="s">
        <v>279</v>
      </c>
    </row>
    <row r="141" spans="1:1" x14ac:dyDescent="0.2">
      <c r="A141" s="75" t="s">
        <v>280</v>
      </c>
    </row>
    <row r="142" spans="1:1" x14ac:dyDescent="0.2">
      <c r="A142" s="75" t="s">
        <v>283</v>
      </c>
    </row>
    <row r="143" spans="1:1" x14ac:dyDescent="0.2">
      <c r="A143" s="75" t="s">
        <v>284</v>
      </c>
    </row>
    <row r="144" spans="1:1" x14ac:dyDescent="0.2">
      <c r="A144" s="75" t="s">
        <v>285</v>
      </c>
    </row>
    <row r="145" spans="1:1" x14ac:dyDescent="0.2">
      <c r="A145" s="76" t="s">
        <v>287</v>
      </c>
    </row>
    <row r="146" spans="1:1" x14ac:dyDescent="0.2">
      <c r="A146" s="75" t="s">
        <v>290</v>
      </c>
    </row>
    <row r="147" spans="1:1" x14ac:dyDescent="0.2">
      <c r="A147" s="75" t="s">
        <v>293</v>
      </c>
    </row>
    <row r="148" spans="1:1" x14ac:dyDescent="0.2">
      <c r="A148" s="75" t="s">
        <v>294</v>
      </c>
    </row>
    <row r="149" spans="1:1" x14ac:dyDescent="0.2">
      <c r="A149" s="75" t="s">
        <v>295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62745e8-e224-48e8-a2e3-254862b8c2f5">
      <Value>41</Value>
      <Value>49</Value>
      <Value>11</Value>
      <Value>32</Value>
      <Value>14</Value>
    </TaxCatchAll>
    <lcf76f155ced4ddcb4097134ff3c332f xmlns="c760b49e-90f4-4260-b1d9-e3d7d6a75612">
      <Terms xmlns="http://schemas.microsoft.com/office/infopath/2007/PartnerControls"/>
    </lcf76f155ced4ddcb4097134ff3c332f>
    <EAReceivedDate xmlns="eebef177-55b5-4448-a5fb-28ea454417ee">2024-11-11T00:00:00+00:00</EAReceivedDate>
    <ga477587807b4e8dbd9d142e03c014fa xmlns="dbe221e7-66db-4bdb-a92c-aa517c005f15">
      <Terms xmlns="http://schemas.microsoft.com/office/infopath/2007/PartnerControls"/>
    </ga477587807b4e8dbd9d142e03c014fa>
    <PermitNumber xmlns="eebef177-55b5-4448-a5fb-28ea454417ee">EPR-AP3328SQ</PermitNumber>
    <bf174f8632e04660b372cf372c1956fe xmlns="dbe221e7-66db-4bdb-a92c-aa517c005f15">
      <Terms xmlns="http://schemas.microsoft.com/office/infopath/2007/PartnerControls"/>
    </bf174f8632e04660b372cf372c1956fe>
    <CessationDate xmlns="eebef177-55b5-4448-a5fb-28ea454417ee" xsi:nil="true"/>
    <NationalSecurity xmlns="eebef177-55b5-4448-a5fb-28ea454417ee">No</NationalSecurity>
    <OtherReference xmlns="eebef177-55b5-4448-a5fb-28ea454417ee">EPR/AP3328SQ</OtherReference>
    <EventLink xmlns="5ffd8e36-f429-4edc-ab50-c5be84842779" xsi:nil="true"/>
    <Customer_x002f_OperatorName xmlns="eebef177-55b5-4448-a5fb-28ea454417ee">H2 TEESSIDE LIMITED</Customer_x002f_OperatorName>
    <m63bd5d2e6554c968a3f4ff9289590fe xmlns="dbe221e7-66db-4bdb-a92c-aa517c005f15">
      <Terms xmlns="http://schemas.microsoft.com/office/infopath/2007/PartnerControls"/>
    </m63bd5d2e6554c968a3f4ff9289590fe>
    <ncb1594ff73b435992550f571a78c184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EPR</TermName>
          <TermId xmlns="http://schemas.microsoft.com/office/infopath/2007/PartnerControls">0e5af97d-1a8c-4d8f-a20b-528a11cab1f6</TermId>
        </TermInfo>
      </Terms>
    </ncb1594ff73b435992550f571a78c184>
    <d22401b98bfe4ec6b8dacbec81c66a1e xmlns="dbe221e7-66db-4bdb-a92c-aa517c005f15">
      <Terms xmlns="http://schemas.microsoft.com/office/infopath/2007/PartnerControls"/>
    </d22401b98bfe4ec6b8dacbec81c66a1e>
    <DocumentDate xmlns="eebef177-55b5-4448-a5fb-28ea454417ee">2024-11-11T00:00:00+00:00</DocumentDate>
    <CurrentPermit xmlns="eebef177-55b5-4448-a5fb-28ea454417ee">N/A - Do not select for New Permits</CurrentPermit>
    <c52c737aaa794145b5e1ab0b33580095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Register</TermName>
          <TermId xmlns="http://schemas.microsoft.com/office/infopath/2007/PartnerControls">f1fcf6a6-5d97-4f1d-964e-a2f916eb1f18</TermId>
        </TermInfo>
      </Terms>
    </c52c737aaa794145b5e1ab0b33580095>
    <f91636ce86a943e5a85e589048b494b2 xmlns="dbe221e7-66db-4bdb-a92c-aa517c005f15">
      <Terms xmlns="http://schemas.microsoft.com/office/infopath/2007/PartnerControls"/>
    </f91636ce86a943e5a85e589048b494b2>
    <mb0b523b12654e57a98fd73f451222f6 xmlns="dbe221e7-66db-4bdb-a92c-aa517c005f15">
      <Terms xmlns="http://schemas.microsoft.com/office/infopath/2007/PartnerControls"/>
    </mb0b523b12654e57a98fd73f451222f6>
    <d3564be703db47eda46ec138bc1ba091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Application ＆ Associated Docs</TermName>
          <TermId xmlns="http://schemas.microsoft.com/office/infopath/2007/PartnerControls">5eadfd3c-6deb-44e1-b7e1-16accd427bec</TermId>
        </TermInfo>
      </Terms>
    </d3564be703db47eda46ec138bc1ba091>
    <EPRNumber xmlns="eebef177-55b5-4448-a5fb-28ea454417ee">EPR/AP3328SQ</EPRNumber>
    <FacilityAddressPostcode xmlns="eebef177-55b5-4448-a5fb-28ea454417ee">TS10 5NX</FacilityAddressPostcode>
    <ed3cfd1978f244c4af5dc9d642a18018 xmlns="dbe221e7-66db-4bdb-a92c-aa517c005f15">
      <Terms xmlns="http://schemas.microsoft.com/office/infopath/2007/PartnerControls"/>
    </ed3cfd1978f244c4af5dc9d642a18018>
    <ExternalAuthor xmlns="eebef177-55b5-4448-a5fb-28ea454417ee">A. Graham</ExternalAuthor>
    <SiteName xmlns="eebef177-55b5-4448-a5fb-28ea454417ee">H2Teeside Hydrogen Facility</SiteName>
    <p517ccc45a7e4674ae144f9410147bb3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Installations</TermName>
          <TermId xmlns="http://schemas.microsoft.com/office/infopath/2007/PartnerControls">645f1c9c-65df-490a-9ce3-4a2aa7c5ff7f</TermId>
        </TermInfo>
      </Terms>
    </p517ccc45a7e4674ae144f9410147bb3>
    <FacilityAddress xmlns="eebef177-55b5-4448-a5fb-28ea454417ee"> Land at ‘The Foundry site, Teesworks, Lackenby and Grangetown, TS10 5NX</FacilityAddress>
    <la34db7254a948be973d9738b9f07ba7 xmlns="dbe221e7-66db-4bdb-a92c-aa517c005f15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Bespoke</TermName>
          <TermId xmlns="http://schemas.microsoft.com/office/infopath/2007/PartnerControls">743fbb82-64b4-442a-8bac-afa632175399</TermId>
        </TermInfo>
      </Terms>
    </la34db7254a948be973d9738b9f07ba7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efra document" ma:contentTypeID="0x010100A5BF1C78D9F64B679A5EBDE1C6598EBC01002B7CA8FB5175F54D9E0CBA42E79C5691" ma:contentTypeVersion="33" ma:contentTypeDescription="Create a new document." ma:contentTypeScope="" ma:versionID="e6689d76012c6b9ad5946d9f639f10b7">
  <xsd:schema xmlns:xsd="http://www.w3.org/2001/XMLSchema" xmlns:xs="http://www.w3.org/2001/XMLSchema" xmlns:p="http://schemas.microsoft.com/office/2006/metadata/properties" xmlns:ns2="662745e8-e224-48e8-a2e3-254862b8c2f5" xmlns:ns3="bf263031-ffd2-4e86-8f4d-1e64fa475fec" xmlns:ns4="e76eb3f9-f7d4-4afe-8d75-1839375753c6" targetNamespace="http://schemas.microsoft.com/office/2006/metadata/properties" ma:root="true" ma:fieldsID="58c75edd420a70a213b218b3c631de6e" ns2:_="" ns3:_="" ns4:_="">
    <xsd:import namespace="662745e8-e224-48e8-a2e3-254862b8c2f5"/>
    <xsd:import namespace="bf263031-ffd2-4e86-8f4d-1e64fa475fec"/>
    <xsd:import namespace="e76eb3f9-f7d4-4afe-8d75-1839375753c6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6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e314b903-0b07-4e5f-bc01-af818658ec35}" ma:internalName="TaxCatchAll" ma:showField="CatchAllData" ma:web="e76eb3f9-f7d4-4afe-8d75-1839375753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e314b903-0b07-4e5f-bc01-af818658ec35}" ma:internalName="TaxCatchAllLabel" ma:readOnly="true" ma:showField="CatchAllDataLabel" ma:web="e76eb3f9-f7d4-4afe-8d75-1839375753c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7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default="10;#Team|ff0485df-0575-416f-802f-e999165821b7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default="National Permitting Service Installations Regime" ma:internalName="Team">
      <xsd:simpleType>
        <xsd:restriction base="dms:Text"/>
      </xsd:simpleType>
    </xsd:element>
    <xsd:element name="Topic" ma:index="20" nillable="true" ma:displayName="Topic" ma:default="Manufacturing WIP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default="9;#Internal EA|b77da37e-7166-4741-8c12-4679faab22d9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default="8;#EA|d5f78ddb-b1b6-4328-9877-d7e3ed06fdac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263031-ffd2-4e86-8f4d-1e64fa475f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0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3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3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37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6eb3f9-f7d4-4afe-8d75-1839375753c6" elementFormDefault="qualified">
    <xsd:import namespace="http://schemas.microsoft.com/office/2006/documentManagement/types"/>
    <xsd:import namespace="http://schemas.microsoft.com/office/infopath/2007/PartnerControls"/>
    <xsd:element name="SharedWithUsers" ma:index="3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ermit File" ma:contentTypeID="0x0101000E9AD557692E154F9D2697C8C6432F76002FF98D7FBCA7AA42ADBE27AC96EFD93A" ma:contentTypeVersion="44" ma:contentTypeDescription="Create a new document." ma:contentTypeScope="" ma:versionID="4f48ea1ba7e3a1b72b88a0c7259d2515">
  <xsd:schema xmlns:xsd="http://www.w3.org/2001/XMLSchema" xmlns:xs="http://www.w3.org/2001/XMLSchema" xmlns:p="http://schemas.microsoft.com/office/2006/metadata/properties" xmlns:ns2="dbe221e7-66db-4bdb-a92c-aa517c005f15" xmlns:ns3="662745e8-e224-48e8-a2e3-254862b8c2f5" xmlns:ns4="eebef177-55b5-4448-a5fb-28ea454417ee" xmlns:ns5="5ffd8e36-f429-4edc-ab50-c5be84842779" xmlns:ns6="c760b49e-90f4-4260-b1d9-e3d7d6a75612" targetNamespace="http://schemas.microsoft.com/office/2006/metadata/properties" ma:root="true" ma:fieldsID="4059035a040dd370d642877b7d461877" ns2:_="" ns3:_="" ns4:_="" ns5:_="" ns6:_="">
    <xsd:import namespace="dbe221e7-66db-4bdb-a92c-aa517c005f15"/>
    <xsd:import namespace="662745e8-e224-48e8-a2e3-254862b8c2f5"/>
    <xsd:import namespace="eebef177-55b5-4448-a5fb-28ea454417ee"/>
    <xsd:import namespace="5ffd8e36-f429-4edc-ab50-c5be84842779"/>
    <xsd:import namespace="c760b49e-90f4-4260-b1d9-e3d7d6a75612"/>
    <xsd:element name="properties">
      <xsd:complexType>
        <xsd:sequence>
          <xsd:element name="documentManagement">
            <xsd:complexType>
              <xsd:all>
                <xsd:element ref="ns2:d3564be703db47eda46ec138bc1ba091" minOccurs="0"/>
                <xsd:element ref="ns3:TaxCatchAll" minOccurs="0"/>
                <xsd:element ref="ns3:TaxCatchAllLabel" minOccurs="0"/>
                <xsd:element ref="ns4:DocumentDate"/>
                <xsd:element ref="ns4:EAReceivedDate"/>
                <xsd:element ref="ns4:ExternalAuthor"/>
                <xsd:element ref="ns2:c52c737aaa794145b5e1ab0b33580095" minOccurs="0"/>
                <xsd:element ref="ns2:ncb1594ff73b435992550f571a78c184" minOccurs="0"/>
                <xsd:element ref="ns2:p517ccc45a7e4674ae144f9410147bb3" minOccurs="0"/>
                <xsd:element ref="ns2:f91636ce86a943e5a85e589048b494b2" minOccurs="0"/>
                <xsd:element ref="ns4:PermitNumber"/>
                <xsd:element ref="ns4:OtherReference" minOccurs="0"/>
                <xsd:element ref="ns4:EPRNumber" minOccurs="0"/>
                <xsd:element ref="ns4:Customer_x002f_OperatorName"/>
                <xsd:element ref="ns4:SiteName"/>
                <xsd:element ref="ns4:FacilityAddress"/>
                <xsd:element ref="ns4:FacilityAddressPostcode"/>
                <xsd:element ref="ns2:ga477587807b4e8dbd9d142e03c014fa" minOccurs="0"/>
                <xsd:element ref="ns2:la34db7254a948be973d9738b9f07ba7" minOccurs="0"/>
                <xsd:element ref="ns2:bf174f8632e04660b372cf372c1956fe" minOccurs="0"/>
                <xsd:element ref="ns2:mb0b523b12654e57a98fd73f451222f6" minOccurs="0"/>
                <xsd:element ref="ns4:CessationDate" minOccurs="0"/>
                <xsd:element ref="ns4:NationalSecurity" minOccurs="0"/>
                <xsd:element ref="ns2:ed3cfd1978f244c4af5dc9d642a18018" minOccurs="0"/>
                <xsd:element ref="ns4:CurrentPermit" minOccurs="0"/>
                <xsd:element ref="ns5:EventLink" minOccurs="0"/>
                <xsd:element ref="ns2:m63bd5d2e6554c968a3f4ff9289590fe" minOccurs="0"/>
                <xsd:element ref="ns2:d22401b98bfe4ec6b8dacbec81c66a1e" minOccurs="0"/>
                <xsd:element ref="ns6:MediaServiceMetadata" minOccurs="0"/>
                <xsd:element ref="ns6:MediaServiceFastMetadata" minOccurs="0"/>
                <xsd:element ref="ns6:lcf76f155ced4ddcb4097134ff3c332f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6:MediaServiceDateTaken" minOccurs="0"/>
                <xsd:element ref="ns6:MediaServiceObjectDetectorVersions" minOccurs="0"/>
                <xsd:element ref="ns2:SharedWithUsers" minOccurs="0"/>
                <xsd:element ref="ns2:SharedWithDetails" minOccurs="0"/>
                <xsd:element ref="ns6:MediaServiceLocation" minOccurs="0"/>
                <xsd:element ref="ns6:MediaLengthInSeconds" minOccurs="0"/>
                <xsd:element ref="ns6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e221e7-66db-4bdb-a92c-aa517c005f15" elementFormDefault="qualified">
    <xsd:import namespace="http://schemas.microsoft.com/office/2006/documentManagement/types"/>
    <xsd:import namespace="http://schemas.microsoft.com/office/infopath/2007/PartnerControls"/>
    <xsd:element name="d3564be703db47eda46ec138bc1ba091" ma:index="8" ma:taxonomy="true" ma:internalName="d3564be703db47eda46ec138bc1ba091" ma:taxonomyFieldName="ActivityGrouping" ma:displayName="Activity Grouping" ma:default="1;#Unassigned|cb01650a-31a4-4ad3-af7c-01edd0cc5fa8" ma:fieldId="{d3564be7-03db-47ed-a46e-c138bc1ba091}" ma:sspId="d1117845-93f6-4da3-abaa-fcb4fa669c78" ma:termSetId="c26d6a6f-914d-4d0c-bc0a-7a709b431a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52c737aaa794145b5e1ab0b33580095" ma:index="15" ma:taxonomy="true" ma:internalName="c52c737aaa794145b5e1ab0b33580095" ma:taxonomyFieldName="DisclosureStatus" ma:displayName="Disclosure Status" ma:fieldId="{c52c737a-aa79-4145-b5e1-ab0b33580095}" ma:sspId="d1117845-93f6-4da3-abaa-fcb4fa669c78" ma:termSetId="be5a9b7f-442f-4603-a8b8-76f5f1ec70c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cb1594ff73b435992550f571a78c184" ma:index="17" ma:taxonomy="true" ma:internalName="ncb1594ff73b435992550f571a78c184" ma:taxonomyFieldName="Regime" ma:displayName="Regime" ma:fieldId="{7cb1594f-f73b-4359-9255-0f571a78c184}" ma:taxonomyMulti="true" ma:sspId="d1117845-93f6-4da3-abaa-fcb4fa669c78" ma:termSetId="79e1bcb8-4c43-4df4-ad15-4ec7b927a84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517ccc45a7e4674ae144f9410147bb3" ma:index="19" ma:taxonomy="true" ma:internalName="p517ccc45a7e4674ae144f9410147bb3" ma:taxonomyFieldName="RegulatedActivityClass" ma:displayName="Regulated Activity Class" ma:fieldId="{9517ccc4-5a7e-4674-ae14-4f9410147bb3}" ma:taxonomyMulti="true" ma:sspId="d1117845-93f6-4da3-abaa-fcb4fa669c78" ma:termSetId="41ee975a-727d-4c90-bb75-bfa3c8eb72d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91636ce86a943e5a85e589048b494b2" ma:index="21" nillable="true" ma:taxonomy="true" ma:internalName="f91636ce86a943e5a85e589048b494b2" ma:taxonomyFieldName="RegulatedActivitySub_x002d_Class" ma:displayName="Regulated Activity Sub-Class" ma:fieldId="{f91636ce-86a9-43e5-a85e-589048b494b2}" ma:taxonomyMulti="true" ma:sspId="d1117845-93f6-4da3-abaa-fcb4fa669c78" ma:termSetId="3c5ee371-f842-4910-b55e-fca1c7c0857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a477587807b4e8dbd9d142e03c014fa" ma:index="30" nillable="true" ma:taxonomy="true" ma:internalName="ga477587807b4e8dbd9d142e03c014fa" ma:taxonomyFieldName="Catchment" ma:displayName="Catchment" ma:fieldId="{0a477587-807b-4e8d-bd9d-142e03c014fa}" ma:sspId="d1117845-93f6-4da3-abaa-fcb4fa669c78" ma:termSetId="a3d7cc5e-3544-4097-ac09-3626e2dfc58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34db7254a948be973d9738b9f07ba7" ma:index="32" ma:taxonomy="true" ma:internalName="la34db7254a948be973d9738b9f07ba7" ma:taxonomyFieldName="TypeofPermit" ma:displayName="Type of Permit" ma:default="48;#N/A - Do not select for New Permits|0430e4c2-ee0a-4b2d-9af6-df735aafbcb2" ma:fieldId="{5a34db72-54a9-48be-973d-9738b9f07ba7}" ma:taxonomyMulti="true" ma:sspId="d1117845-93f6-4da3-abaa-fcb4fa669c78" ma:termSetId="7d47b671-38b6-4716-ba29-cfb8e9b10e5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f174f8632e04660b372cf372c1956fe" ma:index="34" nillable="true" ma:taxonomy="true" ma:internalName="bf174f8632e04660b372cf372c1956fe" ma:taxonomyFieldName="StandardRulesID" ma:displayName="StandardRulesID" ma:fieldId="{bf174f86-32e0-4660-b372-cf372c1956fe}" ma:taxonomyMulti="true" ma:sspId="d1117845-93f6-4da3-abaa-fcb4fa669c78" ma:termSetId="8e138792-83d5-43de-b6e8-7ca5b827ccd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b0b523b12654e57a98fd73f451222f6" ma:index="36" nillable="true" ma:taxonomy="true" ma:internalName="mb0b523b12654e57a98fd73f451222f6" ma:taxonomyFieldName="CessationStatus" ma:displayName="Cessation Status" ma:fieldId="{6b0b523b-1265-4e57-a98f-d73f451222f6}" ma:sspId="d1117845-93f6-4da3-abaa-fcb4fa669c78" ma:termSetId="8efff926-82ca-4afb-81c6-bc22e4acfd6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d3cfd1978f244c4af5dc9d642a18018" ma:index="40" nillable="true" ma:taxonomy="true" ma:internalName="ed3cfd1978f244c4af5dc9d642a18018" ma:taxonomyFieldName="MajorProjectID" ma:displayName="Major Project ID" ma:fieldId="{ed3cfd19-78f2-44c4-af5d-c9d642a18018}" ma:sspId="d1117845-93f6-4da3-abaa-fcb4fa669c78" ma:termSetId="d4a353e3-1bf8-453f-805b-242d6a6db9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63bd5d2e6554c968a3f4ff9289590fe" ma:index="44" nillable="true" ma:taxonomy="true" ma:internalName="m63bd5d2e6554c968a3f4ff9289590fe" ma:taxonomyFieldName="EventType1" ma:displayName="Event Type" ma:readOnly="false" ma:fieldId="{663bd5d2-e655-4c96-8a3f-4ff9289590fe}" ma:sspId="d1117845-93f6-4da3-abaa-fcb4fa669c78" ma:termSetId="6eb2a3b8-caae-450e-a142-afb8c0df352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2401b98bfe4ec6b8dacbec81c66a1e" ma:index="46" nillable="true" ma:taxonomy="true" ma:internalName="d22401b98bfe4ec6b8dacbec81c66a1e" ma:taxonomyFieldName="PermitDocumentType" ma:displayName="Permit Document Type" ma:readOnly="false" ma:fieldId="{d22401b9-8bfe-4ec6-b8da-cbec81c66a1e}" ma:sspId="d1117845-93f6-4da3-abaa-fcb4fa669c78" ma:termSetId="1e9654a3-ed8b-47e0-af9b-cd306150e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5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5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543e4e61-1be0-4b06-bd98-8598df83c830}" ma:internalName="TaxCatchAll" ma:showField="CatchAllData" ma:web="dbe221e7-66db-4bdb-a92c-aa517c005f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543e4e61-1be0-4b06-bd98-8598df83c830}" ma:internalName="TaxCatchAllLabel" ma:readOnly="true" ma:showField="CatchAllDataLabel" ma:web="dbe221e7-66db-4bdb-a92c-aa517c005f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bef177-55b5-4448-a5fb-28ea454417ee" elementFormDefault="qualified">
    <xsd:import namespace="http://schemas.microsoft.com/office/2006/documentManagement/types"/>
    <xsd:import namespace="http://schemas.microsoft.com/office/infopath/2007/PartnerControls"/>
    <xsd:element name="DocumentDate" ma:index="12" ma:displayName="Document Date" ma:format="DateOnly" ma:internalName="DocumentDate">
      <xsd:simpleType>
        <xsd:restriction base="dms:DateTime"/>
      </xsd:simpleType>
    </xsd:element>
    <xsd:element name="EAReceivedDate" ma:index="13" ma:displayName="Received Date" ma:format="DateOnly" ma:internalName="EAReceivedDate">
      <xsd:simpleType>
        <xsd:restriction base="dms:DateTime"/>
      </xsd:simpleType>
    </xsd:element>
    <xsd:element name="ExternalAuthor" ma:index="14" ma:displayName="Document Author" ma:internalName="ExternalAuthor">
      <xsd:simpleType>
        <xsd:restriction base="dms:Text">
          <xsd:maxLength value="255"/>
        </xsd:restriction>
      </xsd:simpleType>
    </xsd:element>
    <xsd:element name="PermitNumber" ma:index="23" ma:displayName="Permit Number" ma:internalName="PermitNumber">
      <xsd:simpleType>
        <xsd:restriction base="dms:Text">
          <xsd:maxLength value="255"/>
        </xsd:restriction>
      </xsd:simpleType>
    </xsd:element>
    <xsd:element name="OtherReference" ma:index="24" nillable="true" ma:displayName="Other Reference" ma:internalName="OtherReference">
      <xsd:simpleType>
        <xsd:restriction base="dms:Text">
          <xsd:maxLength value="255"/>
        </xsd:restriction>
      </xsd:simpleType>
    </xsd:element>
    <xsd:element name="EPRNumber" ma:index="25" nillable="true" ma:displayName="EPR Number" ma:internalName="EPRNumber">
      <xsd:simpleType>
        <xsd:restriction base="dms:Text">
          <xsd:maxLength value="255"/>
        </xsd:restriction>
      </xsd:simpleType>
    </xsd:element>
    <xsd:element name="Customer_x002f_OperatorName" ma:index="26" ma:displayName="Customer / Operator Name" ma:internalName="Customer_x002F_OperatorName">
      <xsd:simpleType>
        <xsd:restriction base="dms:Text">
          <xsd:maxLength value="255"/>
        </xsd:restriction>
      </xsd:simpleType>
    </xsd:element>
    <xsd:element name="SiteName" ma:index="27" ma:displayName="Facility Name" ma:internalName="SiteName">
      <xsd:simpleType>
        <xsd:restriction base="dms:Text">
          <xsd:maxLength value="255"/>
        </xsd:restriction>
      </xsd:simpleType>
    </xsd:element>
    <xsd:element name="FacilityAddress" ma:index="28" ma:displayName="Facility Address" ma:internalName="FacilityAddress">
      <xsd:simpleType>
        <xsd:restriction base="dms:Note">
          <xsd:maxLength value="255"/>
        </xsd:restriction>
      </xsd:simpleType>
    </xsd:element>
    <xsd:element name="FacilityAddressPostcode" ma:index="29" ma:displayName="Facility Address Postcode" ma:internalName="FacilityAddressPostcode">
      <xsd:simpleType>
        <xsd:restriction base="dms:Text">
          <xsd:maxLength value="255"/>
        </xsd:restriction>
      </xsd:simpleType>
    </xsd:element>
    <xsd:element name="CessationDate" ma:index="38" nillable="true" ma:displayName="Cessation Date" ma:format="DateOnly" ma:internalName="CessationDate">
      <xsd:simpleType>
        <xsd:restriction base="dms:DateTime"/>
      </xsd:simpleType>
    </xsd:element>
    <xsd:element name="NationalSecurity" ma:index="39" nillable="true" ma:displayName="National Security" ma:default="No" ma:format="Dropdown" ma:internalName="NationalSecurity">
      <xsd:simpleType>
        <xsd:restriction base="dms:Choice">
          <xsd:enumeration value="Yes"/>
          <xsd:enumeration value="No"/>
        </xsd:restriction>
      </xsd:simpleType>
    </xsd:element>
    <xsd:element name="CurrentPermit" ma:index="42" nillable="true" ma:displayName="Current Permit" ma:default="N/A - Do not select for New Permits" ma:format="Dropdown" ma:internalName="CurrentPermit">
      <xsd:simpleType>
        <xsd:restriction base="dms:Choice">
          <xsd:enumeration value="Yes"/>
          <xsd:enumeration value="No"/>
          <xsd:enumeration value="N/A - Do not select for New Permit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d8e36-f429-4edc-ab50-c5be84842779" elementFormDefault="qualified">
    <xsd:import namespace="http://schemas.microsoft.com/office/2006/documentManagement/types"/>
    <xsd:import namespace="http://schemas.microsoft.com/office/infopath/2007/PartnerControls"/>
    <xsd:element name="EventLink" ma:index="43" nillable="true" ma:displayName="Event Link" ma:internalName="EventLink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60b49e-90f4-4260-b1d9-e3d7d6a756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51" nillable="true" ma:taxonomy="true" ma:internalName="lcf76f155ced4ddcb4097134ff3c332f" ma:taxonomyFieldName="MediaServiceImageTags" ma:displayName="Image Tags" ma:readOnly="false" ma:fieldId="{5cf76f15-5ced-4ddc-b409-7134ff3c332f}" ma:taxonomyMulti="true" ma:sspId="d1117845-93f6-4da3-abaa-fcb4fa669c7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5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5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5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5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5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5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6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6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392887-50B2-42CE-B7BF-5C819F659405}">
  <ds:schemaRefs>
    <ds:schemaRef ds:uri="http://schemas.microsoft.com/office/2006/metadata/properties"/>
    <ds:schemaRef ds:uri="http://schemas.microsoft.com/office/infopath/2007/PartnerControls"/>
    <ds:schemaRef ds:uri="2c1dc71b-8b1e-406a-bebd-9cdac040e1a2"/>
    <ds:schemaRef ds:uri="8896caa7-ea48-4d2e-8d93-f19bb643e419"/>
  </ds:schemaRefs>
</ds:datastoreItem>
</file>

<file path=customXml/itemProps2.xml><?xml version="1.0" encoding="utf-8"?>
<ds:datastoreItem xmlns:ds="http://schemas.openxmlformats.org/officeDocument/2006/customXml" ds:itemID="{79BF6E31-A2F6-4B4A-B311-311C2275D0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72F87F-D2B3-4C76-8744-81DAC7EDD192}"/>
</file>

<file path=customXml/itemProps4.xml><?xml version="1.0" encoding="utf-8"?>
<ds:datastoreItem xmlns:ds="http://schemas.openxmlformats.org/officeDocument/2006/customXml" ds:itemID="{DAF9C606-FFD3-4076-8873-EAB581D36F0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</vt:i4>
      </vt:variant>
    </vt:vector>
  </HeadingPairs>
  <TitlesOfParts>
    <vt:vector size="32" baseType="lpstr">
      <vt:lpstr>Contents</vt:lpstr>
      <vt:lpstr>Pollutants</vt:lpstr>
      <vt:lpstr>EA Locations</vt:lpstr>
      <vt:lpstr>1 - Tees @ BS (NWL)</vt:lpstr>
      <vt:lpstr>1a - Tees @ BS (EA)</vt:lpstr>
      <vt:lpstr>3 - Tees @ LW (EA)</vt:lpstr>
      <vt:lpstr>NWL Nitrogen</vt:lpstr>
      <vt:lpstr>Ambient Inputs</vt:lpstr>
      <vt:lpstr>Input Tables</vt:lpstr>
      <vt:lpstr>TB Quality</vt:lpstr>
      <vt:lpstr>TB DIN</vt:lpstr>
      <vt:lpstr>TB Trace</vt:lpstr>
      <vt:lpstr>TB UnAmm</vt:lpstr>
      <vt:lpstr>H2T Screen</vt:lpstr>
      <vt:lpstr>H2T &amp; NZT Screen</vt:lpstr>
      <vt:lpstr>Effective VF</vt:lpstr>
      <vt:lpstr>6</vt:lpstr>
      <vt:lpstr>8</vt:lpstr>
      <vt:lpstr>9</vt:lpstr>
      <vt:lpstr>10</vt:lpstr>
      <vt:lpstr>16</vt:lpstr>
      <vt:lpstr>17</vt:lpstr>
      <vt:lpstr>18</vt:lpstr>
      <vt:lpstr>19</vt:lpstr>
      <vt:lpstr>20</vt:lpstr>
      <vt:lpstr>22</vt:lpstr>
      <vt:lpstr>24</vt:lpstr>
      <vt:lpstr>25</vt:lpstr>
      <vt:lpstr>27</vt:lpstr>
      <vt:lpstr>28</vt:lpstr>
      <vt:lpstr>'Ambient Inputs'!Print_Area</vt:lpstr>
      <vt:lpstr>Pollutants!Print_Area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Boddey, James</dc:creator>
  <cp:lastModifiedBy>Waite, Sarah</cp:lastModifiedBy>
  <dcterms:created xsi:type="dcterms:W3CDTF">2023-10-20T13:31:02Z</dcterms:created>
  <dcterms:modified xsi:type="dcterms:W3CDTF">2024-11-06T13:43:35Z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0x0101000E9AD557692E154F9D2697C8C6432F76002FF98D7FBCA7AA42ADBE27AC96EFD93A</vt:lpwstr>
  </property>
  <property fmtid="{D5CDD505-2E9C-101B-9397-08002B2CF9AE}" pid="3" name="MediaServiceImageTags">
    <vt:lpwstr/>
  </property>
  <property fmtid="{D5CDD505-2E9C-101B-9397-08002B2CF9AE}" pid="4" name="InformationType">
    <vt:lpwstr/>
  </property>
  <property fmtid="{D5CDD505-2E9C-101B-9397-08002B2CF9AE}" pid="5" name="Distribution">
    <vt:lpwstr>9;#Internal EA|b77da37e-7166-4741-8c12-4679faab22d9</vt:lpwstr>
  </property>
  <property fmtid="{D5CDD505-2E9C-101B-9397-08002B2CF9AE}" pid="6" name="HOCopyrightLevel">
    <vt:lpwstr>7;#Crown|69589897-2828-4761-976e-717fd8e631c9</vt:lpwstr>
  </property>
  <property fmtid="{D5CDD505-2E9C-101B-9397-08002B2CF9AE}" pid="7" name="HOGovernmentSecurityClassification">
    <vt:lpwstr>6;#Official|14c80daa-741b-422c-9722-f71693c9ede4</vt:lpwstr>
  </property>
  <property fmtid="{D5CDD505-2E9C-101B-9397-08002B2CF9AE}" pid="8" name="HOSiteType">
    <vt:lpwstr>10;#Team|ff0485df-0575-416f-802f-e999165821b7</vt:lpwstr>
  </property>
  <property fmtid="{D5CDD505-2E9C-101B-9397-08002B2CF9AE}" pid="9" name="OrganisationalUnit">
    <vt:lpwstr>8;#EA|d5f78ddb-b1b6-4328-9877-d7e3ed06fdac</vt:lpwstr>
  </property>
  <property fmtid="{D5CDD505-2E9C-101B-9397-08002B2CF9AE}" pid="10" name="PermitDocumentType">
    <vt:lpwstr/>
  </property>
  <property fmtid="{D5CDD505-2E9C-101B-9397-08002B2CF9AE}" pid="11" name="TypeofPermit">
    <vt:lpwstr>32;#Bespoke|743fbb82-64b4-442a-8bac-afa632175399</vt:lpwstr>
  </property>
  <property fmtid="{D5CDD505-2E9C-101B-9397-08002B2CF9AE}" pid="12" name="DisclosureStatus">
    <vt:lpwstr>41;#Public Register|f1fcf6a6-5d97-4f1d-964e-a2f916eb1f18</vt:lpwstr>
  </property>
  <property fmtid="{D5CDD505-2E9C-101B-9397-08002B2CF9AE}" pid="13" name="EventType1">
    <vt:lpwstr/>
  </property>
  <property fmtid="{D5CDD505-2E9C-101B-9397-08002B2CF9AE}" pid="14" name="ActivityGrouping">
    <vt:lpwstr>14;#Application ＆ Associated Docs|5eadfd3c-6deb-44e1-b7e1-16accd427bec</vt:lpwstr>
  </property>
  <property fmtid="{D5CDD505-2E9C-101B-9397-08002B2CF9AE}" pid="15" name="RegulatedActivityClass">
    <vt:lpwstr>49;#Installations|645f1c9c-65df-490a-9ce3-4a2aa7c5ff7f</vt:lpwstr>
  </property>
  <property fmtid="{D5CDD505-2E9C-101B-9397-08002B2CF9AE}" pid="16" name="Catchment">
    <vt:lpwstr/>
  </property>
  <property fmtid="{D5CDD505-2E9C-101B-9397-08002B2CF9AE}" pid="17" name="MajorProjectID">
    <vt:lpwstr/>
  </property>
  <property fmtid="{D5CDD505-2E9C-101B-9397-08002B2CF9AE}" pid="18" name="StandardRulesID">
    <vt:lpwstr/>
  </property>
  <property fmtid="{D5CDD505-2E9C-101B-9397-08002B2CF9AE}" pid="19" name="CessationStatus">
    <vt:lpwstr/>
  </property>
  <property fmtid="{D5CDD505-2E9C-101B-9397-08002B2CF9AE}" pid="20" name="Regime">
    <vt:lpwstr>11;#EPR|0e5af97d-1a8c-4d8f-a20b-528a11cab1f6</vt:lpwstr>
  </property>
  <property fmtid="{D5CDD505-2E9C-101B-9397-08002B2CF9AE}" pid="21" name="RegulatedActivitySub-Class">
    <vt:lpwstr/>
  </property>
  <property fmtid="{D5CDD505-2E9C-101B-9397-08002B2CF9AE}" pid="22" name="RegulatedActivitySub_x002d_Class">
    <vt:lpwstr/>
  </property>
</Properties>
</file>