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G:\REGIME\INSTALLATIONS\OFFICERS\ANDY B\Active Cases\Huntsman Derogation BS8656IX_V00\Derogation application docs\"/>
    </mc:Choice>
  </mc:AlternateContent>
  <xr:revisionPtr revIDLastSave="0" documentId="8_{DE1A5D19-63AA-4026-AB3C-E742BA144AA7}" xr6:coauthVersionLast="47" xr6:coauthVersionMax="47" xr10:uidLastSave="{00000000-0000-0000-0000-000000000000}"/>
  <bookViews>
    <workbookView xWindow="25080" yWindow="-495" windowWidth="19440" windowHeight="10440" xr2:uid="{B3D64239-4504-4D1B-879C-48280FC18AA2}"/>
  </bookViews>
  <sheets>
    <sheet name="1. H1 test" sheetId="1" r:id="rId1"/>
    <sheet name="2. Alternative standards" sheetId="19" r:id="rId2"/>
    <sheet name="2.1 Nitrobenzene" sheetId="6" r:id="rId3"/>
    <sheet name="2.2 .2,4-dinitrophenol" sheetId="7" r:id="rId4"/>
    <sheet name="2.3. 2,6-dinitrophenol" sheetId="8" r:id="rId5"/>
    <sheet name="2.4. 2-nitrophenol" sheetId="9" r:id="rId6"/>
    <sheet name="2.5. 4-nitrophenol" sheetId="10" r:id="rId7"/>
    <sheet name="2.6. Formate" sheetId="11" r:id="rId8"/>
    <sheet name="2.7 Oxalate" sheetId="12" r:id="rId9"/>
    <sheet name="2.8. Aminobenzene (Aniline)" sheetId="13" r:id="rId10"/>
    <sheet name="2.9. Picric acid" sheetId="14" r:id="rId11"/>
    <sheet name="2.10 Cyclohexylamine" sheetId="15" r:id="rId12"/>
    <sheet name="Effluent Flow data" sheetId="20"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6" l="1"/>
  <c r="O21" i="20" l="1"/>
  <c r="J21" i="20"/>
  <c r="G21" i="20"/>
  <c r="D21" i="20"/>
  <c r="N21" i="20" s="1"/>
  <c r="L5" i="1"/>
  <c r="L8" i="1"/>
  <c r="K6" i="15" l="1"/>
  <c r="K6" i="14"/>
  <c r="K6" i="13"/>
  <c r="K6" i="12"/>
  <c r="K6" i="10"/>
  <c r="K6" i="9"/>
  <c r="K6" i="8"/>
  <c r="K6" i="7"/>
  <c r="M8" i="1" l="1"/>
  <c r="M24" i="1"/>
  <c r="M23" i="1"/>
  <c r="M25" i="1"/>
  <c r="L24" i="1"/>
  <c r="L23" i="1"/>
  <c r="L25" i="1"/>
  <c r="L26" i="1"/>
  <c r="L27" i="1"/>
  <c r="L17" i="1"/>
  <c r="M7" i="1"/>
  <c r="M9" i="1"/>
  <c r="L7" i="1"/>
  <c r="K6" i="11"/>
</calcChain>
</file>

<file path=xl/sharedStrings.xml><?xml version="1.0" encoding="utf-8"?>
<sst xmlns="http://schemas.openxmlformats.org/spreadsheetml/2006/main" count="332" uniqueCount="97">
  <si>
    <t>H1 screening tests</t>
  </si>
  <si>
    <t>Discharge volume m3/s (maximum)</t>
  </si>
  <si>
    <t xml:space="preserve">Discharge volume m3/s (average) </t>
  </si>
  <si>
    <t>Comments</t>
  </si>
  <si>
    <t xml:space="preserve">Substance </t>
  </si>
  <si>
    <t>Release concentration (ug/l) (AA)</t>
  </si>
  <si>
    <t>Release concentration (ug/l) (MAC)</t>
  </si>
  <si>
    <t>Test 1 (substance less AA EQS?)</t>
  </si>
  <si>
    <t>Test 1 (substance less MAC EQS?)</t>
  </si>
  <si>
    <t>Test 1</t>
  </si>
  <si>
    <t>Ammonia (un-ionised)</t>
  </si>
  <si>
    <t>TOC</t>
  </si>
  <si>
    <t>Benzene</t>
  </si>
  <si>
    <t>Cadmium and its compounds (&lt; 40 mg/l Ca CO3)</t>
  </si>
  <si>
    <t>Mercury</t>
  </si>
  <si>
    <t>BOD</t>
  </si>
  <si>
    <t>Nitrogen (dissolved)</t>
  </si>
  <si>
    <t>Nitrobenzene</t>
  </si>
  <si>
    <t>2,4-dinitrophenol</t>
  </si>
  <si>
    <t>2,6-dinitrophenol</t>
  </si>
  <si>
    <t>2-nitrophenol</t>
  </si>
  <si>
    <t>4-nitrophenol</t>
  </si>
  <si>
    <t>Sulphate</t>
  </si>
  <si>
    <t>Formate</t>
  </si>
  <si>
    <t>Oxalate</t>
  </si>
  <si>
    <t>Aminobenzene (Aniline)</t>
  </si>
  <si>
    <t>Picric acid</t>
  </si>
  <si>
    <t>Cyclohexylamine</t>
  </si>
  <si>
    <t>Phenol (95%ile)</t>
  </si>
  <si>
    <t>Chromium VI (95%ile) (dissolved)</t>
  </si>
  <si>
    <t>Nickel</t>
  </si>
  <si>
    <t>Copper</t>
  </si>
  <si>
    <t>Zinc</t>
  </si>
  <si>
    <t>SS</t>
  </si>
  <si>
    <t>2,4,6-Trinitrophenol</t>
  </si>
  <si>
    <t>Comment/source</t>
  </si>
  <si>
    <t>Sample data</t>
  </si>
  <si>
    <t>5 years data (2015-2019)</t>
  </si>
  <si>
    <t>Annual data - 2019</t>
  </si>
  <si>
    <t>Input data</t>
  </si>
  <si>
    <t>EQS as per EA guidance.</t>
  </si>
  <si>
    <t>N/A</t>
  </si>
  <si>
    <t>No EQS, Alternative values such as PNEC to be obtained, see tab 2.</t>
  </si>
  <si>
    <t>See tab 2 for further details</t>
  </si>
  <si>
    <t>Long term (AA)</t>
  </si>
  <si>
    <t>2,nitrophenol</t>
  </si>
  <si>
    <t>2nitrophenol</t>
  </si>
  <si>
    <t>Marine alternative standard - Long term (AA) ug/l</t>
  </si>
  <si>
    <t>Marine alternative standard- Short term term (MAC) ug/l</t>
  </si>
  <si>
    <t>Annual data - 2021</t>
  </si>
  <si>
    <t>Annual data - 2022</t>
  </si>
  <si>
    <t>4,nitrophenol</t>
  </si>
  <si>
    <t>4 nitrophenol</t>
  </si>
  <si>
    <t>Long terms (AA)</t>
  </si>
  <si>
    <t>2,4,6-Trinitrophenol also known as Picric acid. Assessed above under Picric acid.</t>
  </si>
  <si>
    <t>Marine EQS - Long term (AA,) ug/l</t>
  </si>
  <si>
    <t>Where a substance does not have a defined EQS, alternative standards have been identified. Please see subsequent tabs for each substance with no set EQS.</t>
  </si>
  <si>
    <t>0.04318287 m3/d</t>
  </si>
  <si>
    <t>6000m3/day</t>
  </si>
  <si>
    <t>3731m3/d</t>
  </si>
  <si>
    <t>3731m3/day</t>
  </si>
  <si>
    <t>Average</t>
  </si>
  <si>
    <t>Max</t>
  </si>
  <si>
    <t>6000m3/d</t>
  </si>
  <si>
    <t>0.06944444 m3/s</t>
  </si>
  <si>
    <t>January</t>
  </si>
  <si>
    <t>February</t>
  </si>
  <si>
    <t>March</t>
  </si>
  <si>
    <t>Apr</t>
  </si>
  <si>
    <t>May</t>
  </si>
  <si>
    <t>June</t>
  </si>
  <si>
    <t>July</t>
  </si>
  <si>
    <t>August</t>
  </si>
  <si>
    <t>September</t>
  </si>
  <si>
    <t>October</t>
  </si>
  <si>
    <t>November</t>
  </si>
  <si>
    <t>December</t>
  </si>
  <si>
    <r>
      <rPr>
        <b/>
        <sz val="11"/>
        <color theme="1"/>
        <rFont val="Calibri"/>
        <family val="2"/>
        <scheme val="minor"/>
      </rPr>
      <t>Previous EA advice:</t>
    </r>
    <r>
      <rPr>
        <sz val="11"/>
        <color theme="1"/>
        <rFont val="Calibri"/>
        <family val="2"/>
        <scheme val="minor"/>
      </rPr>
      <t xml:space="preserve"> An assessment of parameters without an EQS should be done for any chemicals that the effluent is 'liable to contain' that don’t have an EQS associated with it. TOC is not a chemical and not considered a priority hazardous substance etc. Not assessed further.</t>
    </r>
  </si>
  <si>
    <t>EA guidance/EQS spreadsheet states that a MAC EQS is not applicable for cadmium and an annual average EQS of 0.2ug/l is applicable. The previous H1 assessment stated a MAC EQS of 0.44ug/l which has been included, however based on latest guidance could be remove and is thought to be not applicable. Cadmium still passes Test 1 regardless.</t>
  </si>
  <si>
    <r>
      <t xml:space="preserve">Not usually screened against in H1 - See Annex D2, Sanitary determinand.
However, Annex D2 does not cover the assessment of BOD to Trac Waters. Given discharge to a tidal stretch of water there is likely to be adequate dilution and dispersion once the effluent discharge meets the main River Tees stretch.
</t>
    </r>
    <r>
      <rPr>
        <b/>
        <sz val="11"/>
        <color theme="1"/>
        <rFont val="Calibri"/>
        <family val="2"/>
        <scheme val="minor"/>
      </rPr>
      <t xml:space="preserve">Previous EA advice: </t>
    </r>
    <r>
      <rPr>
        <sz val="11"/>
        <color theme="1"/>
        <rFont val="Calibri"/>
        <family val="2"/>
        <scheme val="minor"/>
      </rPr>
      <t xml:space="preserve"> The assessment of parameters without an EQS should be done for any chemicals that the effluent is 'liable to contain' that don’t have an EQS associated with it. BOD is not a chemical and not considered a priority hazardous substance etc. Not assessed further.</t>
    </r>
  </si>
  <si>
    <r>
      <t xml:space="preserve">Not to be screened against in H1 - See Annex D2. Sanitary determinand. 
</t>
    </r>
    <r>
      <rPr>
        <b/>
        <sz val="11"/>
        <color theme="1"/>
        <rFont val="Calibri"/>
        <family val="2"/>
        <scheme val="minor"/>
      </rPr>
      <t>Previous EA advice:</t>
    </r>
    <r>
      <rPr>
        <sz val="11"/>
        <color theme="1"/>
        <rFont val="Calibri"/>
        <family val="2"/>
        <scheme val="minor"/>
      </rPr>
      <t xml:space="preserve">  The assessment of parameters without an EQS should be done for any chemicals that the effluent is 'liable to contain' that don’t have an EQS associated with it. Nitrogen is not a chemical and not considered a priority hazardous substance etc. Not assessed further.</t>
    </r>
  </si>
  <si>
    <t>EA guidance states an EQS of 3.76ug/l if DOC is less than 1mg/l.  If DOC is greater than 1mg/l 3.76 + (2.677 x ((DOC/2) –0.5)) μg/l. 
Background data for the area shows an average DOC concentration of 7.9mg/l. Therefore the equation for when DOC is above 1mg/l should be used. This calculation equates to an EQS figure of 13.83ug/l. The H1 tool automatically has copper listed as a substance with an EQS of 3.6ug/l. Given this is already a more stringent limit, this would be acceptable to use as a screening threshold and reviewed again if copper does not screen out of the screening test.</t>
  </si>
  <si>
    <t>EA guidance states is 6.8ug/l. EA guidance states that for Zinc, the concentration should be dissolved plus ambient background concentration.
 For saltwater, an Ambient Background Concentration of 1.1 µg/l is recommended. The release concentration in the effluent is 29ug/l AA and 176ug/l MAC. When adding background concentration of 1.1ug/l, release concentrations are 30.1ug/l AA and 177.1ug/l.</t>
  </si>
  <si>
    <r>
      <t xml:space="preserve">Not generally screened against in H1, assessed via Annex D2 -Sanitary determinand. However Annex D2 not applicable for TRAC waters.
Tidal water bodies are characterised for generally having strong tidal flows and the receiving coastal water should have a high capacity for mixing of solids. Upon entering the coastal water bodies suspended solids would be rapidly dispersed. 
Background data obtained from the EAs WIMS sample point downstream of the Dabholm Gut has an average background concentration of 15mg/l. Discharge from emission point S1 would on average add 0.3mg/l of solids to the Dabholm Gut flowing to the River Tees.  Therefore the discharge of suspended solids at relatively low concentrations would be insignificant with respect to the existing background concentrations. 
</t>
    </r>
    <r>
      <rPr>
        <b/>
        <sz val="11"/>
        <rFont val="Calibri"/>
        <family val="2"/>
        <scheme val="minor"/>
      </rPr>
      <t xml:space="preserve">Previous EA Advice: </t>
    </r>
    <r>
      <rPr>
        <sz val="11"/>
        <rFont val="Calibri"/>
        <family val="2"/>
        <scheme val="minor"/>
      </rPr>
      <t>the assessment of parameters without an EQS should be done for any chemicals that the effluent is 'liable to contain' that don’t have an EQS associated with it. SS are not a chemical and not considered a priority hazardous substance etc. Not assessed further.</t>
    </r>
  </si>
  <si>
    <t>Marine EQS - Short term (MAC) ug/l</t>
  </si>
  <si>
    <t xml:space="preserve">EA guidance states that marine EQS's are not applicable for Sulphate. In the absence of any other standard, the substance has been compared against freshwater standard of 400000ug/l but will be highly conservative. </t>
  </si>
  <si>
    <r>
      <rPr>
        <b/>
        <sz val="11"/>
        <color theme="1"/>
        <rFont val="Calibri"/>
        <family val="2"/>
        <scheme val="minor"/>
      </rPr>
      <t xml:space="preserve">PNEC marine = 14 ug/L
</t>
    </r>
    <r>
      <rPr>
        <sz val="11"/>
        <color theme="1"/>
        <rFont val="Calibri"/>
        <family val="2"/>
        <scheme val="minor"/>
      </rPr>
      <t xml:space="preserve">
No specific marine data mentioned in dossier. An AF of 100 can be applied to the lowest of 3 trophic levels being algae with an EC10 of 1.4 mg/L</t>
    </r>
  </si>
  <si>
    <t>20ug/l as an AA EQS was used in previous H1 assessment. The EA EQS spreadsheets state 21ug/l as the appropriate EQS. Left as 20ug/l as more stringent</t>
  </si>
  <si>
    <r>
      <rPr>
        <b/>
        <sz val="11"/>
        <color theme="1"/>
        <rFont val="Calibri"/>
        <family val="2"/>
        <scheme val="minor"/>
      </rPr>
      <t xml:space="preserve">PNEC marine = 2.6 ug/L
</t>
    </r>
    <r>
      <rPr>
        <sz val="11"/>
        <color theme="1"/>
        <rFont val="Calibri"/>
        <family val="2"/>
        <scheme val="minor"/>
      </rPr>
      <t xml:space="preserve">
PNECmarine derived by using an AF of 500 on the lowest NOEC from the Daphnia study
</t>
    </r>
  </si>
  <si>
    <r>
      <rPr>
        <b/>
        <sz val="11"/>
        <color theme="1"/>
        <rFont val="Calibri"/>
        <family val="2"/>
        <scheme val="minor"/>
      </rPr>
      <t>PNEC marine overall = 38 ug/L</t>
    </r>
    <r>
      <rPr>
        <sz val="11"/>
        <color theme="1"/>
        <rFont val="Calibri"/>
        <family val="2"/>
        <scheme val="minor"/>
      </rPr>
      <t xml:space="preserve">
No sensitivity differences between freshwater and marine organisms. 
</t>
    </r>
  </si>
  <si>
    <r>
      <rPr>
        <b/>
        <sz val="11"/>
        <color theme="1"/>
        <rFont val="Calibri"/>
        <family val="2"/>
        <scheme val="minor"/>
      </rPr>
      <t>PNEC marine = 2.08ug/l</t>
    </r>
    <r>
      <rPr>
        <sz val="11"/>
        <color theme="1"/>
        <rFont val="Calibri"/>
        <family val="2"/>
        <scheme val="minor"/>
      </rPr>
      <t xml:space="preserve">
From all data it can be concluded that sensitivity between marine and freshwater is comparable.
In that case an AF of 100 can be applied on the lowest NOEC from either fw or marine data. Freshwater fish provides the lowest NOEC and therefore PNECmarine will be 2.08 ug/L</t>
    </r>
  </si>
  <si>
    <r>
      <rPr>
        <b/>
        <sz val="11"/>
        <color theme="1"/>
        <rFont val="Calibri"/>
        <family val="2"/>
        <scheme val="minor"/>
      </rPr>
      <t xml:space="preserve">PNEC marine = 2.08ug/l
</t>
    </r>
    <r>
      <rPr>
        <sz val="11"/>
        <color theme="1"/>
        <rFont val="Calibri"/>
        <family val="2"/>
        <scheme val="minor"/>
      </rPr>
      <t xml:space="preserve">
From all data it can be concluded that sensitivity between marine and freshwater is comparable.
In that case an AF of 100 can be applied on the lowest NOEC from either fw or marine data. Freshwater fish provides the lowest NOEC and therefore PNECmarine will be 2.08 ug/L</t>
    </r>
  </si>
  <si>
    <r>
      <rPr>
        <b/>
        <sz val="11"/>
        <color theme="1"/>
        <rFont val="Calibri"/>
        <family val="2"/>
        <scheme val="minor"/>
      </rPr>
      <t>PNEC marine value for Formic acid (aquatic organisms, marine) = 200ug/l.</t>
    </r>
    <r>
      <rPr>
        <sz val="11"/>
        <color theme="1"/>
        <rFont val="Calibri"/>
        <family val="2"/>
        <scheme val="minor"/>
      </rPr>
      <t xml:space="preserve">
Formate is a monocarboxylic acid anion that is the conjugate base of formic acid. In the absence of standards for formate, standards for Formic acid collected.</t>
    </r>
  </si>
  <si>
    <r>
      <rPr>
        <b/>
        <sz val="11"/>
        <color rgb="FF000000"/>
        <rFont val="Calibri"/>
        <family val="2"/>
        <scheme val="minor"/>
      </rPr>
      <t>PNEC marine = 1.9ug/L</t>
    </r>
    <r>
      <rPr>
        <sz val="11"/>
        <color rgb="FF000000"/>
        <rFont val="Calibri"/>
        <family val="2"/>
        <scheme val="minor"/>
      </rPr>
      <t xml:space="preserve">
For PNEC marine in absence of long-term data an AF of 10000 needs to be applied on the lowest L(E)C50 which is the EC50 for algae. PNEC marine will become 1.9 ug/L.</t>
    </r>
  </si>
  <si>
    <r>
      <t xml:space="preserve">PNEC marine = 0.12ug/l
</t>
    </r>
    <r>
      <rPr>
        <sz val="11"/>
        <color theme="1"/>
        <rFont val="Calibri"/>
        <family val="2"/>
        <scheme val="minor"/>
      </rPr>
      <t>PNEC marine derived with an AF of 100 on the lowest NOEC for Daphnia. This results in a PNEC of 0.12 ug/L.</t>
    </r>
  </si>
  <si>
    <r>
      <rPr>
        <b/>
        <sz val="11"/>
        <color theme="1"/>
        <rFont val="Calibri"/>
        <family val="2"/>
        <scheme val="minor"/>
      </rPr>
      <t xml:space="preserve">PNEC marine = 28.6 ug/L
</t>
    </r>
    <r>
      <rPr>
        <sz val="11"/>
        <color theme="1"/>
        <rFont val="Calibri"/>
        <family val="2"/>
        <scheme val="minor"/>
      </rPr>
      <t>An AF of 100 can be applied to the lowest NOEC for fish. PNEC marine of 28.6ug/l derived.</t>
    </r>
  </si>
  <si>
    <r>
      <rPr>
        <b/>
        <sz val="11"/>
        <color theme="1"/>
        <rFont val="Calibri"/>
        <family val="2"/>
        <scheme val="minor"/>
      </rPr>
      <t xml:space="preserve">PNEC Marine = 3.2 ug/L
</t>
    </r>
    <r>
      <rPr>
        <sz val="11"/>
        <color theme="1"/>
        <rFont val="Calibri"/>
        <family val="2"/>
        <scheme val="minor"/>
      </rPr>
      <t>PNEC marine derived by applying AF 500 on the lowest NOEC from Daphnia as data are available for 2 trophic levels. PNEC marine will be 3.2 ug/L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</si>
</sst>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8"/>
      <name val="Calibri"/>
      <family val="2"/>
      <scheme val="minor"/>
    </font>
    <font>
      <sz val="10"/>
      <color theme="1"/>
      <name val="Times New Roman"/>
      <family val="1"/>
    </font>
    <font>
      <b/>
      <sz val="11"/>
      <color rgb="FF000000"/>
      <name val="Calibri"/>
      <family val="2"/>
    </font>
    <font>
      <sz val="11"/>
      <color rgb="FF000000"/>
      <name val="Calibri"/>
      <family val="2"/>
    </font>
    <font>
      <b/>
      <sz val="11"/>
      <name val="Calibri"/>
      <family val="2"/>
      <scheme val="minor"/>
    </font>
    <font>
      <b/>
      <sz val="11"/>
      <color rgb="FF00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50">
    <xf numFmtId="0" fontId="0" fillId="0" borderId="0" xfId="0"/>
    <xf numFmtId="0" fontId="1" fillId="0" borderId="0" xfId="0" applyFont="1" applyAlignment="1">
      <alignment wrapText="1"/>
    </xf>
    <xf numFmtId="0" fontId="1" fillId="2" borderId="4" xfId="0" applyFont="1" applyFill="1" applyBorder="1" applyAlignment="1">
      <alignment wrapText="1"/>
    </xf>
    <xf numFmtId="0" fontId="1" fillId="2" borderId="2" xfId="0" applyFont="1" applyFill="1" applyBorder="1" applyAlignment="1">
      <alignment horizontal="center" wrapText="1"/>
    </xf>
    <xf numFmtId="0" fontId="0" fillId="0" borderId="4" xfId="0" applyBorder="1"/>
    <xf numFmtId="0" fontId="0" fillId="0" borderId="4" xfId="0" applyBorder="1" applyAlignment="1">
      <alignment wrapText="1"/>
    </xf>
    <xf numFmtId="0" fontId="0" fillId="6" borderId="4" xfId="0" applyFill="1" applyBorder="1" applyAlignment="1">
      <alignment wrapText="1"/>
    </xf>
    <xf numFmtId="0" fontId="0" fillId="6" borderId="4" xfId="0" applyFill="1" applyBorder="1"/>
    <xf numFmtId="0" fontId="1" fillId="2" borderId="1" xfId="0" applyFont="1" applyFill="1" applyBorder="1" applyAlignment="1">
      <alignment wrapText="1"/>
    </xf>
    <xf numFmtId="3" fontId="0" fillId="0" borderId="4" xfId="0" applyNumberFormat="1" applyBorder="1"/>
    <xf numFmtId="49" fontId="2" fillId="6" borderId="4" xfId="0" applyNumberFormat="1" applyFont="1" applyFill="1" applyBorder="1" applyAlignment="1">
      <alignment wrapText="1"/>
    </xf>
    <xf numFmtId="0" fontId="0" fillId="0" borderId="0" xfId="0" applyAlignment="1">
      <alignment wrapText="1"/>
    </xf>
    <xf numFmtId="0" fontId="0" fillId="0" borderId="2" xfId="0" applyBorder="1" applyAlignment="1">
      <alignment horizontal="center" wrapText="1"/>
    </xf>
    <xf numFmtId="0" fontId="0" fillId="0" borderId="4" xfId="0" applyBorder="1" applyAlignment="1">
      <alignment horizontal="center" wrapText="1"/>
    </xf>
    <xf numFmtId="0" fontId="1" fillId="0" borderId="0" xfId="0" applyFont="1"/>
    <xf numFmtId="0" fontId="5" fillId="0" borderId="0" xfId="0" applyFont="1"/>
    <xf numFmtId="0" fontId="6"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7" fillId="5" borderId="0" xfId="0" applyFont="1" applyFill="1" applyAlignment="1">
      <alignment horizontal="center" vertical="center"/>
    </xf>
    <xf numFmtId="0" fontId="1" fillId="0" borderId="4" xfId="0" applyFont="1" applyBorder="1" applyAlignment="1">
      <alignment wrapText="1"/>
    </xf>
    <xf numFmtId="0" fontId="2" fillId="0" borderId="4" xfId="0" applyFont="1" applyBorder="1" applyAlignment="1">
      <alignment wrapText="1"/>
    </xf>
    <xf numFmtId="0" fontId="3" fillId="0" borderId="4" xfId="0" applyFont="1" applyBorder="1" applyAlignment="1">
      <alignment wrapText="1"/>
    </xf>
    <xf numFmtId="0" fontId="1" fillId="0" borderId="1" xfId="0" applyFont="1"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0" fillId="0" borderId="2" xfId="0" applyBorder="1" applyAlignment="1">
      <alignment horizontal="left" wrapText="1"/>
    </xf>
    <xf numFmtId="0" fontId="1" fillId="3" borderId="4" xfId="0" applyFont="1" applyFill="1" applyBorder="1" applyAlignment="1">
      <alignment horizontal="center" wrapText="1"/>
    </xf>
    <xf numFmtId="0" fontId="0" fillId="3" borderId="4" xfId="0" applyFill="1" applyBorder="1" applyAlignment="1">
      <alignment horizontal="center" wrapText="1"/>
    </xf>
    <xf numFmtId="0" fontId="1" fillId="4" borderId="1" xfId="0" applyFont="1" applyFill="1" applyBorder="1" applyAlignment="1">
      <alignment horizontal="center" wrapText="1"/>
    </xf>
    <xf numFmtId="0" fontId="1" fillId="4" borderId="2" xfId="0" applyFont="1" applyFill="1" applyBorder="1" applyAlignment="1">
      <alignment horizontal="center" wrapText="1"/>
    </xf>
    <xf numFmtId="0" fontId="1" fillId="0" borderId="8" xfId="0" applyFont="1" applyBorder="1" applyAlignment="1">
      <alignment horizontal="center" wrapText="1"/>
    </xf>
    <xf numFmtId="0" fontId="0" fillId="0" borderId="0" xfId="0" applyAlignment="1">
      <alignment horizontal="center" wrapText="1"/>
    </xf>
    <xf numFmtId="0" fontId="1" fillId="0" borderId="1" xfId="0" applyFont="1" applyBorder="1" applyAlignment="1">
      <alignment horizontal="center" wrapText="1"/>
    </xf>
    <xf numFmtId="0" fontId="0" fillId="0" borderId="2" xfId="0" applyBorder="1" applyAlignment="1">
      <alignment horizontal="center" wrapText="1"/>
    </xf>
    <xf numFmtId="0" fontId="1" fillId="4" borderId="6" xfId="0" applyFont="1" applyFill="1" applyBorder="1" applyAlignment="1">
      <alignment horizontal="center" wrapText="1"/>
    </xf>
    <xf numFmtId="0" fontId="1" fillId="4" borderId="5" xfId="0" applyFont="1" applyFill="1" applyBorder="1" applyAlignment="1">
      <alignment horizontal="center" wrapText="1"/>
    </xf>
    <xf numFmtId="0" fontId="1" fillId="3" borderId="1" xfId="0" applyFont="1" applyFill="1" applyBorder="1" applyAlignment="1">
      <alignment horizontal="center" wrapText="1"/>
    </xf>
    <xf numFmtId="0" fontId="0" fillId="3" borderId="2" xfId="0" applyFill="1" applyBorder="1" applyAlignment="1">
      <alignment horizontal="center" wrapText="1"/>
    </xf>
    <xf numFmtId="0" fontId="1" fillId="4" borderId="4" xfId="0" applyFont="1" applyFill="1" applyBorder="1" applyAlignment="1">
      <alignment horizontal="center" wrapText="1"/>
    </xf>
    <xf numFmtId="0" fontId="1" fillId="0" borderId="7" xfId="0" applyFont="1" applyBorder="1" applyAlignment="1">
      <alignment horizontal="center" wrapText="1"/>
    </xf>
    <xf numFmtId="0" fontId="0" fillId="0" borderId="7" xfId="0"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6" xfId="0" applyFont="1" applyBorder="1" applyAlignment="1">
      <alignment horizontal="center" wrapText="1"/>
    </xf>
    <xf numFmtId="0" fontId="0" fillId="0" borderId="5" xfId="0" applyBorder="1" applyAlignment="1">
      <alignment horizontal="center" wrapText="1"/>
    </xf>
    <xf numFmtId="0" fontId="6" fillId="0" borderId="0" xfId="0" applyFont="1" applyAlignment="1">
      <alignment horizontal="center" vertical="center"/>
    </xf>
  </cellXfs>
  <cellStyles count="1">
    <cellStyle name="Normal" xfId="0" builtinId="0"/>
  </cellStyles>
  <dxfs count="45">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
      <fill>
        <patternFill>
          <bgColor rgb="FF92D050"/>
        </patternFill>
      </fill>
    </dxf>
    <dxf>
      <fill>
        <patternFill>
          <bgColor rgb="FFFF0000"/>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FA0EE-14DB-4DC2-9B77-CA4BBD4ABB03}">
  <dimension ref="A1:N29"/>
  <sheetViews>
    <sheetView tabSelected="1" zoomScale="70" zoomScaleNormal="70" workbookViewId="0">
      <pane ySplit="4" topLeftCell="A5" activePane="bottomLeft" state="frozen"/>
      <selection activeCell="L1" sqref="L1"/>
      <selection pane="bottomLeft" activeCell="J5" sqref="J5"/>
    </sheetView>
  </sheetViews>
  <sheetFormatPr defaultRowHeight="15"/>
  <cols>
    <col min="1" max="1" width="16.7109375" customWidth="1"/>
    <col min="2" max="2" width="14.7109375" customWidth="1"/>
    <col min="3" max="3" width="15.85546875" customWidth="1"/>
    <col min="4" max="4" width="14" customWidth="1"/>
    <col min="5" max="5" width="14.7109375" customWidth="1"/>
    <col min="6" max="6" width="14.5703125" customWidth="1"/>
    <col min="7" max="7" width="16" customWidth="1"/>
    <col min="8" max="8" width="17" customWidth="1"/>
    <col min="9" max="9" width="79.140625" customWidth="1"/>
    <col min="10" max="11" width="12" customWidth="1"/>
    <col min="12" max="13" width="15.28515625" customWidth="1"/>
    <col min="14" max="14" width="80.5703125" customWidth="1"/>
  </cols>
  <sheetData>
    <row r="1" spans="1:14">
      <c r="E1" t="s">
        <v>58</v>
      </c>
      <c r="F1" t="s">
        <v>60</v>
      </c>
    </row>
    <row r="2" spans="1:14">
      <c r="A2" s="1"/>
      <c r="B2" s="1"/>
      <c r="C2" s="1"/>
      <c r="D2" s="1"/>
      <c r="E2" s="1"/>
      <c r="F2" s="1"/>
      <c r="G2" s="1"/>
      <c r="H2" s="1"/>
      <c r="I2" s="1"/>
      <c r="J2" s="1"/>
      <c r="K2" s="1"/>
      <c r="L2" s="26" t="s">
        <v>0</v>
      </c>
      <c r="M2" s="27"/>
      <c r="N2" s="28"/>
    </row>
    <row r="3" spans="1:14">
      <c r="A3" s="31" t="s">
        <v>39</v>
      </c>
      <c r="B3" s="32"/>
      <c r="C3" s="32"/>
      <c r="D3" s="32"/>
      <c r="E3" s="32"/>
      <c r="F3" s="32"/>
      <c r="G3" s="32"/>
      <c r="H3" s="32"/>
      <c r="I3" s="32"/>
      <c r="J3" s="1"/>
      <c r="K3" s="1"/>
      <c r="L3" s="29" t="s">
        <v>9</v>
      </c>
      <c r="M3" s="30"/>
      <c r="N3" s="3"/>
    </row>
    <row r="4" spans="1:14" ht="102" customHeight="1">
      <c r="A4" s="2" t="s">
        <v>4</v>
      </c>
      <c r="B4" s="2" t="s">
        <v>5</v>
      </c>
      <c r="C4" s="2" t="s">
        <v>6</v>
      </c>
      <c r="D4" s="2" t="s">
        <v>36</v>
      </c>
      <c r="E4" s="2" t="s">
        <v>1</v>
      </c>
      <c r="F4" s="2" t="s">
        <v>2</v>
      </c>
      <c r="G4" s="2" t="s">
        <v>55</v>
      </c>
      <c r="H4" s="2" t="s">
        <v>84</v>
      </c>
      <c r="I4" s="8" t="s">
        <v>35</v>
      </c>
      <c r="J4" s="1"/>
      <c r="K4" s="1"/>
      <c r="L4" s="2" t="s">
        <v>7</v>
      </c>
      <c r="M4" s="2" t="s">
        <v>8</v>
      </c>
      <c r="N4" s="2" t="s">
        <v>3</v>
      </c>
    </row>
    <row r="5" spans="1:14" ht="60.6" customHeight="1">
      <c r="A5" s="5" t="s">
        <v>10</v>
      </c>
      <c r="B5" s="4">
        <v>129250</v>
      </c>
      <c r="C5" s="4">
        <v>224000</v>
      </c>
      <c r="D5" s="5" t="s">
        <v>37</v>
      </c>
      <c r="E5" s="4">
        <v>6.9000000000000006E-2</v>
      </c>
      <c r="F5" s="4">
        <v>4.2999999999999997E-2</v>
      </c>
      <c r="G5" s="4">
        <v>20</v>
      </c>
      <c r="H5" s="4"/>
      <c r="I5" s="21" t="s">
        <v>87</v>
      </c>
      <c r="L5" s="4" t="str">
        <f>IF(B5&gt;G5,"fail","pass")</f>
        <v>fail</v>
      </c>
      <c r="M5" s="4" t="s">
        <v>41</v>
      </c>
      <c r="N5" s="5"/>
    </row>
    <row r="6" spans="1:14" ht="102.6" customHeight="1">
      <c r="A6" s="6" t="s">
        <v>11</v>
      </c>
      <c r="B6" s="7">
        <v>67273</v>
      </c>
      <c r="C6" s="7">
        <v>113800</v>
      </c>
      <c r="D6" s="6" t="s">
        <v>37</v>
      </c>
      <c r="E6" s="6">
        <v>6.9000000000000006E-2</v>
      </c>
      <c r="F6" s="6">
        <v>4.2999999999999997E-2</v>
      </c>
      <c r="G6" s="7"/>
      <c r="H6" s="7"/>
      <c r="I6" s="6" t="s">
        <v>77</v>
      </c>
      <c r="L6" s="7"/>
      <c r="M6" s="7"/>
      <c r="N6" s="7"/>
    </row>
    <row r="7" spans="1:14" ht="89.45" customHeight="1">
      <c r="A7" s="5" t="s">
        <v>12</v>
      </c>
      <c r="B7" s="4">
        <v>325</v>
      </c>
      <c r="C7" s="4">
        <v>900</v>
      </c>
      <c r="D7" s="5" t="s">
        <v>37</v>
      </c>
      <c r="E7" s="4">
        <v>6.9000000000000006E-2</v>
      </c>
      <c r="F7" s="4">
        <v>4.2999999999999997E-2</v>
      </c>
      <c r="G7" s="4">
        <v>8</v>
      </c>
      <c r="H7" s="4">
        <v>50</v>
      </c>
      <c r="I7" s="4" t="s">
        <v>40</v>
      </c>
      <c r="L7" s="4" t="str">
        <f>IF(B7&gt;G7,"fail","pass")</f>
        <v>fail</v>
      </c>
      <c r="M7" s="4" t="str">
        <f>IF(C7&gt;H7,"fail","pass")</f>
        <v>fail</v>
      </c>
      <c r="N7" s="5"/>
    </row>
    <row r="8" spans="1:14" ht="86.45" customHeight="1">
      <c r="A8" s="5" t="s">
        <v>13</v>
      </c>
      <c r="B8" s="4">
        <v>0.151</v>
      </c>
      <c r="C8" s="4">
        <v>0.42</v>
      </c>
      <c r="D8" s="5" t="s">
        <v>37</v>
      </c>
      <c r="E8" s="4">
        <v>6.9000000000000006E-2</v>
      </c>
      <c r="F8" s="4">
        <v>4.2999999999999997E-2</v>
      </c>
      <c r="G8" s="4">
        <v>0.2</v>
      </c>
      <c r="H8" s="4">
        <v>0.44</v>
      </c>
      <c r="I8" s="21" t="s">
        <v>78</v>
      </c>
      <c r="L8" s="4" t="str">
        <f>IF(B8&gt;G8,"fail","pass")</f>
        <v>pass</v>
      </c>
      <c r="M8" s="4" t="str">
        <f>IF(C8&gt;H8,"fail","pass")</f>
        <v>pass</v>
      </c>
      <c r="N8" s="4"/>
    </row>
    <row r="9" spans="1:14" ht="30">
      <c r="A9" s="5" t="s">
        <v>14</v>
      </c>
      <c r="B9" s="4">
        <v>0.16300000000000001</v>
      </c>
      <c r="C9" s="4">
        <v>0.3</v>
      </c>
      <c r="D9" s="5" t="s">
        <v>37</v>
      </c>
      <c r="E9" s="4">
        <v>6.9000000000000006E-2</v>
      </c>
      <c r="F9" s="4">
        <v>4.2999999999999997E-2</v>
      </c>
      <c r="G9" s="4"/>
      <c r="H9" s="4">
        <v>7.0000000000000007E-2</v>
      </c>
      <c r="I9" s="4" t="s">
        <v>40</v>
      </c>
      <c r="L9" s="4" t="s">
        <v>41</v>
      </c>
      <c r="M9" s="4" t="str">
        <f>IF(C9&gt;H9,"fail","pass")</f>
        <v>fail</v>
      </c>
      <c r="N9" s="4"/>
    </row>
    <row r="10" spans="1:14" ht="161.1" customHeight="1">
      <c r="A10" s="6" t="s">
        <v>15</v>
      </c>
      <c r="B10" s="7">
        <v>66501.7</v>
      </c>
      <c r="C10" s="7">
        <v>95875.8</v>
      </c>
      <c r="D10" s="6" t="s">
        <v>38</v>
      </c>
      <c r="E10" s="6">
        <v>6.9000000000000006E-2</v>
      </c>
      <c r="F10" s="6">
        <v>4.2999999999999997E-2</v>
      </c>
      <c r="G10" s="7"/>
      <c r="H10" s="7"/>
      <c r="I10" s="6" t="s">
        <v>79</v>
      </c>
      <c r="L10" s="7"/>
      <c r="M10" s="7"/>
      <c r="N10" s="7"/>
    </row>
    <row r="11" spans="1:14" ht="90">
      <c r="A11" s="7" t="s">
        <v>16</v>
      </c>
      <c r="B11" s="7">
        <v>124863.5</v>
      </c>
      <c r="C11" s="7">
        <v>266636.3</v>
      </c>
      <c r="D11" s="7" t="s">
        <v>38</v>
      </c>
      <c r="E11" s="6">
        <v>6.9000000000000006E-2</v>
      </c>
      <c r="F11" s="6">
        <v>4.2999999999999997E-2</v>
      </c>
      <c r="G11" s="7"/>
      <c r="H11" s="7"/>
      <c r="I11" s="6" t="s">
        <v>80</v>
      </c>
      <c r="L11" s="7"/>
      <c r="M11" s="7"/>
      <c r="N11" s="7"/>
    </row>
    <row r="12" spans="1:14" ht="30">
      <c r="A12" s="5" t="s">
        <v>17</v>
      </c>
      <c r="B12" s="4">
        <v>6236.8</v>
      </c>
      <c r="C12" s="4">
        <v>10699.9</v>
      </c>
      <c r="D12" s="5" t="s">
        <v>38</v>
      </c>
      <c r="E12" s="4">
        <v>6.9000000000000006E-2</v>
      </c>
      <c r="F12" s="4">
        <v>4.2999999999999997E-2</v>
      </c>
      <c r="G12" s="4"/>
      <c r="H12" s="4"/>
      <c r="I12" s="5" t="s">
        <v>42</v>
      </c>
      <c r="L12" s="23" t="s">
        <v>43</v>
      </c>
      <c r="M12" s="24"/>
      <c r="N12" s="25"/>
    </row>
    <row r="13" spans="1:14" ht="30">
      <c r="A13" s="5" t="s">
        <v>18</v>
      </c>
      <c r="B13" s="4">
        <v>1126.0999999999999</v>
      </c>
      <c r="C13" s="4">
        <v>1700</v>
      </c>
      <c r="D13" s="5" t="s">
        <v>38</v>
      </c>
      <c r="E13" s="4">
        <v>6.9000000000000006E-2</v>
      </c>
      <c r="F13" s="4">
        <v>4.2999999999999997E-2</v>
      </c>
      <c r="G13" s="4"/>
      <c r="H13" s="4"/>
      <c r="I13" s="5" t="s">
        <v>42</v>
      </c>
      <c r="L13" s="23" t="s">
        <v>43</v>
      </c>
      <c r="M13" s="24"/>
      <c r="N13" s="25"/>
    </row>
    <row r="14" spans="1:14" ht="30">
      <c r="A14" s="5" t="s">
        <v>19</v>
      </c>
      <c r="B14" s="4">
        <v>550.70000000000005</v>
      </c>
      <c r="C14" s="4">
        <v>1737.8</v>
      </c>
      <c r="D14" s="5" t="s">
        <v>38</v>
      </c>
      <c r="E14" s="4">
        <v>6.9000000000000006E-2</v>
      </c>
      <c r="F14" s="4">
        <v>4.2999999999999997E-2</v>
      </c>
      <c r="G14" s="4"/>
      <c r="H14" s="4"/>
      <c r="I14" s="5" t="s">
        <v>42</v>
      </c>
      <c r="L14" s="23" t="s">
        <v>43</v>
      </c>
      <c r="M14" s="24"/>
      <c r="N14" s="25"/>
    </row>
    <row r="15" spans="1:14" ht="30">
      <c r="A15" s="5" t="s">
        <v>20</v>
      </c>
      <c r="B15" s="4">
        <v>317.5</v>
      </c>
      <c r="C15" s="4">
        <v>703</v>
      </c>
      <c r="D15" s="5" t="s">
        <v>38</v>
      </c>
      <c r="E15" s="4">
        <v>6.9000000000000006E-2</v>
      </c>
      <c r="F15" s="4">
        <v>4.2999999999999997E-2</v>
      </c>
      <c r="G15" s="4"/>
      <c r="H15" s="4"/>
      <c r="I15" s="5" t="s">
        <v>42</v>
      </c>
      <c r="L15" s="23" t="s">
        <v>43</v>
      </c>
      <c r="M15" s="24"/>
      <c r="N15" s="25"/>
    </row>
    <row r="16" spans="1:14" ht="30">
      <c r="A16" s="5" t="s">
        <v>21</v>
      </c>
      <c r="B16" s="4">
        <v>235.2</v>
      </c>
      <c r="C16" s="4">
        <v>335.3</v>
      </c>
      <c r="D16" s="5" t="s">
        <v>38</v>
      </c>
      <c r="E16" s="4">
        <v>6.9000000000000006E-2</v>
      </c>
      <c r="F16" s="4">
        <v>4.2999999999999997E-2</v>
      </c>
      <c r="G16" s="4"/>
      <c r="H16" s="4"/>
      <c r="I16" s="5" t="s">
        <v>42</v>
      </c>
      <c r="L16" s="23" t="s">
        <v>43</v>
      </c>
      <c r="M16" s="24"/>
      <c r="N16" s="25"/>
    </row>
    <row r="17" spans="1:14" ht="45">
      <c r="A17" s="5" t="s">
        <v>22</v>
      </c>
      <c r="B17" s="4">
        <v>847608.8</v>
      </c>
      <c r="C17" s="4">
        <v>2555556.7000000002</v>
      </c>
      <c r="D17" s="5" t="s">
        <v>38</v>
      </c>
      <c r="E17" s="4">
        <v>6.9000000000000006E-2</v>
      </c>
      <c r="F17" s="4">
        <v>4.2999999999999997E-2</v>
      </c>
      <c r="G17" s="9">
        <v>400000</v>
      </c>
      <c r="H17" s="4"/>
      <c r="I17" s="5" t="s">
        <v>85</v>
      </c>
      <c r="L17" s="4" t="str">
        <f>IF(B17&gt;G17,"fail","pass")</f>
        <v>fail</v>
      </c>
      <c r="M17" s="4" t="s">
        <v>41</v>
      </c>
      <c r="N17" s="4"/>
    </row>
    <row r="18" spans="1:14" ht="30">
      <c r="A18" s="5" t="s">
        <v>23</v>
      </c>
      <c r="B18" s="4">
        <v>3780.1</v>
      </c>
      <c r="C18" s="4">
        <v>11550.5</v>
      </c>
      <c r="D18" s="5" t="s">
        <v>38</v>
      </c>
      <c r="E18" s="4">
        <v>6.9000000000000006E-2</v>
      </c>
      <c r="F18" s="4">
        <v>4.2999999999999997E-2</v>
      </c>
      <c r="G18" s="4"/>
      <c r="H18" s="4"/>
      <c r="I18" s="5" t="s">
        <v>42</v>
      </c>
      <c r="L18" s="23" t="s">
        <v>43</v>
      </c>
      <c r="M18" s="24"/>
      <c r="N18" s="25"/>
    </row>
    <row r="19" spans="1:14" ht="30">
      <c r="A19" s="5" t="s">
        <v>24</v>
      </c>
      <c r="B19" s="4">
        <v>47396.2</v>
      </c>
      <c r="C19" s="4">
        <v>87319</v>
      </c>
      <c r="D19" s="5" t="s">
        <v>38</v>
      </c>
      <c r="E19" s="4">
        <v>6.9000000000000006E-2</v>
      </c>
      <c r="F19" s="4">
        <v>4.2999999999999997E-2</v>
      </c>
      <c r="G19" s="4"/>
      <c r="H19" s="4"/>
      <c r="I19" s="5" t="s">
        <v>42</v>
      </c>
      <c r="L19" s="23" t="s">
        <v>43</v>
      </c>
      <c r="M19" s="24"/>
      <c r="N19" s="25"/>
    </row>
    <row r="20" spans="1:14" ht="30">
      <c r="A20" s="5" t="s">
        <v>25</v>
      </c>
      <c r="B20" s="4">
        <v>9390.7000000000007</v>
      </c>
      <c r="C20" s="4">
        <v>23681.3</v>
      </c>
      <c r="D20" s="5" t="s">
        <v>38</v>
      </c>
      <c r="E20" s="4">
        <v>6.9000000000000006E-2</v>
      </c>
      <c r="F20" s="4">
        <v>4.2999999999999997E-2</v>
      </c>
      <c r="G20" s="4"/>
      <c r="H20" s="4"/>
      <c r="I20" s="5" t="s">
        <v>42</v>
      </c>
      <c r="L20" s="23" t="s">
        <v>43</v>
      </c>
      <c r="M20" s="24"/>
      <c r="N20" s="25"/>
    </row>
    <row r="21" spans="1:14" ht="30">
      <c r="A21" s="5" t="s">
        <v>26</v>
      </c>
      <c r="B21" s="4">
        <v>5248.9</v>
      </c>
      <c r="C21" s="4">
        <v>6961.5</v>
      </c>
      <c r="D21" s="5" t="s">
        <v>38</v>
      </c>
      <c r="E21" s="4">
        <v>6.9000000000000006E-2</v>
      </c>
      <c r="F21" s="4">
        <v>4.2999999999999997E-2</v>
      </c>
      <c r="G21" s="4"/>
      <c r="H21" s="4"/>
      <c r="I21" s="5" t="s">
        <v>42</v>
      </c>
      <c r="L21" s="23" t="s">
        <v>43</v>
      </c>
      <c r="M21" s="24"/>
      <c r="N21" s="25"/>
    </row>
    <row r="22" spans="1:14" ht="30">
      <c r="A22" s="5" t="s">
        <v>27</v>
      </c>
      <c r="B22" s="4">
        <v>1007.8</v>
      </c>
      <c r="C22" s="4">
        <v>2421.1</v>
      </c>
      <c r="D22" s="5" t="s">
        <v>38</v>
      </c>
      <c r="E22" s="4">
        <v>6.9000000000000006E-2</v>
      </c>
      <c r="F22" s="4">
        <v>4.2999999999999997E-2</v>
      </c>
      <c r="G22" s="4"/>
      <c r="H22" s="4"/>
      <c r="I22" s="5" t="s">
        <v>42</v>
      </c>
      <c r="L22" s="23" t="s">
        <v>43</v>
      </c>
      <c r="M22" s="24"/>
      <c r="N22" s="25"/>
    </row>
    <row r="23" spans="1:14" ht="30">
      <c r="A23" s="5" t="s">
        <v>28</v>
      </c>
      <c r="B23" s="4">
        <v>115.1</v>
      </c>
      <c r="C23" s="4">
        <v>292.10000000000002</v>
      </c>
      <c r="D23" s="5" t="s">
        <v>38</v>
      </c>
      <c r="E23" s="4">
        <v>6.9000000000000006E-2</v>
      </c>
      <c r="F23" s="4">
        <v>4.2999999999999997E-2</v>
      </c>
      <c r="G23" s="4">
        <v>7.7</v>
      </c>
      <c r="H23" s="4">
        <v>46</v>
      </c>
      <c r="I23" s="4" t="s">
        <v>40</v>
      </c>
      <c r="L23" s="4" t="str">
        <f>IF(B23&gt;G23,"fail","pass")</f>
        <v>fail</v>
      </c>
      <c r="M23" s="4" t="str">
        <f>IF(C23&gt;H23,"fail","pass")</f>
        <v>fail</v>
      </c>
      <c r="N23" s="4"/>
    </row>
    <row r="24" spans="1:14" ht="45">
      <c r="A24" s="5" t="s">
        <v>29</v>
      </c>
      <c r="B24" s="4">
        <v>52</v>
      </c>
      <c r="C24" s="4">
        <v>176</v>
      </c>
      <c r="D24" s="5" t="s">
        <v>38</v>
      </c>
      <c r="E24" s="4">
        <v>6.9000000000000006E-2</v>
      </c>
      <c r="F24" s="4">
        <v>4.2999999999999997E-2</v>
      </c>
      <c r="G24" s="4">
        <v>0.6</v>
      </c>
      <c r="H24" s="4">
        <v>32</v>
      </c>
      <c r="I24" s="4" t="s">
        <v>40</v>
      </c>
      <c r="L24" s="4" t="str">
        <f>IF(B24&gt;G24,"fail","pass")</f>
        <v>fail</v>
      </c>
      <c r="M24" s="4" t="str">
        <f>IF(C24&gt;H24,"fail","pass")</f>
        <v>fail</v>
      </c>
      <c r="N24" s="4"/>
    </row>
    <row r="25" spans="1:14" ht="30">
      <c r="A25" s="5" t="s">
        <v>30</v>
      </c>
      <c r="B25" s="4">
        <v>88</v>
      </c>
      <c r="C25" s="4">
        <v>229</v>
      </c>
      <c r="D25" s="5" t="s">
        <v>38</v>
      </c>
      <c r="E25" s="4">
        <v>6.9000000000000006E-2</v>
      </c>
      <c r="F25" s="4">
        <v>4.2999999999999997E-2</v>
      </c>
      <c r="G25" s="4">
        <v>8.6</v>
      </c>
      <c r="H25" s="4">
        <v>34</v>
      </c>
      <c r="I25" s="4" t="s">
        <v>40</v>
      </c>
      <c r="L25" s="4" t="str">
        <f t="shared" ref="L25:L27" si="0">IF(B25&gt;G25,"fail","pass")</f>
        <v>fail</v>
      </c>
      <c r="M25" s="4" t="str">
        <f t="shared" ref="M25" si="1">IF(C25&gt;H25,"fail","pass")</f>
        <v>fail</v>
      </c>
      <c r="N25" s="4"/>
    </row>
    <row r="26" spans="1:14" ht="123.6" customHeight="1">
      <c r="A26" s="5" t="s">
        <v>31</v>
      </c>
      <c r="B26" s="4">
        <v>19</v>
      </c>
      <c r="C26" s="4">
        <v>175</v>
      </c>
      <c r="D26" s="5" t="s">
        <v>38</v>
      </c>
      <c r="E26" s="4">
        <v>6.9000000000000006E-2</v>
      </c>
      <c r="F26" s="4">
        <v>4.2999999999999997E-2</v>
      </c>
      <c r="G26" s="4">
        <v>3.6</v>
      </c>
      <c r="H26" s="4"/>
      <c r="I26" s="5" t="s">
        <v>81</v>
      </c>
      <c r="L26" s="4" t="str">
        <f t="shared" si="0"/>
        <v>fail</v>
      </c>
      <c r="M26" s="4" t="s">
        <v>41</v>
      </c>
      <c r="N26" s="4"/>
    </row>
    <row r="27" spans="1:14" ht="119.25" customHeight="1">
      <c r="A27" s="5" t="s">
        <v>32</v>
      </c>
      <c r="B27" s="4">
        <v>30.1</v>
      </c>
      <c r="C27" s="4">
        <v>177.1</v>
      </c>
      <c r="D27" s="5" t="s">
        <v>38</v>
      </c>
      <c r="E27" s="4">
        <v>6.9000000000000006E-2</v>
      </c>
      <c r="F27" s="4">
        <v>4.2999999999999997E-2</v>
      </c>
      <c r="G27" s="4">
        <v>6.8</v>
      </c>
      <c r="H27" s="4"/>
      <c r="I27" s="5" t="s">
        <v>82</v>
      </c>
      <c r="L27" s="4" t="str">
        <f t="shared" si="0"/>
        <v>fail</v>
      </c>
      <c r="M27" s="4" t="s">
        <v>41</v>
      </c>
      <c r="N27" s="4"/>
    </row>
    <row r="28" spans="1:14" ht="270">
      <c r="A28" s="6" t="s">
        <v>33</v>
      </c>
      <c r="B28" s="7">
        <v>69</v>
      </c>
      <c r="C28" s="7">
        <v>303</v>
      </c>
      <c r="D28" s="6" t="s">
        <v>38</v>
      </c>
      <c r="E28" s="6">
        <v>6.9000000000000006E-2</v>
      </c>
      <c r="F28" s="6">
        <v>4.2999999999999997E-2</v>
      </c>
      <c r="G28" s="7"/>
      <c r="H28" s="7"/>
      <c r="I28" s="10" t="s">
        <v>83</v>
      </c>
      <c r="L28" s="7"/>
      <c r="M28" s="7"/>
      <c r="N28" s="7"/>
    </row>
    <row r="29" spans="1:14" ht="30">
      <c r="A29" s="6" t="s">
        <v>34</v>
      </c>
      <c r="B29" s="7"/>
      <c r="C29" s="7"/>
      <c r="D29" s="6" t="s">
        <v>38</v>
      </c>
      <c r="E29" s="6">
        <v>6.9000000000000006E-2</v>
      </c>
      <c r="F29" s="6">
        <v>4.2999999999999997E-2</v>
      </c>
      <c r="G29" s="7"/>
      <c r="H29" s="7"/>
      <c r="I29" s="6" t="s">
        <v>54</v>
      </c>
      <c r="L29" s="7"/>
      <c r="M29" s="7"/>
      <c r="N29" s="7"/>
    </row>
  </sheetData>
  <mergeCells count="13">
    <mergeCell ref="L2:N2"/>
    <mergeCell ref="L3:M3"/>
    <mergeCell ref="A3:I3"/>
    <mergeCell ref="L12:N12"/>
    <mergeCell ref="L19:N19"/>
    <mergeCell ref="L20:N20"/>
    <mergeCell ref="L21:N21"/>
    <mergeCell ref="L22:N22"/>
    <mergeCell ref="L13:N13"/>
    <mergeCell ref="L14:N14"/>
    <mergeCell ref="L15:N15"/>
    <mergeCell ref="L16:N16"/>
    <mergeCell ref="L18:N18"/>
  </mergeCells>
  <conditionalFormatting sqref="L5:L10">
    <cfRule type="containsText" dxfId="44" priority="3" operator="containsText" text="pass">
      <formula>NOT(ISERROR(SEARCH("pass",L5)))</formula>
    </cfRule>
  </conditionalFormatting>
  <conditionalFormatting sqref="L6">
    <cfRule type="containsText" dxfId="43" priority="2" operator="containsText" text="fail">
      <formula>NOT(ISERROR(SEARCH("fail",L6)))</formula>
    </cfRule>
  </conditionalFormatting>
  <conditionalFormatting sqref="L12:L16">
    <cfRule type="containsText" dxfId="42" priority="23" operator="containsText" text="pass">
      <formula>NOT(ISERROR(SEARCH("pass",L12)))</formula>
    </cfRule>
    <cfRule type="containsText" dxfId="41" priority="24" operator="containsText" text="pass">
      <formula>NOT(ISERROR(SEARCH("pass",L12)))</formula>
    </cfRule>
    <cfRule type="containsText" dxfId="40" priority="25" operator="containsText" text="fail">
      <formula>NOT(ISERROR(SEARCH("fail",L12)))</formula>
    </cfRule>
  </conditionalFormatting>
  <conditionalFormatting sqref="L18:L22">
    <cfRule type="containsText" dxfId="39" priority="7" operator="containsText" text="pass">
      <formula>NOT(ISERROR(SEARCH("pass",L18)))</formula>
    </cfRule>
    <cfRule type="containsText" dxfId="38" priority="8" operator="containsText" text="pass">
      <formula>NOT(ISERROR(SEARCH("pass",L18)))</formula>
    </cfRule>
    <cfRule type="containsText" dxfId="37" priority="9" operator="containsText" text="fail">
      <formula>NOT(ISERROR(SEARCH("fail",L18)))</formula>
    </cfRule>
  </conditionalFormatting>
  <conditionalFormatting sqref="L5:M10">
    <cfRule type="containsText" dxfId="36" priority="1" operator="containsText" text="pass">
      <formula>NOT(ISERROR(SEARCH("pass",L5)))</formula>
    </cfRule>
  </conditionalFormatting>
  <conditionalFormatting sqref="L17:M17 L23:M29">
    <cfRule type="containsText" dxfId="35" priority="30" operator="containsText" text="pass">
      <formula>NOT(ISERROR(SEARCH("pass",L17)))</formula>
    </cfRule>
    <cfRule type="containsText" dxfId="34" priority="37" operator="containsText" text="pass">
      <formula>NOT(ISERROR(SEARCH("pass",L17)))</formula>
    </cfRule>
  </conditionalFormatting>
  <conditionalFormatting sqref="L11:N11 L17 L23:L29 L5 L7:L10">
    <cfRule type="containsText" dxfId="33" priority="41" operator="containsText" text="fail">
      <formula>NOT(ISERROR(SEARCH("fail",L5)))</formula>
    </cfRule>
  </conditionalFormatting>
  <conditionalFormatting sqref="L11:N11">
    <cfRule type="containsText" dxfId="32" priority="32" operator="containsText" text="pass">
      <formula>NOT(ISERROR(SEARCH("pass",L11)))</formula>
    </cfRule>
  </conditionalFormatting>
  <conditionalFormatting sqref="M5:M10 L11:N11">
    <cfRule type="containsText" dxfId="31" priority="40" operator="containsText" text="pass">
      <formula>NOT(ISERROR(SEARCH("pass",L5)))</formula>
    </cfRule>
  </conditionalFormatting>
  <conditionalFormatting sqref="M17 M23:M29 M5:M10">
    <cfRule type="containsText" dxfId="30" priority="36" operator="containsText" text="fail">
      <formula>NOT(ISERROR(SEARCH("fail",M5)))</formula>
    </cfRule>
  </conditionalFormatting>
  <pageMargins left="0.7" right="0.7" top="0.75" bottom="0.75" header="0.3" footer="0.3"/>
  <pageSetup paperSize="9"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49F8A-34CF-4AD1-94A5-03104728B069}">
  <dimension ref="A2:L6"/>
  <sheetViews>
    <sheetView zoomScale="80" zoomScaleNormal="80" workbookViewId="0">
      <pane ySplit="3" topLeftCell="A4" activePane="bottomLeft" state="frozen"/>
      <selection pane="bottomLeft" activeCell="I6" sqref="I6"/>
    </sheetView>
  </sheetViews>
  <sheetFormatPr defaultRowHeight="15"/>
  <cols>
    <col min="1" max="1" width="13.42578125" customWidth="1"/>
    <col min="2" max="2" width="12.5703125" customWidth="1"/>
    <col min="3" max="3" width="13.42578125" customWidth="1"/>
    <col min="4" max="4" width="11" customWidth="1"/>
    <col min="5" max="5" width="12.5703125" customWidth="1"/>
    <col min="6" max="6" width="13.42578125" customWidth="1"/>
    <col min="7" max="7" width="13.5703125" customWidth="1"/>
    <col min="8" max="8" width="12.7109375" customWidth="1"/>
    <col min="9" max="9" width="52.42578125" customWidth="1"/>
    <col min="11" max="11" width="13.28515625" customWidth="1"/>
    <col min="12" max="12" width="16" customWidth="1"/>
  </cols>
  <sheetData>
    <row r="2" spans="1:12">
      <c r="A2" s="41" t="s">
        <v>39</v>
      </c>
      <c r="B2" s="41"/>
      <c r="C2" s="41"/>
      <c r="D2" s="41"/>
      <c r="E2" s="41"/>
      <c r="F2" s="41"/>
      <c r="G2" s="41"/>
      <c r="H2" s="41"/>
      <c r="I2" s="41"/>
      <c r="J2" s="1"/>
      <c r="K2" s="29" t="s">
        <v>9</v>
      </c>
      <c r="L2" s="30"/>
    </row>
    <row r="3" spans="1:12" ht="102" customHeight="1">
      <c r="A3" s="2" t="s">
        <v>4</v>
      </c>
      <c r="B3" s="2" t="s">
        <v>5</v>
      </c>
      <c r="C3" s="2" t="s">
        <v>6</v>
      </c>
      <c r="D3" s="2" t="s">
        <v>36</v>
      </c>
      <c r="E3" s="2" t="s">
        <v>1</v>
      </c>
      <c r="F3" s="2" t="s">
        <v>2</v>
      </c>
      <c r="G3" s="2" t="s">
        <v>47</v>
      </c>
      <c r="H3" s="2" t="s">
        <v>48</v>
      </c>
      <c r="I3" s="2" t="s">
        <v>35</v>
      </c>
      <c r="J3" s="1"/>
      <c r="K3" s="2" t="s">
        <v>7</v>
      </c>
      <c r="L3" s="2" t="s">
        <v>8</v>
      </c>
    </row>
    <row r="4" spans="1:12">
      <c r="A4" s="29" t="s">
        <v>25</v>
      </c>
      <c r="B4" s="30"/>
      <c r="C4" s="30"/>
      <c r="D4" s="30"/>
      <c r="E4" s="30"/>
      <c r="F4" s="30"/>
      <c r="G4" s="30"/>
      <c r="H4" s="30"/>
      <c r="I4" s="30"/>
      <c r="K4" s="39" t="s">
        <v>25</v>
      </c>
      <c r="L4" s="40"/>
    </row>
    <row r="5" spans="1:12">
      <c r="A5" s="33" t="s">
        <v>53</v>
      </c>
      <c r="B5" s="34"/>
      <c r="C5" s="34"/>
      <c r="D5" s="34"/>
      <c r="E5" s="34"/>
      <c r="F5" s="34"/>
      <c r="G5" s="34"/>
      <c r="H5" s="34"/>
      <c r="I5" s="34"/>
      <c r="K5" s="47" t="s">
        <v>44</v>
      </c>
      <c r="L5" s="48"/>
    </row>
    <row r="6" spans="1:12" ht="80.099999999999994" customHeight="1">
      <c r="A6" s="5" t="s">
        <v>25</v>
      </c>
      <c r="B6" s="4">
        <v>9390.7000000000007</v>
      </c>
      <c r="C6" s="4">
        <v>23681.3</v>
      </c>
      <c r="D6" s="5" t="s">
        <v>50</v>
      </c>
      <c r="E6" s="4">
        <v>6.9000000000000006E-2</v>
      </c>
      <c r="F6" s="4">
        <v>4.2999999999999997E-2</v>
      </c>
      <c r="G6" s="4">
        <v>0.12</v>
      </c>
      <c r="H6" s="4"/>
      <c r="I6" s="20" t="s">
        <v>94</v>
      </c>
      <c r="K6" s="4" t="str">
        <f>IF(B6&gt;G6,"fail","pass")</f>
        <v>fail</v>
      </c>
      <c r="L6" s="4"/>
    </row>
  </sheetData>
  <mergeCells count="6">
    <mergeCell ref="A5:I5"/>
    <mergeCell ref="K5:L5"/>
    <mergeCell ref="A4:I4"/>
    <mergeCell ref="K4:L4"/>
    <mergeCell ref="A2:I2"/>
    <mergeCell ref="K2:L2"/>
  </mergeCells>
  <conditionalFormatting sqref="K6:L6">
    <cfRule type="containsText" dxfId="8" priority="29" operator="containsText" text="pass">
      <formula>NOT(ISERROR(SEARCH("pass",K6)))</formula>
    </cfRule>
    <cfRule type="containsText" dxfId="7" priority="30" operator="containsText" text="pass">
      <formula>NOT(ISERROR(SEARCH("pass",K6)))</formula>
    </cfRule>
    <cfRule type="containsText" dxfId="6" priority="31" operator="containsText" text="fail">
      <formula>NOT(ISERROR(SEARCH("fail",K6)))</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E4602-4A1C-4767-96BF-712103802C00}">
  <dimension ref="A2:L6"/>
  <sheetViews>
    <sheetView zoomScale="90" zoomScaleNormal="90" workbookViewId="0">
      <pane ySplit="3" topLeftCell="A4" activePane="bottomLeft" state="frozen"/>
      <selection pane="bottomLeft" activeCell="I6" sqref="I6"/>
    </sheetView>
  </sheetViews>
  <sheetFormatPr defaultRowHeight="15"/>
  <cols>
    <col min="1" max="1" width="15.42578125" customWidth="1"/>
    <col min="2" max="2" width="15" customWidth="1"/>
    <col min="3" max="3" width="13.85546875" customWidth="1"/>
    <col min="4" max="4" width="12.5703125" customWidth="1"/>
    <col min="5" max="5" width="14.7109375" customWidth="1"/>
    <col min="6" max="6" width="13.5703125" customWidth="1"/>
    <col min="7" max="7" width="15.140625" customWidth="1"/>
    <col min="8" max="8" width="14.28515625" customWidth="1"/>
    <col min="9" max="9" width="33.5703125" customWidth="1"/>
    <col min="11" max="11" width="13.42578125" customWidth="1"/>
    <col min="12" max="12" width="14.42578125" customWidth="1"/>
  </cols>
  <sheetData>
    <row r="2" spans="1:12">
      <c r="A2" s="41" t="s">
        <v>39</v>
      </c>
      <c r="B2" s="41"/>
      <c r="C2" s="41"/>
      <c r="D2" s="41"/>
      <c r="E2" s="41"/>
      <c r="F2" s="41"/>
      <c r="G2" s="41"/>
      <c r="H2" s="41"/>
      <c r="I2" s="41"/>
      <c r="J2" s="1"/>
      <c r="K2" s="29" t="s">
        <v>9</v>
      </c>
      <c r="L2" s="30"/>
    </row>
    <row r="3" spans="1:12" ht="102" customHeight="1">
      <c r="A3" s="2" t="s">
        <v>4</v>
      </c>
      <c r="B3" s="2" t="s">
        <v>5</v>
      </c>
      <c r="C3" s="2" t="s">
        <v>6</v>
      </c>
      <c r="D3" s="2" t="s">
        <v>36</v>
      </c>
      <c r="E3" s="2" t="s">
        <v>1</v>
      </c>
      <c r="F3" s="2" t="s">
        <v>2</v>
      </c>
      <c r="G3" s="2" t="s">
        <v>47</v>
      </c>
      <c r="H3" s="2" t="s">
        <v>48</v>
      </c>
      <c r="I3" s="2" t="s">
        <v>35</v>
      </c>
      <c r="J3" s="1"/>
      <c r="K3" s="2" t="s">
        <v>7</v>
      </c>
      <c r="L3" s="2" t="s">
        <v>8</v>
      </c>
    </row>
    <row r="4" spans="1:12">
      <c r="A4" s="29" t="s">
        <v>26</v>
      </c>
      <c r="B4" s="30"/>
      <c r="C4" s="30"/>
      <c r="D4" s="30"/>
      <c r="E4" s="30"/>
      <c r="F4" s="30"/>
      <c r="G4" s="30"/>
      <c r="H4" s="30"/>
      <c r="I4" s="30"/>
      <c r="K4" s="39" t="s">
        <v>26</v>
      </c>
      <c r="L4" s="40"/>
    </row>
    <row r="5" spans="1:12">
      <c r="A5" s="33" t="s">
        <v>53</v>
      </c>
      <c r="B5" s="34"/>
      <c r="C5" s="34"/>
      <c r="D5" s="34"/>
      <c r="E5" s="34"/>
      <c r="F5" s="34"/>
      <c r="G5" s="34"/>
      <c r="H5" s="34"/>
      <c r="I5" s="34"/>
      <c r="K5" s="47" t="s">
        <v>44</v>
      </c>
      <c r="L5" s="48"/>
    </row>
    <row r="6" spans="1:12" ht="84.95" customHeight="1">
      <c r="A6" s="5" t="s">
        <v>26</v>
      </c>
      <c r="B6" s="4">
        <v>5248.9</v>
      </c>
      <c r="C6" s="4">
        <v>6961.5</v>
      </c>
      <c r="D6" s="5" t="s">
        <v>50</v>
      </c>
      <c r="E6" s="4">
        <v>6.9000000000000006E-2</v>
      </c>
      <c r="F6" s="4">
        <v>4.2999999999999997E-2</v>
      </c>
      <c r="G6" s="4">
        <v>28.6</v>
      </c>
      <c r="H6" s="4"/>
      <c r="I6" s="5" t="s">
        <v>95</v>
      </c>
      <c r="K6" s="4" t="str">
        <f>IF(B6&gt;G6,"fail","pass")</f>
        <v>fail</v>
      </c>
      <c r="L6" s="4"/>
    </row>
  </sheetData>
  <mergeCells count="6">
    <mergeCell ref="A5:I5"/>
    <mergeCell ref="K5:L5"/>
    <mergeCell ref="A2:I2"/>
    <mergeCell ref="K2:L2"/>
    <mergeCell ref="A4:I4"/>
    <mergeCell ref="K4:L4"/>
  </mergeCells>
  <conditionalFormatting sqref="K6:L6">
    <cfRule type="containsText" dxfId="5" priority="5" operator="containsText" text="pass">
      <formula>NOT(ISERROR(SEARCH("pass",K6)))</formula>
    </cfRule>
    <cfRule type="containsText" dxfId="4" priority="6" operator="containsText" text="pass">
      <formula>NOT(ISERROR(SEARCH("pass",K6)))</formula>
    </cfRule>
    <cfRule type="containsText" dxfId="3" priority="7" operator="containsText" text="fail">
      <formula>NOT(ISERROR(SEARCH("fail",K6)))</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692DE-7022-4796-AEA1-0E8788B60477}">
  <dimension ref="A2:L6"/>
  <sheetViews>
    <sheetView zoomScale="80" zoomScaleNormal="80" workbookViewId="0">
      <pane ySplit="3" topLeftCell="A4" activePane="bottomLeft" state="frozen"/>
      <selection pane="bottomLeft" activeCell="I9" sqref="I9"/>
    </sheetView>
  </sheetViews>
  <sheetFormatPr defaultRowHeight="15"/>
  <cols>
    <col min="1" max="1" width="16.85546875" customWidth="1"/>
    <col min="2" max="2" width="12.7109375" customWidth="1"/>
    <col min="3" max="3" width="16.140625" customWidth="1"/>
    <col min="4" max="4" width="12.140625" customWidth="1"/>
    <col min="5" max="5" width="14.140625" customWidth="1"/>
    <col min="6" max="6" width="13.85546875" customWidth="1"/>
    <col min="7" max="7" width="16" customWidth="1"/>
    <col min="8" max="8" width="14.85546875" customWidth="1"/>
    <col min="9" max="9" width="40.140625" customWidth="1"/>
    <col min="11" max="11" width="13.140625" customWidth="1"/>
    <col min="12" max="12" width="15.28515625" customWidth="1"/>
  </cols>
  <sheetData>
    <row r="2" spans="1:12">
      <c r="A2" s="41" t="s">
        <v>39</v>
      </c>
      <c r="B2" s="41"/>
      <c r="C2" s="41"/>
      <c r="D2" s="41"/>
      <c r="E2" s="41"/>
      <c r="F2" s="41"/>
      <c r="G2" s="41"/>
      <c r="H2" s="41"/>
      <c r="I2" s="41"/>
      <c r="J2" s="1"/>
      <c r="K2" s="29" t="s">
        <v>9</v>
      </c>
      <c r="L2" s="30"/>
    </row>
    <row r="3" spans="1:12" ht="102" customHeight="1">
      <c r="A3" s="2" t="s">
        <v>4</v>
      </c>
      <c r="B3" s="2" t="s">
        <v>5</v>
      </c>
      <c r="C3" s="2" t="s">
        <v>6</v>
      </c>
      <c r="D3" s="2" t="s">
        <v>36</v>
      </c>
      <c r="E3" s="2" t="s">
        <v>1</v>
      </c>
      <c r="F3" s="2" t="s">
        <v>2</v>
      </c>
      <c r="G3" s="2" t="s">
        <v>47</v>
      </c>
      <c r="H3" s="2" t="s">
        <v>48</v>
      </c>
      <c r="I3" s="2" t="s">
        <v>35</v>
      </c>
      <c r="J3" s="1"/>
      <c r="K3" s="2" t="s">
        <v>7</v>
      </c>
      <c r="L3" s="2" t="s">
        <v>8</v>
      </c>
    </row>
    <row r="4" spans="1:12">
      <c r="A4" s="29" t="s">
        <v>27</v>
      </c>
      <c r="B4" s="30"/>
      <c r="C4" s="30"/>
      <c r="D4" s="30"/>
      <c r="E4" s="30"/>
      <c r="F4" s="30"/>
      <c r="G4" s="30"/>
      <c r="H4" s="30"/>
      <c r="I4" s="30"/>
      <c r="K4" s="39" t="s">
        <v>27</v>
      </c>
      <c r="L4" s="40"/>
    </row>
    <row r="5" spans="1:12">
      <c r="A5" s="33" t="s">
        <v>53</v>
      </c>
      <c r="B5" s="34"/>
      <c r="C5" s="34"/>
      <c r="D5" s="34"/>
      <c r="E5" s="34"/>
      <c r="F5" s="34"/>
      <c r="G5" s="34"/>
      <c r="H5" s="34"/>
      <c r="I5" s="34"/>
      <c r="K5" s="47" t="s">
        <v>44</v>
      </c>
      <c r="L5" s="48"/>
    </row>
    <row r="6" spans="1:12" ht="86.45" customHeight="1">
      <c r="A6" s="5" t="s">
        <v>27</v>
      </c>
      <c r="B6" s="4">
        <v>1007.8</v>
      </c>
      <c r="C6" s="4">
        <v>2421.1</v>
      </c>
      <c r="D6" s="5" t="s">
        <v>49</v>
      </c>
      <c r="E6" s="4">
        <v>6.9000000000000006E-2</v>
      </c>
      <c r="F6" s="4">
        <v>4.2999999999999997E-2</v>
      </c>
      <c r="G6" s="4">
        <v>3.2</v>
      </c>
      <c r="H6" s="4"/>
      <c r="I6" s="5" t="s">
        <v>96</v>
      </c>
      <c r="K6" s="4" t="str">
        <f>IF(B6&gt;G6,"fail","pass")</f>
        <v>fail</v>
      </c>
      <c r="L6" s="4"/>
    </row>
  </sheetData>
  <mergeCells count="6">
    <mergeCell ref="A5:I5"/>
    <mergeCell ref="K5:L5"/>
    <mergeCell ref="A2:I2"/>
    <mergeCell ref="K2:L2"/>
    <mergeCell ref="A4:I4"/>
    <mergeCell ref="K4:L4"/>
  </mergeCells>
  <conditionalFormatting sqref="K6:L6">
    <cfRule type="containsText" dxfId="2" priority="9" operator="containsText" text="pass">
      <formula>NOT(ISERROR(SEARCH("pass",K6)))</formula>
    </cfRule>
    <cfRule type="containsText" dxfId="1" priority="10" operator="containsText" text="pass">
      <formula>NOT(ISERROR(SEARCH("pass",K6)))</formula>
    </cfRule>
    <cfRule type="containsText" dxfId="0" priority="11" operator="containsText" text="fail">
      <formula>NOT(ISERROR(SEARCH("fail",K6)))</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EB8E8-5C1D-433D-9C98-9E5827EA6907}">
  <dimension ref="C3:Q21"/>
  <sheetViews>
    <sheetView workbookViewId="0">
      <selection activeCell="P11" sqref="P11"/>
    </sheetView>
  </sheetViews>
  <sheetFormatPr defaultRowHeight="15"/>
  <cols>
    <col min="16" max="16" width="11.85546875" customWidth="1"/>
  </cols>
  <sheetData>
    <row r="3" spans="3:17">
      <c r="C3" s="15"/>
      <c r="D3" s="49">
        <v>2019</v>
      </c>
      <c r="E3" s="49"/>
      <c r="F3" s="15"/>
      <c r="G3" s="49">
        <v>2020</v>
      </c>
      <c r="H3" s="49"/>
      <c r="I3" s="15"/>
      <c r="J3" s="49">
        <v>2021</v>
      </c>
      <c r="K3" s="49"/>
    </row>
    <row r="4" spans="3:17">
      <c r="C4" s="15"/>
      <c r="D4" s="15"/>
      <c r="E4" s="15"/>
      <c r="F4" s="15"/>
      <c r="G4" s="15"/>
      <c r="H4" s="15"/>
      <c r="I4" s="15"/>
      <c r="J4" s="15"/>
      <c r="K4" s="15"/>
    </row>
    <row r="5" spans="3:17">
      <c r="C5" s="15"/>
      <c r="D5" s="16" t="s">
        <v>61</v>
      </c>
      <c r="E5" s="16" t="s">
        <v>62</v>
      </c>
      <c r="F5" s="15"/>
      <c r="G5" s="16" t="s">
        <v>61</v>
      </c>
      <c r="H5" s="16" t="s">
        <v>62</v>
      </c>
      <c r="I5" s="15"/>
      <c r="J5" s="16" t="s">
        <v>61</v>
      </c>
      <c r="K5" s="16" t="s">
        <v>62</v>
      </c>
      <c r="O5" t="s">
        <v>62</v>
      </c>
      <c r="P5" t="s">
        <v>63</v>
      </c>
      <c r="Q5" s="4" t="s">
        <v>64</v>
      </c>
    </row>
    <row r="6" spans="3:17">
      <c r="C6" s="15"/>
      <c r="D6" s="15"/>
      <c r="E6" s="15"/>
      <c r="F6" s="15"/>
      <c r="G6" s="15"/>
      <c r="H6" s="15"/>
      <c r="I6" s="15"/>
      <c r="J6" s="15"/>
      <c r="K6" s="15"/>
    </row>
    <row r="7" spans="3:17">
      <c r="C7" s="17" t="s">
        <v>65</v>
      </c>
      <c r="D7" s="18">
        <v>3357</v>
      </c>
      <c r="E7" s="18">
        <v>3603</v>
      </c>
      <c r="F7" s="15"/>
      <c r="G7" s="18">
        <v>4108</v>
      </c>
      <c r="H7" s="19">
        <v>4953</v>
      </c>
      <c r="I7" s="15"/>
      <c r="J7" s="18">
        <v>4405</v>
      </c>
      <c r="K7" s="19">
        <v>5087</v>
      </c>
      <c r="O7" t="s">
        <v>61</v>
      </c>
      <c r="P7" t="s">
        <v>59</v>
      </c>
      <c r="Q7" t="s">
        <v>57</v>
      </c>
    </row>
    <row r="8" spans="3:17">
      <c r="C8" s="17" t="s">
        <v>66</v>
      </c>
      <c r="D8" s="18">
        <v>3378</v>
      </c>
      <c r="E8" s="18">
        <v>4130</v>
      </c>
      <c r="F8" s="15"/>
      <c r="G8" s="19">
        <v>4553</v>
      </c>
      <c r="H8" s="19">
        <v>5082</v>
      </c>
      <c r="I8" s="15"/>
      <c r="J8" s="18">
        <v>4299</v>
      </c>
      <c r="K8" s="19">
        <v>4779</v>
      </c>
    </row>
    <row r="9" spans="3:17">
      <c r="C9" s="17" t="s">
        <v>67</v>
      </c>
      <c r="D9" s="18">
        <v>3126</v>
      </c>
      <c r="E9" s="18">
        <v>3701</v>
      </c>
      <c r="F9" s="15"/>
      <c r="G9" s="18">
        <v>4338</v>
      </c>
      <c r="H9" s="19">
        <v>5063</v>
      </c>
      <c r="I9" s="15"/>
      <c r="J9" s="18">
        <v>2444</v>
      </c>
      <c r="K9" s="19">
        <v>4996</v>
      </c>
    </row>
    <row r="10" spans="3:17">
      <c r="C10" s="17" t="s">
        <v>68</v>
      </c>
      <c r="D10" s="18">
        <v>3390</v>
      </c>
      <c r="E10" s="18">
        <v>3876</v>
      </c>
      <c r="F10" s="15"/>
      <c r="G10" s="18">
        <v>3700</v>
      </c>
      <c r="H10" s="18">
        <v>4389</v>
      </c>
      <c r="I10" s="15"/>
      <c r="J10" s="18">
        <v>1342</v>
      </c>
      <c r="K10" s="18">
        <v>3840</v>
      </c>
    </row>
    <row r="11" spans="3:17">
      <c r="C11" s="17" t="s">
        <v>69</v>
      </c>
      <c r="D11" s="18">
        <v>2850</v>
      </c>
      <c r="E11" s="18">
        <v>3775</v>
      </c>
      <c r="F11" s="15"/>
      <c r="G11" s="18">
        <v>3565</v>
      </c>
      <c r="H11" s="19">
        <v>4430</v>
      </c>
      <c r="I11" s="15"/>
      <c r="J11" s="19">
        <v>4482</v>
      </c>
      <c r="K11" s="19">
        <v>4922</v>
      </c>
    </row>
    <row r="12" spans="3:17">
      <c r="C12" s="17" t="s">
        <v>70</v>
      </c>
      <c r="D12" s="18">
        <v>2422</v>
      </c>
      <c r="E12" s="18">
        <v>3547</v>
      </c>
      <c r="F12" s="15"/>
      <c r="G12" s="18">
        <v>2876</v>
      </c>
      <c r="H12" s="18">
        <v>3991</v>
      </c>
      <c r="I12" s="15"/>
      <c r="J12" s="18">
        <v>4111</v>
      </c>
      <c r="K12" s="19">
        <v>4676</v>
      </c>
      <c r="P12" s="4"/>
      <c r="Q12" s="4"/>
    </row>
    <row r="13" spans="3:17">
      <c r="C13" s="17" t="s">
        <v>71</v>
      </c>
      <c r="D13" s="18">
        <v>3569</v>
      </c>
      <c r="E13" s="19">
        <v>4609</v>
      </c>
      <c r="F13" s="15"/>
      <c r="G13" s="18">
        <v>4061</v>
      </c>
      <c r="H13" s="19">
        <v>4976</v>
      </c>
      <c r="I13" s="15"/>
      <c r="J13" s="18">
        <v>3715</v>
      </c>
      <c r="K13" s="19">
        <v>4778</v>
      </c>
    </row>
    <row r="14" spans="3:17">
      <c r="C14" s="17" t="s">
        <v>72</v>
      </c>
      <c r="D14" s="18">
        <v>3821</v>
      </c>
      <c r="E14" s="18">
        <v>4282</v>
      </c>
      <c r="F14" s="15"/>
      <c r="G14" s="18">
        <v>4233</v>
      </c>
      <c r="H14" s="19">
        <v>4957</v>
      </c>
      <c r="I14" s="15"/>
      <c r="J14" s="18">
        <v>4167</v>
      </c>
      <c r="K14" s="19">
        <v>4938</v>
      </c>
    </row>
    <row r="15" spans="3:17">
      <c r="C15" s="17" t="s">
        <v>73</v>
      </c>
      <c r="D15" s="18">
        <v>3915</v>
      </c>
      <c r="E15" s="19">
        <v>4667</v>
      </c>
      <c r="F15" s="15"/>
      <c r="G15" s="19">
        <v>4763</v>
      </c>
      <c r="H15" s="19">
        <v>5362</v>
      </c>
      <c r="I15" s="15"/>
      <c r="J15" s="18">
        <v>4052</v>
      </c>
      <c r="K15" s="19">
        <v>4380</v>
      </c>
    </row>
    <row r="16" spans="3:17">
      <c r="C16" s="17" t="s">
        <v>74</v>
      </c>
      <c r="D16" s="18">
        <v>4103</v>
      </c>
      <c r="E16" s="19">
        <v>4666</v>
      </c>
      <c r="F16" s="15"/>
      <c r="G16" s="19">
        <v>4640</v>
      </c>
      <c r="H16" s="19">
        <v>5352</v>
      </c>
      <c r="I16" s="15"/>
      <c r="J16" s="18">
        <v>3749</v>
      </c>
      <c r="K16" s="19">
        <v>5527</v>
      </c>
    </row>
    <row r="17" spans="3:15">
      <c r="C17" s="17" t="s">
        <v>75</v>
      </c>
      <c r="D17" s="18">
        <v>3562</v>
      </c>
      <c r="E17" s="18">
        <v>4286</v>
      </c>
      <c r="F17" s="15"/>
      <c r="G17" s="19">
        <v>4607</v>
      </c>
      <c r="H17" s="19">
        <v>5658</v>
      </c>
      <c r="I17" s="15"/>
      <c r="J17" s="18">
        <v>3864</v>
      </c>
      <c r="K17" s="19">
        <v>4724</v>
      </c>
    </row>
    <row r="18" spans="3:15">
      <c r="C18" s="17" t="s">
        <v>76</v>
      </c>
      <c r="D18" s="18">
        <v>3015</v>
      </c>
      <c r="E18" s="18">
        <v>3712</v>
      </c>
      <c r="F18" s="15"/>
      <c r="G18" s="18">
        <v>4283</v>
      </c>
      <c r="H18" s="19">
        <v>4568</v>
      </c>
      <c r="I18" s="15"/>
      <c r="J18" s="18">
        <v>3451</v>
      </c>
      <c r="K18" s="18">
        <v>4275</v>
      </c>
    </row>
    <row r="21" spans="3:15">
      <c r="D21">
        <f>AVERAGE(D7:D18)</f>
        <v>3375.6666666666665</v>
      </c>
      <c r="G21">
        <f>AVERAGE(G7:G18)</f>
        <v>4143.916666666667</v>
      </c>
      <c r="J21">
        <f>AVERAGE(J7:J18)</f>
        <v>3673.4166666666665</v>
      </c>
      <c r="N21">
        <f>AVERAGE(D21,G21,J21)</f>
        <v>3731</v>
      </c>
      <c r="O21">
        <f>AVERAGE(D7:D18,G7:G18,J7:J18)</f>
        <v>3731</v>
      </c>
    </row>
  </sheetData>
  <mergeCells count="3">
    <mergeCell ref="D3:E3"/>
    <mergeCell ref="G3:H3"/>
    <mergeCell ref="J3:K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5A11-37B5-4830-9B79-26C71D8A2230}">
  <dimension ref="A1:O2"/>
  <sheetViews>
    <sheetView workbookViewId="0">
      <selection activeCell="O7" sqref="O7"/>
    </sheetView>
  </sheetViews>
  <sheetFormatPr defaultRowHeight="15"/>
  <sheetData>
    <row r="1" spans="1:15">
      <c r="A1" s="14"/>
      <c r="B1" s="14"/>
      <c r="C1" s="14"/>
      <c r="D1" s="14"/>
      <c r="E1" s="14"/>
      <c r="F1" s="14"/>
      <c r="G1" s="14"/>
      <c r="H1" s="14"/>
      <c r="I1" s="14"/>
      <c r="J1" s="14"/>
      <c r="K1" s="14"/>
      <c r="L1" s="14"/>
      <c r="M1" s="14"/>
      <c r="N1" s="14"/>
      <c r="O1" s="14"/>
    </row>
    <row r="2" spans="1:15">
      <c r="A2" s="14" t="s">
        <v>56</v>
      </c>
      <c r="B2" s="14"/>
      <c r="C2" s="14"/>
      <c r="D2" s="14"/>
      <c r="E2" s="14"/>
      <c r="F2" s="14"/>
      <c r="G2" s="14"/>
      <c r="H2" s="14"/>
      <c r="I2" s="14"/>
      <c r="J2" s="14"/>
      <c r="K2" s="14"/>
      <c r="L2" s="14"/>
      <c r="M2" s="14"/>
      <c r="N2" s="14"/>
      <c r="O2" s="14"/>
    </row>
  </sheetData>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021D3-4855-4A50-8798-E7FA66BB4985}">
  <dimension ref="A1:L5"/>
  <sheetViews>
    <sheetView zoomScale="70" zoomScaleNormal="70" workbookViewId="0">
      <pane ySplit="2" topLeftCell="A3" activePane="bottomLeft" state="frozen"/>
      <selection pane="bottomLeft" activeCell="I5" sqref="I5"/>
    </sheetView>
  </sheetViews>
  <sheetFormatPr defaultRowHeight="15"/>
  <cols>
    <col min="1" max="1" width="16" customWidth="1"/>
    <col min="2" max="2" width="12.85546875" customWidth="1"/>
    <col min="3" max="3" width="13.140625" customWidth="1"/>
    <col min="5" max="5" width="14.5703125" customWidth="1"/>
    <col min="6" max="6" width="13.5703125" customWidth="1"/>
    <col min="7" max="7" width="14.140625" customWidth="1"/>
    <col min="8" max="8" width="13.7109375" customWidth="1"/>
    <col min="9" max="9" width="69.5703125" customWidth="1"/>
    <col min="11" max="11" width="18.7109375" customWidth="1"/>
    <col min="12" max="12" width="15.5703125" customWidth="1"/>
  </cols>
  <sheetData>
    <row r="1" spans="1:12">
      <c r="A1" s="37" t="s">
        <v>39</v>
      </c>
      <c r="B1" s="38"/>
      <c r="C1" s="38"/>
      <c r="D1" s="38"/>
      <c r="E1" s="38"/>
      <c r="F1" s="38"/>
      <c r="G1" s="38"/>
      <c r="H1" s="38"/>
      <c r="I1" s="38"/>
      <c r="J1" s="1"/>
      <c r="K1" s="29" t="s">
        <v>9</v>
      </c>
      <c r="L1" s="30"/>
    </row>
    <row r="2" spans="1:12" ht="102" customHeight="1">
      <c r="A2" s="2" t="s">
        <v>4</v>
      </c>
      <c r="B2" s="2" t="s">
        <v>5</v>
      </c>
      <c r="C2" s="2" t="s">
        <v>6</v>
      </c>
      <c r="D2" s="2" t="s">
        <v>36</v>
      </c>
      <c r="E2" s="2" t="s">
        <v>1</v>
      </c>
      <c r="F2" s="2" t="s">
        <v>2</v>
      </c>
      <c r="G2" s="2" t="s">
        <v>47</v>
      </c>
      <c r="H2" s="2" t="s">
        <v>48</v>
      </c>
      <c r="I2" s="2" t="s">
        <v>35</v>
      </c>
      <c r="J2" s="1"/>
      <c r="K2" s="2" t="s">
        <v>7</v>
      </c>
      <c r="L2" s="2" t="s">
        <v>8</v>
      </c>
    </row>
    <row r="3" spans="1:12" ht="47.1" customHeight="1">
      <c r="A3" s="29" t="s">
        <v>17</v>
      </c>
      <c r="B3" s="30"/>
      <c r="C3" s="30"/>
      <c r="D3" s="30"/>
      <c r="E3" s="30"/>
      <c r="F3" s="30"/>
      <c r="G3" s="30"/>
      <c r="H3" s="30"/>
      <c r="I3" s="30"/>
      <c r="J3" s="1"/>
      <c r="K3" s="39" t="s">
        <v>17</v>
      </c>
      <c r="L3" s="40"/>
    </row>
    <row r="4" spans="1:12" ht="30.95" customHeight="1">
      <c r="A4" s="33" t="s">
        <v>44</v>
      </c>
      <c r="B4" s="34"/>
      <c r="C4" s="34"/>
      <c r="D4" s="34"/>
      <c r="E4" s="34"/>
      <c r="F4" s="34"/>
      <c r="G4" s="34"/>
      <c r="H4" s="34"/>
      <c r="I4" s="34"/>
      <c r="K4" s="35" t="s">
        <v>44</v>
      </c>
      <c r="L4" s="36"/>
    </row>
    <row r="5" spans="1:12" ht="72" customHeight="1">
      <c r="A5" s="5" t="s">
        <v>17</v>
      </c>
      <c r="B5" s="4">
        <v>6236.8</v>
      </c>
      <c r="C5" s="4">
        <v>10699.9</v>
      </c>
      <c r="D5" s="5" t="s">
        <v>38</v>
      </c>
      <c r="E5" s="4">
        <v>6.9000000000000006E-2</v>
      </c>
      <c r="F5" s="4">
        <v>4.2999999999999997E-2</v>
      </c>
      <c r="G5" s="4">
        <v>38</v>
      </c>
      <c r="H5" s="4"/>
      <c r="I5" s="5" t="s">
        <v>89</v>
      </c>
      <c r="K5" s="4" t="str">
        <f>IF(B5&gt;G5,"fail","pass")</f>
        <v>fail</v>
      </c>
      <c r="L5" s="4"/>
    </row>
  </sheetData>
  <mergeCells count="6">
    <mergeCell ref="A4:I4"/>
    <mergeCell ref="K4:L4"/>
    <mergeCell ref="A1:I1"/>
    <mergeCell ref="K1:L1"/>
    <mergeCell ref="A3:I3"/>
    <mergeCell ref="K3:L3"/>
  </mergeCells>
  <conditionalFormatting sqref="K5:L5">
    <cfRule type="containsText" dxfId="29" priority="225" operator="containsText" text="pass">
      <formula>NOT(ISERROR(SEARCH("pass",K5)))</formula>
    </cfRule>
    <cfRule type="containsText" dxfId="28" priority="228" operator="containsText" text="pass">
      <formula>NOT(ISERROR(SEARCH("pass",K5)))</formula>
    </cfRule>
    <cfRule type="containsText" dxfId="27" priority="229" operator="containsText" text="fail">
      <formula>NOT(ISERROR(SEARCH("fail",K5)))</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7CBC0-60EF-4E8A-98C2-07D283A055C4}">
  <dimension ref="A2:L6"/>
  <sheetViews>
    <sheetView zoomScale="60" zoomScaleNormal="60" workbookViewId="0">
      <pane ySplit="3" topLeftCell="A4" activePane="bottomLeft" state="frozen"/>
      <selection pane="bottomLeft" activeCell="I6" sqref="I6"/>
    </sheetView>
  </sheetViews>
  <sheetFormatPr defaultRowHeight="15"/>
  <cols>
    <col min="1" max="1" width="12.5703125" customWidth="1"/>
    <col min="2" max="2" width="13.7109375" customWidth="1"/>
    <col min="3" max="3" width="13" customWidth="1"/>
    <col min="4" max="4" width="9.5703125" customWidth="1"/>
    <col min="5" max="5" width="12.42578125" customWidth="1"/>
    <col min="6" max="6" width="11.7109375" customWidth="1"/>
    <col min="7" max="7" width="12" customWidth="1"/>
    <col min="8" max="8" width="12.28515625" customWidth="1"/>
    <col min="9" max="9" width="66.140625" customWidth="1"/>
    <col min="11" max="11" width="22.140625" customWidth="1"/>
    <col min="12" max="12" width="19.140625" customWidth="1"/>
  </cols>
  <sheetData>
    <row r="2" spans="1:12">
      <c r="A2" s="41" t="s">
        <v>39</v>
      </c>
      <c r="B2" s="41"/>
      <c r="C2" s="41"/>
      <c r="D2" s="41"/>
      <c r="E2" s="41"/>
      <c r="F2" s="41"/>
      <c r="G2" s="41"/>
      <c r="H2" s="41"/>
      <c r="I2" s="41"/>
      <c r="J2" s="1"/>
      <c r="K2" s="29" t="s">
        <v>9</v>
      </c>
      <c r="L2" s="30"/>
    </row>
    <row r="3" spans="1:12" ht="102" customHeight="1">
      <c r="A3" s="2" t="s">
        <v>4</v>
      </c>
      <c r="B3" s="2" t="s">
        <v>5</v>
      </c>
      <c r="C3" s="2" t="s">
        <v>6</v>
      </c>
      <c r="D3" s="2" t="s">
        <v>36</v>
      </c>
      <c r="E3" s="2" t="s">
        <v>1</v>
      </c>
      <c r="F3" s="2" t="s">
        <v>2</v>
      </c>
      <c r="G3" s="2" t="s">
        <v>47</v>
      </c>
      <c r="H3" s="2" t="s">
        <v>48</v>
      </c>
      <c r="I3" s="2" t="s">
        <v>35</v>
      </c>
      <c r="J3" s="1"/>
      <c r="K3" s="2" t="s">
        <v>7</v>
      </c>
      <c r="L3" s="2" t="s">
        <v>8</v>
      </c>
    </row>
    <row r="4" spans="1:12">
      <c r="A4" s="29" t="s">
        <v>18</v>
      </c>
      <c r="B4" s="30"/>
      <c r="C4" s="30"/>
      <c r="D4" s="30"/>
      <c r="E4" s="30"/>
      <c r="F4" s="30"/>
      <c r="G4" s="30"/>
      <c r="H4" s="30"/>
      <c r="I4" s="30"/>
      <c r="K4" s="39" t="s">
        <v>18</v>
      </c>
      <c r="L4" s="40"/>
    </row>
    <row r="5" spans="1:12">
      <c r="A5" s="42" t="s">
        <v>44</v>
      </c>
      <c r="B5" s="43"/>
      <c r="C5" s="43"/>
      <c r="D5" s="43"/>
      <c r="E5" s="43"/>
      <c r="F5" s="43"/>
      <c r="G5" s="43"/>
      <c r="H5" s="43"/>
      <c r="I5" s="43"/>
      <c r="K5" s="35" t="s">
        <v>44</v>
      </c>
      <c r="L5" s="36"/>
    </row>
    <row r="6" spans="1:12" ht="115.5" customHeight="1">
      <c r="A6" s="5" t="s">
        <v>18</v>
      </c>
      <c r="B6" s="4">
        <v>1126.0999999999999</v>
      </c>
      <c r="C6" s="4">
        <v>1700</v>
      </c>
      <c r="D6" s="5" t="s">
        <v>38</v>
      </c>
      <c r="E6" s="4">
        <v>6.9000000000000006E-2</v>
      </c>
      <c r="F6" s="4">
        <v>4.2999999999999997E-2</v>
      </c>
      <c r="G6" s="13">
        <v>2.08</v>
      </c>
      <c r="H6" s="13"/>
      <c r="I6" s="13" t="s">
        <v>90</v>
      </c>
      <c r="K6" s="4" t="str">
        <f t="shared" ref="K6" si="0">IF(B6&gt;G6,"fail","pass")</f>
        <v>fail</v>
      </c>
      <c r="L6" s="12"/>
    </row>
  </sheetData>
  <mergeCells count="6">
    <mergeCell ref="A2:I2"/>
    <mergeCell ref="K2:L2"/>
    <mergeCell ref="A5:I5"/>
    <mergeCell ref="K5:L5"/>
    <mergeCell ref="A4:I4"/>
    <mergeCell ref="K4:L4"/>
  </mergeCells>
  <conditionalFormatting sqref="K6">
    <cfRule type="containsText" dxfId="26" priority="5" operator="containsText" text="pass">
      <formula>NOT(ISERROR(SEARCH("pass",K6)))</formula>
    </cfRule>
    <cfRule type="containsText" dxfId="25" priority="6" operator="containsText" text="pass">
      <formula>NOT(ISERROR(SEARCH("pass",K6)))</formula>
    </cfRule>
    <cfRule type="containsText" dxfId="24" priority="7" operator="containsText" text="fail">
      <formula>NOT(ISERROR(SEARCH("fail",K6)))</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33A0A-EFD2-4830-8414-176B95EB1CA7}">
  <dimension ref="A2:L6"/>
  <sheetViews>
    <sheetView zoomScale="70" zoomScaleNormal="70" workbookViewId="0">
      <pane ySplit="3" topLeftCell="A4" activePane="bottomLeft" state="frozen"/>
      <selection pane="bottomLeft" activeCell="I6" sqref="I6"/>
    </sheetView>
  </sheetViews>
  <sheetFormatPr defaultRowHeight="15"/>
  <cols>
    <col min="1" max="1" width="10.42578125" customWidth="1"/>
    <col min="2" max="2" width="11.42578125" customWidth="1"/>
    <col min="3" max="3" width="12.85546875" customWidth="1"/>
    <col min="5" max="5" width="11.7109375" customWidth="1"/>
    <col min="6" max="6" width="12.140625" customWidth="1"/>
    <col min="7" max="7" width="14.140625" customWidth="1"/>
    <col min="8" max="8" width="13.7109375" customWidth="1"/>
    <col min="9" max="9" width="48.28515625" customWidth="1"/>
    <col min="11" max="11" width="16.140625" customWidth="1"/>
    <col min="12" max="12" width="18.7109375" customWidth="1"/>
  </cols>
  <sheetData>
    <row r="2" spans="1:12">
      <c r="A2" s="41" t="s">
        <v>39</v>
      </c>
      <c r="B2" s="41"/>
      <c r="C2" s="41"/>
      <c r="D2" s="41"/>
      <c r="E2" s="41"/>
      <c r="F2" s="41"/>
      <c r="G2" s="41"/>
      <c r="H2" s="41"/>
      <c r="I2" s="41"/>
      <c r="J2" s="1"/>
      <c r="K2" s="29" t="s">
        <v>9</v>
      </c>
      <c r="L2" s="30"/>
    </row>
    <row r="3" spans="1:12" ht="102" customHeight="1">
      <c r="A3" s="2" t="s">
        <v>4</v>
      </c>
      <c r="B3" s="2" t="s">
        <v>5</v>
      </c>
      <c r="C3" s="2" t="s">
        <v>6</v>
      </c>
      <c r="D3" s="2" t="s">
        <v>36</v>
      </c>
      <c r="E3" s="2" t="s">
        <v>1</v>
      </c>
      <c r="F3" s="2" t="s">
        <v>2</v>
      </c>
      <c r="G3" s="2" t="s">
        <v>47</v>
      </c>
      <c r="H3" s="2" t="s">
        <v>48</v>
      </c>
      <c r="I3" s="2" t="s">
        <v>35</v>
      </c>
      <c r="J3" s="1"/>
      <c r="K3" s="2" t="s">
        <v>7</v>
      </c>
      <c r="L3" s="2" t="s">
        <v>8</v>
      </c>
    </row>
    <row r="4" spans="1:12">
      <c r="A4" s="29" t="s">
        <v>19</v>
      </c>
      <c r="B4" s="30"/>
      <c r="C4" s="30"/>
      <c r="D4" s="30"/>
      <c r="E4" s="30"/>
      <c r="F4" s="30"/>
      <c r="G4" s="30"/>
      <c r="H4" s="30"/>
      <c r="I4" s="30"/>
      <c r="K4" s="39" t="s">
        <v>19</v>
      </c>
      <c r="L4" s="40"/>
    </row>
    <row r="5" spans="1:12" ht="14.45" customHeight="1">
      <c r="A5" s="44" t="s">
        <v>44</v>
      </c>
      <c r="B5" s="45"/>
      <c r="C5" s="45"/>
      <c r="D5" s="45"/>
      <c r="E5" s="45"/>
      <c r="F5" s="45"/>
      <c r="G5" s="45"/>
      <c r="H5" s="45"/>
      <c r="I5" s="46"/>
      <c r="K5" s="35" t="s">
        <v>44</v>
      </c>
      <c r="L5" s="36"/>
    </row>
    <row r="6" spans="1:12" ht="121.5" customHeight="1">
      <c r="A6" s="5" t="s">
        <v>19</v>
      </c>
      <c r="B6" s="4">
        <v>550.70000000000005</v>
      </c>
      <c r="C6" s="4">
        <v>1737.8</v>
      </c>
      <c r="D6" s="5" t="s">
        <v>49</v>
      </c>
      <c r="E6" s="4">
        <v>6.9000000000000006E-2</v>
      </c>
      <c r="F6" s="4">
        <v>4.2999999999999997E-2</v>
      </c>
      <c r="G6" s="13">
        <v>2.08</v>
      </c>
      <c r="H6" s="13"/>
      <c r="I6" s="13" t="s">
        <v>91</v>
      </c>
      <c r="K6" s="4" t="str">
        <f>IF(B6&gt;G6,"fail","pass")</f>
        <v>fail</v>
      </c>
      <c r="L6" s="4"/>
    </row>
  </sheetData>
  <mergeCells count="6">
    <mergeCell ref="A2:I2"/>
    <mergeCell ref="K2:L2"/>
    <mergeCell ref="A5:I5"/>
    <mergeCell ref="K5:L5"/>
    <mergeCell ref="A4:I4"/>
    <mergeCell ref="K4:L4"/>
  </mergeCells>
  <phoneticPr fontId="4" type="noConversion"/>
  <conditionalFormatting sqref="K6:L6">
    <cfRule type="containsText" dxfId="23" priority="7" operator="containsText" text="pass">
      <formula>NOT(ISERROR(SEARCH("pass",K6)))</formula>
    </cfRule>
    <cfRule type="containsText" dxfId="22" priority="8" operator="containsText" text="pass">
      <formula>NOT(ISERROR(SEARCH("pass",K6)))</formula>
    </cfRule>
    <cfRule type="containsText" dxfId="21" priority="9" operator="containsText" text="fail">
      <formula>NOT(ISERROR(SEARCH("fail",K6)))</formula>
    </cfRule>
  </conditionalFormatting>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B9912-3AC9-451F-ACA8-D651B4C2AD2E}">
  <dimension ref="A2:L7"/>
  <sheetViews>
    <sheetView zoomScale="80" zoomScaleNormal="80" workbookViewId="0">
      <pane ySplit="3" topLeftCell="A4" activePane="bottomLeft" state="frozen"/>
      <selection pane="bottomLeft" activeCell="I6" sqref="I6"/>
    </sheetView>
  </sheetViews>
  <sheetFormatPr defaultRowHeight="15"/>
  <cols>
    <col min="1" max="1" width="11" customWidth="1"/>
    <col min="2" max="2" width="14.5703125" customWidth="1"/>
    <col min="3" max="3" width="13.140625" customWidth="1"/>
    <col min="4" max="4" width="13.42578125" customWidth="1"/>
    <col min="5" max="5" width="12.7109375" customWidth="1"/>
    <col min="6" max="6" width="11.7109375" customWidth="1"/>
    <col min="7" max="7" width="12.5703125" customWidth="1"/>
    <col min="8" max="8" width="12.85546875" customWidth="1"/>
    <col min="9" max="9" width="57.5703125" customWidth="1"/>
    <col min="11" max="11" width="17.5703125" customWidth="1"/>
    <col min="12" max="12" width="21.140625" customWidth="1"/>
  </cols>
  <sheetData>
    <row r="2" spans="1:12">
      <c r="A2" s="41" t="s">
        <v>39</v>
      </c>
      <c r="B2" s="41"/>
      <c r="C2" s="41"/>
      <c r="D2" s="41"/>
      <c r="E2" s="41"/>
      <c r="F2" s="41"/>
      <c r="G2" s="41"/>
      <c r="H2" s="41"/>
      <c r="I2" s="41"/>
      <c r="J2" s="1"/>
      <c r="K2" s="29" t="s">
        <v>9</v>
      </c>
      <c r="L2" s="30"/>
    </row>
    <row r="3" spans="1:12" ht="102" customHeight="1">
      <c r="A3" s="2" t="s">
        <v>4</v>
      </c>
      <c r="B3" s="2" t="s">
        <v>5</v>
      </c>
      <c r="C3" s="2" t="s">
        <v>6</v>
      </c>
      <c r="D3" s="2" t="s">
        <v>36</v>
      </c>
      <c r="E3" s="2" t="s">
        <v>1</v>
      </c>
      <c r="F3" s="2" t="s">
        <v>2</v>
      </c>
      <c r="G3" s="2" t="s">
        <v>47</v>
      </c>
      <c r="H3" s="2" t="s">
        <v>48</v>
      </c>
      <c r="I3" s="2" t="s">
        <v>35</v>
      </c>
      <c r="J3" s="1"/>
      <c r="K3" s="2" t="s">
        <v>7</v>
      </c>
      <c r="L3" s="2" t="s">
        <v>8</v>
      </c>
    </row>
    <row r="4" spans="1:12">
      <c r="A4" s="29" t="s">
        <v>45</v>
      </c>
      <c r="B4" s="30"/>
      <c r="C4" s="30"/>
      <c r="D4" s="30"/>
      <c r="E4" s="30"/>
      <c r="F4" s="30"/>
      <c r="G4" s="30"/>
      <c r="H4" s="30"/>
      <c r="I4" s="30"/>
      <c r="K4" s="39" t="s">
        <v>46</v>
      </c>
      <c r="L4" s="40"/>
    </row>
    <row r="5" spans="1:12">
      <c r="A5" s="33" t="s">
        <v>44</v>
      </c>
      <c r="B5" s="34"/>
      <c r="C5" s="34"/>
      <c r="D5" s="34"/>
      <c r="E5" s="34"/>
      <c r="F5" s="34"/>
      <c r="G5" s="34"/>
      <c r="H5" s="34"/>
      <c r="I5" s="34"/>
      <c r="K5" s="35" t="s">
        <v>44</v>
      </c>
      <c r="L5" s="36"/>
    </row>
    <row r="6" spans="1:12" ht="69.95" customHeight="1">
      <c r="A6" s="5" t="s">
        <v>20</v>
      </c>
      <c r="B6" s="4">
        <v>317.5</v>
      </c>
      <c r="C6" s="4">
        <v>703</v>
      </c>
      <c r="D6" s="5" t="s">
        <v>49</v>
      </c>
      <c r="E6" s="4">
        <v>6.9000000000000006E-2</v>
      </c>
      <c r="F6" s="4">
        <v>4.2999999999999997E-2</v>
      </c>
      <c r="G6" s="4">
        <v>14</v>
      </c>
      <c r="H6" s="4"/>
      <c r="I6" s="5" t="s">
        <v>86</v>
      </c>
      <c r="K6" s="4" t="str">
        <f>IF(B6&gt;G6,"fail","pass")</f>
        <v>fail</v>
      </c>
      <c r="L6" s="4"/>
    </row>
    <row r="7" spans="1:12">
      <c r="A7" s="11"/>
      <c r="D7" s="11"/>
      <c r="I7" s="11"/>
    </row>
  </sheetData>
  <mergeCells count="6">
    <mergeCell ref="A2:I2"/>
    <mergeCell ref="K2:L2"/>
    <mergeCell ref="A5:I5"/>
    <mergeCell ref="K5:L5"/>
    <mergeCell ref="A4:I4"/>
    <mergeCell ref="K4:L4"/>
  </mergeCells>
  <conditionalFormatting sqref="K6:L7">
    <cfRule type="containsText" dxfId="20" priority="5" operator="containsText" text="pass">
      <formula>NOT(ISERROR(SEARCH("pass",K6)))</formula>
    </cfRule>
    <cfRule type="containsText" dxfId="19" priority="6" operator="containsText" text="pass">
      <formula>NOT(ISERROR(SEARCH("pass",K6)))</formula>
    </cfRule>
    <cfRule type="containsText" dxfId="18" priority="7" operator="containsText" text="fail">
      <formula>NOT(ISERROR(SEARCH("fail",K6)))</formula>
    </cfRule>
  </conditionalFormatting>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C7C5-C293-4C99-A270-1050D0127A1B}">
  <dimension ref="A2:L7"/>
  <sheetViews>
    <sheetView zoomScale="70" zoomScaleNormal="70" workbookViewId="0">
      <pane ySplit="3" topLeftCell="A4" activePane="bottomLeft" state="frozen"/>
      <selection pane="bottomLeft" activeCell="I6" sqref="I6"/>
    </sheetView>
  </sheetViews>
  <sheetFormatPr defaultRowHeight="15"/>
  <cols>
    <col min="1" max="1" width="12.42578125" customWidth="1"/>
    <col min="2" max="2" width="14.85546875" customWidth="1"/>
    <col min="3" max="3" width="15.42578125" customWidth="1"/>
    <col min="4" max="4" width="12.28515625" customWidth="1"/>
    <col min="5" max="5" width="13.5703125" customWidth="1"/>
    <col min="6" max="6" width="14.42578125" customWidth="1"/>
    <col min="7" max="7" width="13.140625" customWidth="1"/>
    <col min="8" max="8" width="15.85546875" customWidth="1"/>
    <col min="9" max="9" width="49.42578125" customWidth="1"/>
    <col min="11" max="11" width="15.7109375" customWidth="1"/>
    <col min="12" max="12" width="19.7109375" customWidth="1"/>
  </cols>
  <sheetData>
    <row r="2" spans="1:12">
      <c r="A2" s="41" t="s">
        <v>39</v>
      </c>
      <c r="B2" s="41"/>
      <c r="C2" s="41"/>
      <c r="D2" s="41"/>
      <c r="E2" s="41"/>
      <c r="F2" s="41"/>
      <c r="G2" s="41"/>
      <c r="H2" s="41"/>
      <c r="I2" s="41"/>
      <c r="J2" s="1"/>
      <c r="K2" s="29" t="s">
        <v>9</v>
      </c>
      <c r="L2" s="30"/>
    </row>
    <row r="3" spans="1:12" ht="102" customHeight="1">
      <c r="A3" s="2" t="s">
        <v>4</v>
      </c>
      <c r="B3" s="2" t="s">
        <v>5</v>
      </c>
      <c r="C3" s="2" t="s">
        <v>6</v>
      </c>
      <c r="D3" s="2" t="s">
        <v>36</v>
      </c>
      <c r="E3" s="2" t="s">
        <v>1</v>
      </c>
      <c r="F3" s="2" t="s">
        <v>2</v>
      </c>
      <c r="G3" s="2" t="s">
        <v>47</v>
      </c>
      <c r="H3" s="2" t="s">
        <v>48</v>
      </c>
      <c r="I3" s="2" t="s">
        <v>35</v>
      </c>
      <c r="J3" s="1"/>
      <c r="K3" s="2" t="s">
        <v>7</v>
      </c>
      <c r="L3" s="2" t="s">
        <v>8</v>
      </c>
    </row>
    <row r="4" spans="1:12">
      <c r="A4" s="29" t="s">
        <v>51</v>
      </c>
      <c r="B4" s="30"/>
      <c r="C4" s="30"/>
      <c r="D4" s="30"/>
      <c r="E4" s="30"/>
      <c r="F4" s="30"/>
      <c r="G4" s="30"/>
      <c r="H4" s="30"/>
      <c r="I4" s="30"/>
      <c r="K4" s="39" t="s">
        <v>52</v>
      </c>
      <c r="L4" s="40"/>
    </row>
    <row r="5" spans="1:12">
      <c r="A5" s="42" t="s">
        <v>44</v>
      </c>
      <c r="B5" s="43"/>
      <c r="C5" s="43"/>
      <c r="D5" s="43"/>
      <c r="E5" s="43"/>
      <c r="F5" s="43"/>
      <c r="G5" s="43"/>
      <c r="H5" s="43"/>
      <c r="I5" s="43"/>
      <c r="K5" s="35" t="s">
        <v>44</v>
      </c>
      <c r="L5" s="36"/>
    </row>
    <row r="6" spans="1:12" ht="90">
      <c r="A6" s="5" t="s">
        <v>21</v>
      </c>
      <c r="B6" s="4">
        <v>235.2</v>
      </c>
      <c r="C6" s="4">
        <v>335.3</v>
      </c>
      <c r="D6" s="5" t="s">
        <v>38</v>
      </c>
      <c r="E6" s="4">
        <v>6.9000000000000006E-2</v>
      </c>
      <c r="F6" s="4">
        <v>4.2999999999999997E-2</v>
      </c>
      <c r="G6" s="13">
        <v>2.6</v>
      </c>
      <c r="H6" s="13"/>
      <c r="I6" s="13" t="s">
        <v>88</v>
      </c>
      <c r="K6" s="4" t="str">
        <f>IF(B6&gt;G6,"fail","pass")</f>
        <v>fail</v>
      </c>
      <c r="L6" s="4"/>
    </row>
    <row r="7" spans="1:12">
      <c r="A7" s="11"/>
      <c r="D7" s="11"/>
      <c r="I7" s="11"/>
    </row>
  </sheetData>
  <mergeCells count="6">
    <mergeCell ref="A2:I2"/>
    <mergeCell ref="K2:L2"/>
    <mergeCell ref="A5:I5"/>
    <mergeCell ref="K5:L5"/>
    <mergeCell ref="A4:I4"/>
    <mergeCell ref="K4:L4"/>
  </mergeCells>
  <conditionalFormatting sqref="K6:L7">
    <cfRule type="containsText" dxfId="17" priority="5" operator="containsText" text="pass">
      <formula>NOT(ISERROR(SEARCH("pass",K6)))</formula>
    </cfRule>
    <cfRule type="containsText" dxfId="16" priority="6" operator="containsText" text="pass">
      <formula>NOT(ISERROR(SEARCH("pass",K6)))</formula>
    </cfRule>
    <cfRule type="containsText" dxfId="15" priority="7" operator="containsText" text="fail">
      <formula>NOT(ISERROR(SEARCH("fail",K6)))</formula>
    </cfRule>
  </conditionalFormatting>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95B9D-3981-44DC-9479-F2C2A24BAE6B}">
  <dimension ref="A2:L6"/>
  <sheetViews>
    <sheetView zoomScale="80" zoomScaleNormal="80" workbookViewId="0">
      <pane ySplit="3" topLeftCell="A4" activePane="bottomLeft" state="frozen"/>
      <selection pane="bottomLeft" activeCell="I6" sqref="I6"/>
    </sheetView>
  </sheetViews>
  <sheetFormatPr defaultRowHeight="15"/>
  <cols>
    <col min="1" max="1" width="11.140625" customWidth="1"/>
    <col min="2" max="2" width="14.85546875" customWidth="1"/>
    <col min="3" max="3" width="14.42578125" customWidth="1"/>
    <col min="4" max="4" width="13.140625" customWidth="1"/>
    <col min="5" max="5" width="15.7109375" customWidth="1"/>
    <col min="6" max="6" width="13.42578125" customWidth="1"/>
    <col min="7" max="7" width="16.28515625" customWidth="1"/>
    <col min="8" max="8" width="12.7109375" customWidth="1"/>
    <col min="9" max="9" width="41.7109375" customWidth="1"/>
    <col min="11" max="11" width="13.5703125" customWidth="1"/>
    <col min="12" max="12" width="15.42578125" customWidth="1"/>
  </cols>
  <sheetData>
    <row r="2" spans="1:12">
      <c r="A2" s="41" t="s">
        <v>39</v>
      </c>
      <c r="B2" s="41"/>
      <c r="C2" s="41"/>
      <c r="D2" s="41"/>
      <c r="E2" s="41"/>
      <c r="F2" s="41"/>
      <c r="G2" s="41"/>
      <c r="H2" s="41"/>
      <c r="I2" s="41"/>
      <c r="J2" s="1"/>
      <c r="K2" s="29" t="s">
        <v>9</v>
      </c>
      <c r="L2" s="30"/>
    </row>
    <row r="3" spans="1:12" ht="102" customHeight="1">
      <c r="A3" s="2" t="s">
        <v>4</v>
      </c>
      <c r="B3" s="2" t="s">
        <v>5</v>
      </c>
      <c r="C3" s="2" t="s">
        <v>6</v>
      </c>
      <c r="D3" s="2" t="s">
        <v>36</v>
      </c>
      <c r="E3" s="2" t="s">
        <v>1</v>
      </c>
      <c r="F3" s="2" t="s">
        <v>2</v>
      </c>
      <c r="G3" s="2" t="s">
        <v>47</v>
      </c>
      <c r="H3" s="2" t="s">
        <v>48</v>
      </c>
      <c r="I3" s="2" t="s">
        <v>35</v>
      </c>
      <c r="J3" s="1"/>
      <c r="K3" s="2" t="s">
        <v>7</v>
      </c>
      <c r="L3" s="2" t="s">
        <v>8</v>
      </c>
    </row>
    <row r="4" spans="1:12">
      <c r="A4" s="29" t="s">
        <v>23</v>
      </c>
      <c r="B4" s="30"/>
      <c r="C4" s="30"/>
      <c r="D4" s="30"/>
      <c r="E4" s="30"/>
      <c r="F4" s="30"/>
      <c r="G4" s="30"/>
      <c r="H4" s="30"/>
      <c r="I4" s="30"/>
      <c r="K4" s="39" t="s">
        <v>23</v>
      </c>
      <c r="L4" s="40"/>
    </row>
    <row r="5" spans="1:12">
      <c r="A5" s="33" t="s">
        <v>44</v>
      </c>
      <c r="B5" s="34"/>
      <c r="C5" s="34"/>
      <c r="D5" s="34"/>
      <c r="E5" s="34"/>
      <c r="F5" s="34"/>
      <c r="G5" s="34"/>
      <c r="H5" s="34"/>
      <c r="I5" s="34"/>
      <c r="K5" s="35" t="s">
        <v>44</v>
      </c>
      <c r="L5" s="36"/>
    </row>
    <row r="6" spans="1:12" ht="105">
      <c r="A6" s="5" t="s">
        <v>23</v>
      </c>
      <c r="B6" s="4">
        <v>3780.1</v>
      </c>
      <c r="C6" s="4">
        <v>11550.5</v>
      </c>
      <c r="D6" s="5" t="s">
        <v>38</v>
      </c>
      <c r="E6" s="4">
        <v>6.9000000000000006E-2</v>
      </c>
      <c r="F6" s="4">
        <v>4.2999999999999997E-2</v>
      </c>
      <c r="G6" s="4">
        <v>200</v>
      </c>
      <c r="H6" s="4"/>
      <c r="I6" s="5" t="s">
        <v>92</v>
      </c>
      <c r="K6" s="4" t="str">
        <f>IF(B6&gt;G6,"fail","pass")</f>
        <v>fail</v>
      </c>
      <c r="L6" s="4"/>
    </row>
  </sheetData>
  <mergeCells count="6">
    <mergeCell ref="A2:I2"/>
    <mergeCell ref="K2:L2"/>
    <mergeCell ref="A5:I5"/>
    <mergeCell ref="K5:L5"/>
    <mergeCell ref="A4:I4"/>
    <mergeCell ref="K4:L4"/>
  </mergeCells>
  <conditionalFormatting sqref="K6:L6">
    <cfRule type="containsText" dxfId="14" priority="7" operator="containsText" text="pass">
      <formula>NOT(ISERROR(SEARCH("pass",K6)))</formula>
    </cfRule>
    <cfRule type="containsText" dxfId="13" priority="13" operator="containsText" text="pass">
      <formula>NOT(ISERROR(SEARCH("pass",K6)))</formula>
    </cfRule>
    <cfRule type="containsText" dxfId="12" priority="14" operator="containsText" text="fail">
      <formula>NOT(ISERROR(SEARCH("fail",K6)))</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84AE7-3EB1-4F0B-96D4-DE6091952202}">
  <dimension ref="A2:L6"/>
  <sheetViews>
    <sheetView zoomScale="90" zoomScaleNormal="90" workbookViewId="0">
      <pane ySplit="3" topLeftCell="A4" activePane="bottomLeft" state="frozen"/>
      <selection pane="bottomLeft" activeCell="J6" sqref="J6"/>
    </sheetView>
  </sheetViews>
  <sheetFormatPr defaultRowHeight="15"/>
  <cols>
    <col min="1" max="2" width="12.7109375" customWidth="1"/>
    <col min="3" max="3" width="13.5703125" customWidth="1"/>
    <col min="4" max="4" width="13.85546875" customWidth="1"/>
    <col min="5" max="5" width="13.140625" customWidth="1"/>
    <col min="6" max="6" width="12.5703125" customWidth="1"/>
    <col min="7" max="7" width="15.28515625" customWidth="1"/>
    <col min="8" max="8" width="12.5703125" customWidth="1"/>
    <col min="9" max="9" width="44.85546875" customWidth="1"/>
    <col min="11" max="11" width="10.85546875" customWidth="1"/>
    <col min="12" max="12" width="13.28515625" customWidth="1"/>
  </cols>
  <sheetData>
    <row r="2" spans="1:12">
      <c r="A2" s="41" t="s">
        <v>39</v>
      </c>
      <c r="B2" s="41"/>
      <c r="C2" s="41"/>
      <c r="D2" s="41"/>
      <c r="E2" s="41"/>
      <c r="F2" s="41"/>
      <c r="G2" s="41"/>
      <c r="H2" s="41"/>
      <c r="I2" s="41"/>
      <c r="J2" s="1"/>
      <c r="K2" s="29" t="s">
        <v>9</v>
      </c>
      <c r="L2" s="30"/>
    </row>
    <row r="3" spans="1:12" ht="102" customHeight="1">
      <c r="A3" s="2" t="s">
        <v>4</v>
      </c>
      <c r="B3" s="2" t="s">
        <v>5</v>
      </c>
      <c r="C3" s="2" t="s">
        <v>6</v>
      </c>
      <c r="D3" s="2" t="s">
        <v>36</v>
      </c>
      <c r="E3" s="2" t="s">
        <v>1</v>
      </c>
      <c r="F3" s="2" t="s">
        <v>2</v>
      </c>
      <c r="G3" s="2" t="s">
        <v>47</v>
      </c>
      <c r="H3" s="2" t="s">
        <v>48</v>
      </c>
      <c r="I3" s="2" t="s">
        <v>35</v>
      </c>
      <c r="J3" s="1"/>
      <c r="K3" s="2" t="s">
        <v>7</v>
      </c>
      <c r="L3" s="2" t="s">
        <v>8</v>
      </c>
    </row>
    <row r="4" spans="1:12">
      <c r="A4" s="29" t="s">
        <v>24</v>
      </c>
      <c r="B4" s="30"/>
      <c r="C4" s="30"/>
      <c r="D4" s="30"/>
      <c r="E4" s="30"/>
      <c r="F4" s="30"/>
      <c r="G4" s="30"/>
      <c r="H4" s="30"/>
      <c r="I4" s="30"/>
      <c r="K4" s="39" t="s">
        <v>24</v>
      </c>
      <c r="L4" s="40"/>
    </row>
    <row r="5" spans="1:12">
      <c r="A5" s="33" t="s">
        <v>44</v>
      </c>
      <c r="B5" s="34"/>
      <c r="C5" s="34"/>
      <c r="D5" s="34"/>
      <c r="E5" s="34"/>
      <c r="F5" s="34"/>
      <c r="G5" s="34"/>
      <c r="H5" s="34"/>
      <c r="I5" s="34"/>
      <c r="K5" s="35" t="s">
        <v>44</v>
      </c>
      <c r="L5" s="36"/>
    </row>
    <row r="6" spans="1:12" ht="99" customHeight="1">
      <c r="A6" s="5" t="s">
        <v>24</v>
      </c>
      <c r="B6" s="4">
        <v>47396.2</v>
      </c>
      <c r="C6" s="4">
        <v>87319</v>
      </c>
      <c r="D6" s="5" t="s">
        <v>38</v>
      </c>
      <c r="E6" s="4">
        <v>6.9000000000000006E-2</v>
      </c>
      <c r="F6" s="4">
        <v>4.2999999999999997E-2</v>
      </c>
      <c r="G6" s="4">
        <v>1.9</v>
      </c>
      <c r="H6" s="4"/>
      <c r="I6" s="22" t="s">
        <v>93</v>
      </c>
      <c r="K6" s="4" t="str">
        <f>IF(B6&gt;G6,"fail","pass")</f>
        <v>fail</v>
      </c>
      <c r="L6" s="4"/>
    </row>
  </sheetData>
  <mergeCells count="6">
    <mergeCell ref="A5:I5"/>
    <mergeCell ref="K5:L5"/>
    <mergeCell ref="A4:I4"/>
    <mergeCell ref="K4:L4"/>
    <mergeCell ref="A2:I2"/>
    <mergeCell ref="K2:L2"/>
  </mergeCells>
  <conditionalFormatting sqref="K6:L6">
    <cfRule type="containsText" dxfId="11" priority="9" operator="containsText" text="pass">
      <formula>NOT(ISERROR(SEARCH("pass",K6)))</formula>
    </cfRule>
    <cfRule type="containsText" dxfId="10" priority="10" operator="containsText" text="pass">
      <formula>NOT(ISERROR(SEARCH("pass",K6)))</formula>
    </cfRule>
    <cfRule type="containsText" dxfId="9" priority="11" operator="containsText" text="fail">
      <formula>NOT(ISERROR(SEARCH("fail",K6)))</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2B7CA8FB5175F54D9E0CBA42E79C5691" ma:contentTypeVersion="32" ma:contentTypeDescription="Create a new document." ma:contentTypeScope="" ma:versionID="37b9f08d532bbca354d0e85b3f5786d9">
  <xsd:schema xmlns:xsd="http://www.w3.org/2001/XMLSchema" xmlns:xs="http://www.w3.org/2001/XMLSchema" xmlns:p="http://schemas.microsoft.com/office/2006/metadata/properties" xmlns:ns2="662745e8-e224-48e8-a2e3-254862b8c2f5" xmlns:ns3="bf263031-ffd2-4e86-8f4d-1e64fa475fec" xmlns:ns4="e76eb3f9-f7d4-4afe-8d75-1839375753c6" targetNamespace="http://schemas.microsoft.com/office/2006/metadata/properties" ma:root="true" ma:fieldsID="06fde377252f295843bec1b8927b7868" ns2:_="" ns3:_="" ns4:_="">
    <xsd:import namespace="662745e8-e224-48e8-a2e3-254862b8c2f5"/>
    <xsd:import namespace="bf263031-ffd2-4e86-8f4d-1e64fa475fec"/>
    <xsd:import namespace="e76eb3f9-f7d4-4afe-8d75-1839375753c6"/>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314b903-0b07-4e5f-bc01-af818658ec35}" ma:internalName="TaxCatchAll" ma:showField="CatchAllData"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314b903-0b07-4e5f-bc01-af818658ec35}" ma:internalName="TaxCatchAllLabel" ma:readOnly="true" ma:showField="CatchAllDataLabel" ma:web="e76eb3f9-f7d4-4afe-8d75-1839375753c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ional Permitting Service Installations Regime" ma:internalName="Team">
      <xsd:simpleType>
        <xsd:restriction base="dms:Text"/>
      </xsd:simpleType>
    </xsd:element>
    <xsd:element name="Topic" ma:index="20" nillable="true" ma:displayName="Topic" ma:default="Manufacturing WIP"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EA|b77da37e-7166-4741-8c12-4679faab22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f263031-ffd2-4e86-8f4d-1e64fa475fec"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dexed="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6eb3f9-f7d4-4afe-8d75-1839375753c6" elementFormDefault="qualified">
    <xsd:import namespace="http://schemas.microsoft.com/office/2006/documentManagement/types"/>
    <xsd:import namespace="http://schemas.microsoft.com/office/infopath/2007/PartnerControls"/>
    <xsd:element name="SharedWithUsers" ma:index="3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LastSyncTimeStamp="2022-12-23T12:39:58.22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Manufacturing WIP</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EA</TermName>
          <TermId xmlns="http://schemas.microsoft.com/office/infopath/2007/PartnerControls">b77da37e-7166-4741-8c12-4679faab22d9</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10</Value>
      <Value>9</Value>
      <Value>8</Value>
      <Value>7</Value>
      <Value>6</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lcf76f155ced4ddcb4097134ff3c332f xmlns="bf263031-ffd2-4e86-8f4d-1e64fa475fec">
      <Terms xmlns="http://schemas.microsoft.com/office/infopath/2007/PartnerControls"/>
    </lcf76f155ced4ddcb4097134ff3c332f>
    <Team xmlns="662745e8-e224-48e8-a2e3-254862b8c2f5">National Permitting Service Installations Regime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Props1.xml><?xml version="1.0" encoding="utf-8"?>
<ds:datastoreItem xmlns:ds="http://schemas.openxmlformats.org/officeDocument/2006/customXml" ds:itemID="{319BCB6F-28EA-41A7-BAD8-645E7DFBBEF0}"/>
</file>

<file path=customXml/itemProps2.xml><?xml version="1.0" encoding="utf-8"?>
<ds:datastoreItem xmlns:ds="http://schemas.openxmlformats.org/officeDocument/2006/customXml" ds:itemID="{4EA0F75E-3485-4402-B219-34BD069F5AA8}"/>
</file>

<file path=customXml/itemProps3.xml><?xml version="1.0" encoding="utf-8"?>
<ds:datastoreItem xmlns:ds="http://schemas.openxmlformats.org/officeDocument/2006/customXml" ds:itemID="{92B0AA13-B4D5-4275-9D99-59FA1FE49654}"/>
</file>

<file path=customXml/itemProps4.xml><?xml version="1.0" encoding="utf-8"?>
<ds:datastoreItem xmlns:ds="http://schemas.openxmlformats.org/officeDocument/2006/customXml" ds:itemID="{7CDAA52E-450C-4297-A2B1-B4492D867E7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1. H1 test</vt:lpstr>
      <vt:lpstr>2. Alternative standards</vt:lpstr>
      <vt:lpstr>2.1 Nitrobenzene</vt:lpstr>
      <vt:lpstr>2.2 .2,4-dinitrophenol</vt:lpstr>
      <vt:lpstr>2.3. 2,6-dinitrophenol</vt:lpstr>
      <vt:lpstr>2.4. 2-nitrophenol</vt:lpstr>
      <vt:lpstr>2.5. 4-nitrophenol</vt:lpstr>
      <vt:lpstr>2.6. Formate</vt:lpstr>
      <vt:lpstr>2.7 Oxalate</vt:lpstr>
      <vt:lpstr>2.8. Aminobenzene (Aniline)</vt:lpstr>
      <vt:lpstr>2.9. Picric acid</vt:lpstr>
      <vt:lpstr>2.10 Cyclohexylamine</vt:lpstr>
      <vt:lpstr>Effluent Flow data</vt:lpstr>
    </vt:vector>
  </TitlesOfParts>
  <Company>Environmental Resources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Kirsty Thomas</dc:creator>
  <cp:lastModifiedBy>Bett, Andy</cp:lastModifiedBy>
  <dcterms:created xsi:type="dcterms:W3CDTF">2022-03-30T05:59:49Z</dcterms:created>
  <dcterms:modified xsi:type="dcterms:W3CDTF">2024-03-22T13:06:35Z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0x010100A5BF1C78D9F64B679A5EBDE1C6598EBC01002B7CA8FB5175F54D9E0CBA42E79C5691</vt:lpwstr>
  </property>
  <property fmtid="{D5CDD505-2E9C-101B-9397-08002B2CF9AE}" pid="3" name="Distribution">
    <vt:i4>9</vt:i4>
  </property>
  <property fmtid="{D5CDD505-2E9C-101B-9397-08002B2CF9AE}" pid="4" name="HOCopyrightLevel">
    <vt:i4>7</vt:i4>
  </property>
  <property fmtid="{D5CDD505-2E9C-101B-9397-08002B2CF9AE}" pid="5" name="HOGovernmentSecurityClassification">
    <vt:i4>6</vt:i4>
  </property>
  <property fmtid="{D5CDD505-2E9C-101B-9397-08002B2CF9AE}" pid="6" name="HOSiteType">
    <vt:i4>10</vt:i4>
  </property>
  <property fmtid="{D5CDD505-2E9C-101B-9397-08002B2CF9AE}" pid="7" name="OrganisationalUnit">
    <vt:i4>8</vt:i4>
  </property>
</Properties>
</file>