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defaultThemeVersion="166925"/>
  <mc:AlternateContent xmlns:mc="http://schemas.openxmlformats.org/markup-compatibility/2006">
    <mc:Choice Requires="x15">
      <x15ac:absPath xmlns:x15ac="http://schemas.microsoft.com/office/spreadsheetml/2010/11/ac" url="Z:\Projects\HCE 0269 - Zig Zag Quarry\Permit Reports\CSM\Rev3\tables\"/>
    </mc:Choice>
  </mc:AlternateContent>
  <xr:revisionPtr revIDLastSave="0" documentId="8_{8DBB526B-222B-4F70-8301-1016D634B05F}" xr6:coauthVersionLast="47" xr6:coauthVersionMax="47" xr10:uidLastSave="{00000000-0000-0000-0000-000000000000}"/>
  <bookViews>
    <workbookView xWindow="-120" yWindow="-120" windowWidth="29040" windowHeight="15720" firstSheet="4" activeTab="4" xr2:uid="{1AF33349-9EBF-47C3-9B9D-C25290151E00}"/>
  </bookViews>
  <sheets>
    <sheet name="G01-Gas" sheetId="7" r:id="rId1"/>
    <sheet name="G02-ZZ SW1" sheetId="11" r:id="rId2"/>
    <sheet name="G03-ZZ SW2" sheetId="16" r:id="rId3"/>
    <sheet name="G04-Elevation" sheetId="1" r:id="rId4"/>
    <sheet name="G05-BH01" sheetId="3" r:id="rId5"/>
    <sheet name="G06-BH02" sheetId="8" r:id="rId6"/>
    <sheet name="G07-BH03" sheetId="9" r:id="rId7"/>
    <sheet name="G08-BH04" sheetId="10" r:id="rId8"/>
    <sheet name="G09-BH05" sheetId="14" r:id="rId9"/>
    <sheet name="G10-BH06" sheetId="18" r:id="rId10"/>
  </sheets>
  <definedNames>
    <definedName name="_________SHR1">#REF!</definedName>
    <definedName name="________GHR1">#REF!</definedName>
    <definedName name="________SHR1">#REF!</definedName>
    <definedName name="________SHR2">#REF!</definedName>
    <definedName name="_______SHR1">#REF!</definedName>
    <definedName name="_______SHR2">#REF!</definedName>
    <definedName name="______SHR1">#REF!</definedName>
    <definedName name="______SHR2">#REF!</definedName>
    <definedName name="_____SHR1">#REF!</definedName>
    <definedName name="_____SHR2">#REF!</definedName>
    <definedName name="_____tax3">#REF!</definedName>
    <definedName name="____SHR1">#REF!</definedName>
    <definedName name="____SHR2">#REF!</definedName>
    <definedName name="___SHR1">#REF!</definedName>
    <definedName name="___SHR2">#REF!</definedName>
    <definedName name="___tax1">#REF!</definedName>
    <definedName name="___tax2">#REF!</definedName>
    <definedName name="___tax3">#REF!</definedName>
    <definedName name="___tax4">#REF!</definedName>
    <definedName name="__IntlFixup" hidden="1">TRUE</definedName>
    <definedName name="__SHR1">#REF!</definedName>
    <definedName name="__SHR2">#REF!</definedName>
    <definedName name="__tax1">#REF!</definedName>
    <definedName name="__tax2">#REF!</definedName>
    <definedName name="__tax3">#REF!</definedName>
    <definedName name="__tax4">#REF!</definedName>
    <definedName name="_Order1" hidden="1">255</definedName>
    <definedName name="_Order2" hidden="1">255</definedName>
    <definedName name="_SHR1">#REF!</definedName>
    <definedName name="_SHR2">#REF!</definedName>
    <definedName name="_tax1">#REF!</definedName>
    <definedName name="_tax2">#REF!</definedName>
    <definedName name="_tax3">#REF!</definedName>
    <definedName name="_tax4">#REF!</definedName>
    <definedName name="boxes">#REF!</definedName>
    <definedName name="button_area_1">#REF!</definedName>
    <definedName name="CC">#REF!</definedName>
    <definedName name="CCT">#REF!</definedName>
    <definedName name="CDB">#REF!</definedName>
    <definedName name="celltips_area">#REF!</definedName>
    <definedName name="ClientContact">#REF!</definedName>
    <definedName name="ClientLocation">#REF!</definedName>
    <definedName name="ClientName">#REF!</definedName>
    <definedName name="ClientRef">#REF!</definedName>
    <definedName name="CS">#REF!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40">#REF!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_xlnm.Database">#REF!</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isplay_area_1">#REF!</definedName>
    <definedName name="display_area_2">#REF!</definedName>
    <definedName name="FirstResultRow">#REF!</definedName>
    <definedName name="FirstSampleCol">#REF!</definedName>
    <definedName name="JobNumber">#REF!</definedName>
    <definedName name="l">#REF!</definedName>
    <definedName name="LOC">#REF!</definedName>
    <definedName name="LTR">#REF!</definedName>
    <definedName name="MatrixGroup">#REF!</definedName>
    <definedName name="mim">#REF!</definedName>
    <definedName name="NO">#REF!</definedName>
    <definedName name="NS">#REF!</definedName>
    <definedName name="_xlnm.Print_Area" localSheetId="0">'G01-Gas'!$A$1:$AS$27</definedName>
    <definedName name="_xlnm.Print_Area" localSheetId="1">'G02-ZZ SW1'!$A$1:$AC$44</definedName>
    <definedName name="_xlnm.Print_Area" localSheetId="2">'G03-ZZ SW2'!$A$1:$AA$44</definedName>
    <definedName name="_xlnm.Print_Area" localSheetId="3">'G04-Elevation'!$A$1:$P$29</definedName>
    <definedName name="_xlnm.Print_Area" localSheetId="4">'G05-BH01'!$A$1:$V$51</definedName>
    <definedName name="_xlnm.Print_Area" localSheetId="5">'G06-BH02'!$A$1:$V$48</definedName>
    <definedName name="_xlnm.Print_Area" localSheetId="6">'G07-BH03'!$A$1:$S$48</definedName>
    <definedName name="_xlnm.Print_Area" localSheetId="7">'G08-BH04'!$A$1:$S$48</definedName>
    <definedName name="_xlnm.Print_Area" localSheetId="8">'G09-BH05'!$A$1:$L$48</definedName>
    <definedName name="_xlnm.Print_Area" localSheetId="9">'G10-BH06'!$A$1:$L$48</definedName>
    <definedName name="qz">#REF!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0">#REF!</definedName>
    <definedName name="qzqzqz31">#REF!</definedName>
    <definedName name="qzqzqz32">#REF!</definedName>
    <definedName name="qzqzqz6">#REF!</definedName>
    <definedName name="qzqzqz7">#REF!</definedName>
    <definedName name="qzqzqz8">#REF!</definedName>
    <definedName name="qzqzqz9">#REF!</definedName>
    <definedName name="qzz">#REF!</definedName>
    <definedName name="SS">#REF!</definedName>
    <definedName name="TOT">#REF!</definedName>
    <definedName name="vital1">#REF!</definedName>
    <definedName name="vital2">#REF!</definedName>
    <definedName name="vital4">#REF!</definedName>
    <definedName name="vital5">#REF!</definedName>
    <definedName name="vital6">#REF!</definedName>
    <definedName name="vital8">#REF!</definedName>
    <definedName name="vital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E9" i="1"/>
  <c r="E10" i="1"/>
  <c r="E11" i="1"/>
  <c r="E12" i="1"/>
  <c r="E7" i="1"/>
  <c r="G11" i="11"/>
  <c r="G9" i="11"/>
  <c r="E8" i="11"/>
  <c r="AM9" i="7"/>
  <c r="AS9" i="7"/>
  <c r="AR9" i="7"/>
  <c r="AP9" i="7"/>
  <c r="AQ9" i="7"/>
  <c r="AJ9" i="7"/>
  <c r="AK9" i="7"/>
  <c r="AL9" i="7"/>
  <c r="AI9" i="7"/>
  <c r="AH9" i="7"/>
  <c r="R9" i="7"/>
  <c r="L9" i="7"/>
  <c r="Y9" i="7"/>
  <c r="X9" i="7"/>
  <c r="AD9" i="7"/>
  <c r="AO9" i="7"/>
  <c r="AN9" i="7"/>
  <c r="S9" i="7"/>
  <c r="M9" i="7"/>
  <c r="J9" i="7"/>
  <c r="K9" i="7"/>
  <c r="N9" i="7"/>
  <c r="E16" i="1"/>
  <c r="Q21" i="1"/>
  <c r="Q20" i="1"/>
  <c r="Q19" i="1"/>
  <c r="Q18" i="1"/>
  <c r="Q17" i="1"/>
  <c r="Q16" i="1"/>
  <c r="AS19" i="7"/>
  <c r="AQ19" i="7"/>
  <c r="AM19" i="7"/>
  <c r="AK19" i="7"/>
  <c r="AG19" i="7"/>
  <c r="AE19" i="7"/>
  <c r="AA19" i="7"/>
  <c r="Y19" i="7"/>
  <c r="U19" i="7"/>
  <c r="S19" i="7"/>
  <c r="O19" i="7"/>
  <c r="M19" i="7"/>
  <c r="E36" i="8"/>
  <c r="R17" i="1"/>
  <c r="P17" i="1"/>
  <c r="R21" i="1"/>
  <c r="R20" i="1"/>
  <c r="R19" i="1"/>
  <c r="R18" i="1"/>
  <c r="R16" i="1"/>
  <c r="U17" i="7"/>
  <c r="U18" i="7"/>
  <c r="AG18" i="7"/>
  <c r="AE18" i="7"/>
  <c r="AA18" i="7"/>
  <c r="Y18" i="7"/>
  <c r="S18" i="7"/>
  <c r="O18" i="7"/>
  <c r="M18" i="7"/>
  <c r="H42" i="18"/>
  <c r="G42" i="18" s="1"/>
  <c r="F42" i="18"/>
  <c r="E42" i="18"/>
  <c r="H41" i="18"/>
  <c r="G41" i="18" s="1"/>
  <c r="F41" i="18"/>
  <c r="E41" i="18"/>
  <c r="H40" i="18"/>
  <c r="G40" i="18" s="1"/>
  <c r="F40" i="18"/>
  <c r="E40" i="18"/>
  <c r="H39" i="18"/>
  <c r="G39" i="18"/>
  <c r="F39" i="18"/>
  <c r="E39" i="18"/>
  <c r="H38" i="18"/>
  <c r="G38" i="18" s="1"/>
  <c r="F38" i="18"/>
  <c r="E38" i="18"/>
  <c r="H37" i="18"/>
  <c r="G37" i="18" s="1"/>
  <c r="F37" i="18"/>
  <c r="E37" i="18"/>
  <c r="H36" i="18"/>
  <c r="G36" i="18" s="1"/>
  <c r="F36" i="18"/>
  <c r="E36" i="18"/>
  <c r="H35" i="18"/>
  <c r="G35" i="18" s="1"/>
  <c r="F35" i="18"/>
  <c r="E35" i="18"/>
  <c r="H34" i="18"/>
  <c r="G34" i="18"/>
  <c r="F34" i="18"/>
  <c r="E34" i="18"/>
  <c r="H33" i="18"/>
  <c r="G33" i="18" s="1"/>
  <c r="F33" i="18"/>
  <c r="E33" i="18"/>
  <c r="H32" i="18"/>
  <c r="G32" i="18" s="1"/>
  <c r="F32" i="18"/>
  <c r="E32" i="18"/>
  <c r="H31" i="18"/>
  <c r="G31" i="18" s="1"/>
  <c r="F31" i="18"/>
  <c r="E31" i="18"/>
  <c r="H30" i="18"/>
  <c r="G30" i="18"/>
  <c r="F30" i="18"/>
  <c r="E30" i="18"/>
  <c r="H29" i="18"/>
  <c r="G29" i="18" s="1"/>
  <c r="F29" i="18"/>
  <c r="E29" i="18"/>
  <c r="H28" i="18"/>
  <c r="G28" i="18" s="1"/>
  <c r="F28" i="18"/>
  <c r="E28" i="18"/>
  <c r="H27" i="18"/>
  <c r="G27" i="18" s="1"/>
  <c r="F27" i="18"/>
  <c r="E27" i="18"/>
  <c r="H26" i="18"/>
  <c r="G26" i="18" s="1"/>
  <c r="F26" i="18"/>
  <c r="E26" i="18"/>
  <c r="H25" i="18"/>
  <c r="G25" i="18" s="1"/>
  <c r="F25" i="18"/>
  <c r="E25" i="18"/>
  <c r="H24" i="18"/>
  <c r="G24" i="18" s="1"/>
  <c r="F24" i="18"/>
  <c r="E24" i="18"/>
  <c r="H23" i="18"/>
  <c r="G23" i="18" s="1"/>
  <c r="F23" i="18"/>
  <c r="E23" i="18"/>
  <c r="H22" i="18"/>
  <c r="G22" i="18" s="1"/>
  <c r="F22" i="18"/>
  <c r="E22" i="18"/>
  <c r="H21" i="18"/>
  <c r="G21" i="18" s="1"/>
  <c r="F21" i="18"/>
  <c r="E21" i="18"/>
  <c r="H20" i="18"/>
  <c r="G20" i="18" s="1"/>
  <c r="F20" i="18"/>
  <c r="E20" i="18"/>
  <c r="H19" i="18"/>
  <c r="G19" i="18" s="1"/>
  <c r="F19" i="18"/>
  <c r="E19" i="18"/>
  <c r="H18" i="18"/>
  <c r="G18" i="18" s="1"/>
  <c r="F18" i="18"/>
  <c r="E18" i="18"/>
  <c r="H17" i="18"/>
  <c r="G17" i="18" s="1"/>
  <c r="F17" i="18"/>
  <c r="E17" i="18"/>
  <c r="H16" i="18"/>
  <c r="G16" i="18" s="1"/>
  <c r="F16" i="18"/>
  <c r="E16" i="18"/>
  <c r="H15" i="18"/>
  <c r="G15" i="18" s="1"/>
  <c r="F15" i="18"/>
  <c r="E15" i="18"/>
  <c r="H14" i="18"/>
  <c r="G14" i="18" s="1"/>
  <c r="F14" i="18"/>
  <c r="E14" i="18"/>
  <c r="H13" i="18"/>
  <c r="G13" i="18" s="1"/>
  <c r="F13" i="18"/>
  <c r="E13" i="18"/>
  <c r="H12" i="18"/>
  <c r="G12" i="18" s="1"/>
  <c r="F12" i="18"/>
  <c r="E12" i="18"/>
  <c r="H11" i="18"/>
  <c r="G11" i="18" s="1"/>
  <c r="F11" i="18"/>
  <c r="E11" i="18"/>
  <c r="H10" i="18"/>
  <c r="G10" i="18" s="1"/>
  <c r="F10" i="18"/>
  <c r="E10" i="18"/>
  <c r="H9" i="18"/>
  <c r="G9" i="18" s="1"/>
  <c r="F9" i="18"/>
  <c r="E9" i="18"/>
  <c r="H8" i="18"/>
  <c r="G8" i="18" s="1"/>
  <c r="F8" i="18"/>
  <c r="E8" i="18"/>
  <c r="AG17" i="7"/>
  <c r="AE17" i="7"/>
  <c r="AA17" i="7"/>
  <c r="Y17" i="7"/>
  <c r="T9" i="7"/>
  <c r="S17" i="7"/>
  <c r="O17" i="7"/>
  <c r="M17" i="7"/>
  <c r="O9" i="7" l="1"/>
  <c r="H31" i="8"/>
  <c r="J31" i="8" s="1"/>
  <c r="H18" i="8"/>
  <c r="J18" i="8" s="1"/>
  <c r="H11" i="8"/>
  <c r="J11" i="8" s="1"/>
  <c r="E20" i="3"/>
  <c r="G39" i="16"/>
  <c r="F39" i="16" s="1"/>
  <c r="E39" i="16"/>
  <c r="D39" i="16"/>
  <c r="G38" i="16"/>
  <c r="F38" i="16" s="1"/>
  <c r="E38" i="16"/>
  <c r="D38" i="16"/>
  <c r="G37" i="16"/>
  <c r="F37" i="16"/>
  <c r="E37" i="16"/>
  <c r="D37" i="16"/>
  <c r="G36" i="16"/>
  <c r="F36" i="16" s="1"/>
  <c r="E36" i="16"/>
  <c r="D36" i="16"/>
  <c r="G35" i="16"/>
  <c r="F35" i="16" s="1"/>
  <c r="E35" i="16"/>
  <c r="D35" i="16"/>
  <c r="G34" i="16"/>
  <c r="F34" i="16"/>
  <c r="E34" i="16"/>
  <c r="D34" i="16"/>
  <c r="G33" i="16"/>
  <c r="F33" i="16" s="1"/>
  <c r="E33" i="16"/>
  <c r="D33" i="16"/>
  <c r="G32" i="16"/>
  <c r="F32" i="16" s="1"/>
  <c r="E32" i="16"/>
  <c r="D32" i="16"/>
  <c r="G31" i="16"/>
  <c r="F31" i="16" s="1"/>
  <c r="E31" i="16"/>
  <c r="D31" i="16"/>
  <c r="G30" i="16"/>
  <c r="F30" i="16" s="1"/>
  <c r="E30" i="16"/>
  <c r="D30" i="16"/>
  <c r="G29" i="16"/>
  <c r="F29" i="16" s="1"/>
  <c r="E29" i="16"/>
  <c r="D29" i="16"/>
  <c r="G28" i="16"/>
  <c r="F28" i="16"/>
  <c r="E28" i="16"/>
  <c r="D28" i="16"/>
  <c r="G27" i="16"/>
  <c r="F27" i="16" s="1"/>
  <c r="E27" i="16"/>
  <c r="D27" i="16"/>
  <c r="G26" i="16"/>
  <c r="F26" i="16" s="1"/>
  <c r="E26" i="16"/>
  <c r="D26" i="16"/>
  <c r="G25" i="16"/>
  <c r="F25" i="16" s="1"/>
  <c r="E25" i="16"/>
  <c r="D25" i="16"/>
  <c r="G24" i="16"/>
  <c r="F24" i="16" s="1"/>
  <c r="E24" i="16"/>
  <c r="D24" i="16"/>
  <c r="G23" i="16"/>
  <c r="F23" i="16" s="1"/>
  <c r="E23" i="16"/>
  <c r="D23" i="16"/>
  <c r="G22" i="16"/>
  <c r="F22" i="16" s="1"/>
  <c r="E22" i="16"/>
  <c r="D22" i="16"/>
  <c r="G21" i="16"/>
  <c r="F21" i="16" s="1"/>
  <c r="E21" i="16"/>
  <c r="D21" i="16"/>
  <c r="G20" i="16"/>
  <c r="F20" i="16" s="1"/>
  <c r="E20" i="16"/>
  <c r="D20" i="16"/>
  <c r="G19" i="16"/>
  <c r="F19" i="16" s="1"/>
  <c r="E19" i="16"/>
  <c r="D19" i="16"/>
  <c r="G18" i="16"/>
  <c r="F18" i="16" s="1"/>
  <c r="E18" i="16"/>
  <c r="D18" i="16"/>
  <c r="G17" i="16"/>
  <c r="F17" i="16" s="1"/>
  <c r="E17" i="16"/>
  <c r="D17" i="16"/>
  <c r="G16" i="16"/>
  <c r="F16" i="16" s="1"/>
  <c r="E16" i="16"/>
  <c r="D16" i="16"/>
  <c r="G15" i="16"/>
  <c r="F15" i="16" s="1"/>
  <c r="E15" i="16"/>
  <c r="D15" i="16"/>
  <c r="G14" i="16"/>
  <c r="F14" i="16" s="1"/>
  <c r="E14" i="16"/>
  <c r="D14" i="16"/>
  <c r="G13" i="16"/>
  <c r="F13" i="16" s="1"/>
  <c r="E13" i="16"/>
  <c r="D13" i="16"/>
  <c r="G12" i="16"/>
  <c r="F12" i="16" s="1"/>
  <c r="E12" i="16"/>
  <c r="D12" i="16"/>
  <c r="G11" i="16"/>
  <c r="F11" i="16" s="1"/>
  <c r="E11" i="16"/>
  <c r="D11" i="16"/>
  <c r="G10" i="16"/>
  <c r="F10" i="16" s="1"/>
  <c r="E10" i="16"/>
  <c r="D10" i="16"/>
  <c r="G9" i="16"/>
  <c r="F9" i="16" s="1"/>
  <c r="E9" i="16"/>
  <c r="D9" i="16"/>
  <c r="G8" i="16"/>
  <c r="F8" i="16" s="1"/>
  <c r="E8" i="16"/>
  <c r="D8" i="16"/>
  <c r="G39" i="11"/>
  <c r="F39" i="11" s="1"/>
  <c r="AF9" i="7"/>
  <c r="AC9" i="7"/>
  <c r="AB9" i="7"/>
  <c r="Z9" i="7"/>
  <c r="W9" i="7"/>
  <c r="V9" i="7"/>
  <c r="Q9" i="7"/>
  <c r="P9" i="7"/>
  <c r="H19" i="1"/>
  <c r="P16" i="1"/>
  <c r="P18" i="1"/>
  <c r="P19" i="1"/>
  <c r="P20" i="1"/>
  <c r="P21" i="1"/>
  <c r="O19" i="1"/>
  <c r="O18" i="1"/>
  <c r="O17" i="1"/>
  <c r="O16" i="1"/>
  <c r="O14" i="1"/>
  <c r="I19" i="1"/>
  <c r="J19" i="1"/>
  <c r="K19" i="1"/>
  <c r="L19" i="1"/>
  <c r="M19" i="1"/>
  <c r="N19" i="1"/>
  <c r="F11" i="1"/>
  <c r="F12" i="1"/>
  <c r="F10" i="1"/>
  <c r="H42" i="14"/>
  <c r="G42" i="14" s="1"/>
  <c r="F42" i="14"/>
  <c r="H41" i="14"/>
  <c r="G41" i="14" s="1"/>
  <c r="F41" i="14"/>
  <c r="H40" i="14"/>
  <c r="G40" i="14" s="1"/>
  <c r="F40" i="14"/>
  <c r="H39" i="14"/>
  <c r="G39" i="14" s="1"/>
  <c r="F39" i="14"/>
  <c r="H38" i="14"/>
  <c r="G38" i="14" s="1"/>
  <c r="F38" i="14"/>
  <c r="H37" i="14"/>
  <c r="G37" i="14" s="1"/>
  <c r="F37" i="14"/>
  <c r="H36" i="14"/>
  <c r="G36" i="14" s="1"/>
  <c r="F36" i="14"/>
  <c r="H35" i="14"/>
  <c r="G35" i="14" s="1"/>
  <c r="F35" i="14"/>
  <c r="H34" i="14"/>
  <c r="G34" i="14" s="1"/>
  <c r="F34" i="14"/>
  <c r="H33" i="14"/>
  <c r="G33" i="14" s="1"/>
  <c r="F33" i="14"/>
  <c r="H32" i="14"/>
  <c r="G32" i="14" s="1"/>
  <c r="F32" i="14"/>
  <c r="H31" i="14"/>
  <c r="G31" i="14" s="1"/>
  <c r="F31" i="14"/>
  <c r="H30" i="14"/>
  <c r="G30" i="14" s="1"/>
  <c r="F30" i="14"/>
  <c r="H29" i="14"/>
  <c r="G29" i="14" s="1"/>
  <c r="F29" i="14"/>
  <c r="H28" i="14"/>
  <c r="G28" i="14" s="1"/>
  <c r="F28" i="14"/>
  <c r="H27" i="14"/>
  <c r="G27" i="14" s="1"/>
  <c r="F27" i="14"/>
  <c r="H26" i="14"/>
  <c r="G26" i="14" s="1"/>
  <c r="F26" i="14"/>
  <c r="H25" i="14"/>
  <c r="G25" i="14" s="1"/>
  <c r="F25" i="14"/>
  <c r="H24" i="14"/>
  <c r="G24" i="14" s="1"/>
  <c r="F24" i="14"/>
  <c r="H23" i="14"/>
  <c r="G23" i="14" s="1"/>
  <c r="F23" i="14"/>
  <c r="H22" i="14"/>
  <c r="G22" i="14" s="1"/>
  <c r="F22" i="14"/>
  <c r="H21" i="14"/>
  <c r="G21" i="14" s="1"/>
  <c r="F21" i="14"/>
  <c r="H20" i="14"/>
  <c r="G20" i="14" s="1"/>
  <c r="F20" i="14"/>
  <c r="H19" i="14"/>
  <c r="G19" i="14" s="1"/>
  <c r="F19" i="14"/>
  <c r="H18" i="14"/>
  <c r="G18" i="14" s="1"/>
  <c r="F18" i="14"/>
  <c r="H17" i="14"/>
  <c r="G17" i="14" s="1"/>
  <c r="F17" i="14"/>
  <c r="H16" i="14"/>
  <c r="G16" i="14" s="1"/>
  <c r="F16" i="14"/>
  <c r="H15" i="14"/>
  <c r="G15" i="14" s="1"/>
  <c r="F15" i="14"/>
  <c r="H14" i="14"/>
  <c r="G14" i="14" s="1"/>
  <c r="F14" i="14"/>
  <c r="H13" i="14"/>
  <c r="G13" i="14" s="1"/>
  <c r="F13" i="14"/>
  <c r="H12" i="14"/>
  <c r="G12" i="14" s="1"/>
  <c r="F12" i="14"/>
  <c r="H11" i="14"/>
  <c r="G11" i="14" s="1"/>
  <c r="F11" i="14"/>
  <c r="H10" i="14"/>
  <c r="G10" i="14" s="1"/>
  <c r="F10" i="14"/>
  <c r="H9" i="14"/>
  <c r="G9" i="14" s="1"/>
  <c r="F9" i="14"/>
  <c r="H8" i="14"/>
  <c r="G8" i="14" s="1"/>
  <c r="F8" i="14"/>
  <c r="H42" i="10"/>
  <c r="G42" i="10" s="1"/>
  <c r="F42" i="10"/>
  <c r="H41" i="10"/>
  <c r="G41" i="10" s="1"/>
  <c r="F41" i="10"/>
  <c r="H40" i="10"/>
  <c r="F40" i="10"/>
  <c r="H39" i="10"/>
  <c r="G39" i="10" s="1"/>
  <c r="F39" i="10"/>
  <c r="H38" i="10"/>
  <c r="G38" i="10" s="1"/>
  <c r="F38" i="10"/>
  <c r="H37" i="10"/>
  <c r="G37" i="10" s="1"/>
  <c r="F37" i="10"/>
  <c r="H36" i="10"/>
  <c r="G36" i="10" s="1"/>
  <c r="F36" i="10"/>
  <c r="H35" i="10"/>
  <c r="G35" i="10" s="1"/>
  <c r="F35" i="10"/>
  <c r="H34" i="10"/>
  <c r="G34" i="10" s="1"/>
  <c r="F34" i="10"/>
  <c r="H33" i="10"/>
  <c r="G33" i="10" s="1"/>
  <c r="F33" i="10"/>
  <c r="H32" i="10"/>
  <c r="G32" i="10" s="1"/>
  <c r="F32" i="10"/>
  <c r="H31" i="10"/>
  <c r="G31" i="10" s="1"/>
  <c r="F31" i="10"/>
  <c r="H30" i="10"/>
  <c r="G30" i="10" s="1"/>
  <c r="F30" i="10"/>
  <c r="H29" i="10"/>
  <c r="G29" i="10" s="1"/>
  <c r="F29" i="10"/>
  <c r="H28" i="10"/>
  <c r="F28" i="10"/>
  <c r="H27" i="10"/>
  <c r="G27" i="10" s="1"/>
  <c r="F27" i="10"/>
  <c r="H26" i="10"/>
  <c r="G26" i="10" s="1"/>
  <c r="F26" i="10"/>
  <c r="H25" i="10"/>
  <c r="G25" i="10" s="1"/>
  <c r="F25" i="10"/>
  <c r="H24" i="10"/>
  <c r="G24" i="10" s="1"/>
  <c r="F24" i="10"/>
  <c r="H23" i="10"/>
  <c r="G23" i="10" s="1"/>
  <c r="F23" i="10"/>
  <c r="H22" i="10"/>
  <c r="G22" i="10" s="1"/>
  <c r="F22" i="10"/>
  <c r="H21" i="10"/>
  <c r="G21" i="10" s="1"/>
  <c r="F21" i="10"/>
  <c r="H20" i="10"/>
  <c r="G20" i="10" s="1"/>
  <c r="F20" i="10"/>
  <c r="H19" i="10"/>
  <c r="G19" i="10" s="1"/>
  <c r="F19" i="10"/>
  <c r="H18" i="10"/>
  <c r="G18" i="10" s="1"/>
  <c r="F18" i="10"/>
  <c r="H17" i="10"/>
  <c r="G17" i="10" s="1"/>
  <c r="F17" i="10"/>
  <c r="H16" i="10"/>
  <c r="G16" i="10" s="1"/>
  <c r="F16" i="10"/>
  <c r="H15" i="10"/>
  <c r="G15" i="10" s="1"/>
  <c r="F15" i="10"/>
  <c r="H14" i="10"/>
  <c r="G14" i="10" s="1"/>
  <c r="F14" i="10"/>
  <c r="H13" i="10"/>
  <c r="G13" i="10" s="1"/>
  <c r="F13" i="10"/>
  <c r="H12" i="10"/>
  <c r="G12" i="10" s="1"/>
  <c r="F12" i="10"/>
  <c r="H11" i="10"/>
  <c r="G11" i="10" s="1"/>
  <c r="F11" i="10"/>
  <c r="H10" i="10"/>
  <c r="G10" i="10" s="1"/>
  <c r="F10" i="10"/>
  <c r="H9" i="10"/>
  <c r="G9" i="10" s="1"/>
  <c r="F9" i="10"/>
  <c r="H8" i="10"/>
  <c r="G8" i="10" s="1"/>
  <c r="F8" i="10"/>
  <c r="H42" i="9"/>
  <c r="G42" i="9" s="1"/>
  <c r="F42" i="9"/>
  <c r="H41" i="9"/>
  <c r="G41" i="9" s="1"/>
  <c r="F41" i="9"/>
  <c r="H40" i="9"/>
  <c r="G40" i="9" s="1"/>
  <c r="F40" i="9"/>
  <c r="H39" i="9"/>
  <c r="G39" i="9" s="1"/>
  <c r="F39" i="9"/>
  <c r="H38" i="9"/>
  <c r="G38" i="9" s="1"/>
  <c r="F38" i="9"/>
  <c r="H37" i="9"/>
  <c r="G37" i="9" s="1"/>
  <c r="F37" i="9"/>
  <c r="H36" i="9"/>
  <c r="G36" i="9" s="1"/>
  <c r="F36" i="9"/>
  <c r="H35" i="9"/>
  <c r="G35" i="9" s="1"/>
  <c r="F35" i="9"/>
  <c r="H34" i="9"/>
  <c r="G34" i="9" s="1"/>
  <c r="F34" i="9"/>
  <c r="H33" i="9"/>
  <c r="G33" i="9" s="1"/>
  <c r="F33" i="9"/>
  <c r="H32" i="9"/>
  <c r="G32" i="9" s="1"/>
  <c r="F32" i="9"/>
  <c r="H31" i="9"/>
  <c r="G31" i="9" s="1"/>
  <c r="F31" i="9"/>
  <c r="H30" i="9"/>
  <c r="G30" i="9" s="1"/>
  <c r="F30" i="9"/>
  <c r="H29" i="9"/>
  <c r="G29" i="9" s="1"/>
  <c r="F29" i="9"/>
  <c r="H28" i="9"/>
  <c r="G28" i="9" s="1"/>
  <c r="F28" i="9"/>
  <c r="H27" i="9"/>
  <c r="G27" i="9" s="1"/>
  <c r="F27" i="9"/>
  <c r="H26" i="9"/>
  <c r="G26" i="9" s="1"/>
  <c r="F26" i="9"/>
  <c r="H25" i="9"/>
  <c r="G25" i="9" s="1"/>
  <c r="F25" i="9"/>
  <c r="H24" i="9"/>
  <c r="G24" i="9" s="1"/>
  <c r="F24" i="9"/>
  <c r="H23" i="9"/>
  <c r="G23" i="9" s="1"/>
  <c r="F23" i="9"/>
  <c r="H22" i="9"/>
  <c r="G22" i="9" s="1"/>
  <c r="F22" i="9"/>
  <c r="H21" i="9"/>
  <c r="G21" i="9" s="1"/>
  <c r="F21" i="9"/>
  <c r="H20" i="9"/>
  <c r="G20" i="9" s="1"/>
  <c r="F20" i="9"/>
  <c r="H19" i="9"/>
  <c r="G19" i="9" s="1"/>
  <c r="F19" i="9"/>
  <c r="H18" i="9"/>
  <c r="G18" i="9" s="1"/>
  <c r="F18" i="9"/>
  <c r="H17" i="9"/>
  <c r="G17" i="9" s="1"/>
  <c r="F17" i="9"/>
  <c r="H16" i="9"/>
  <c r="G16" i="9" s="1"/>
  <c r="F16" i="9"/>
  <c r="H15" i="9"/>
  <c r="F15" i="9"/>
  <c r="H14" i="9"/>
  <c r="G14" i="9" s="1"/>
  <c r="F14" i="9"/>
  <c r="H13" i="9"/>
  <c r="G13" i="9" s="1"/>
  <c r="F13" i="9"/>
  <c r="H12" i="9"/>
  <c r="G12" i="9" s="1"/>
  <c r="F12" i="9"/>
  <c r="H11" i="9"/>
  <c r="G11" i="9" s="1"/>
  <c r="F11" i="9"/>
  <c r="H10" i="9"/>
  <c r="G10" i="9" s="1"/>
  <c r="F10" i="9"/>
  <c r="H9" i="9"/>
  <c r="F9" i="9"/>
  <c r="H8" i="9"/>
  <c r="G8" i="9" s="1"/>
  <c r="F8" i="9"/>
  <c r="K42" i="8"/>
  <c r="G42" i="8" s="1"/>
  <c r="H42" i="8" s="1"/>
  <c r="F42" i="8"/>
  <c r="K41" i="8"/>
  <c r="G41" i="8" s="1"/>
  <c r="H41" i="8" s="1"/>
  <c r="J41" i="8" s="1"/>
  <c r="F41" i="8"/>
  <c r="K40" i="8"/>
  <c r="G40" i="8" s="1"/>
  <c r="H40" i="8" s="1"/>
  <c r="J40" i="8" s="1"/>
  <c r="F40" i="8"/>
  <c r="K39" i="8"/>
  <c r="G39" i="8" s="1"/>
  <c r="H39" i="8" s="1"/>
  <c r="J39" i="8" s="1"/>
  <c r="F39" i="8"/>
  <c r="K38" i="8"/>
  <c r="G38" i="8" s="1"/>
  <c r="H38" i="8" s="1"/>
  <c r="F38" i="8"/>
  <c r="K37" i="8"/>
  <c r="G37" i="8" s="1"/>
  <c r="H37" i="8" s="1"/>
  <c r="J37" i="8" s="1"/>
  <c r="F37" i="8"/>
  <c r="K36" i="8"/>
  <c r="G36" i="8" s="1"/>
  <c r="H36" i="8" s="1"/>
  <c r="J36" i="8" s="1"/>
  <c r="F36" i="8"/>
  <c r="K35" i="8"/>
  <c r="G35" i="8" s="1"/>
  <c r="H35" i="8" s="1"/>
  <c r="J35" i="8" s="1"/>
  <c r="F35" i="8"/>
  <c r="K34" i="8"/>
  <c r="G34" i="8" s="1"/>
  <c r="H34" i="8" s="1"/>
  <c r="J34" i="8" s="1"/>
  <c r="F34" i="8"/>
  <c r="K33" i="8"/>
  <c r="G33" i="8" s="1"/>
  <c r="H33" i="8" s="1"/>
  <c r="J33" i="8" s="1"/>
  <c r="F33" i="8"/>
  <c r="K32" i="8"/>
  <c r="G32" i="8" s="1"/>
  <c r="H32" i="8" s="1"/>
  <c r="I32" i="8" s="1"/>
  <c r="F32" i="8"/>
  <c r="K31" i="8"/>
  <c r="F31" i="8"/>
  <c r="K30" i="8"/>
  <c r="G30" i="8" s="1"/>
  <c r="H30" i="8" s="1"/>
  <c r="F30" i="8"/>
  <c r="K29" i="8"/>
  <c r="G29" i="8" s="1"/>
  <c r="H29" i="8" s="1"/>
  <c r="J29" i="8" s="1"/>
  <c r="F29" i="8"/>
  <c r="K28" i="8"/>
  <c r="G28" i="8" s="1"/>
  <c r="H28" i="8" s="1"/>
  <c r="J28" i="8" s="1"/>
  <c r="F28" i="8"/>
  <c r="K27" i="8"/>
  <c r="G27" i="8" s="1"/>
  <c r="H27" i="8" s="1"/>
  <c r="J27" i="8" s="1"/>
  <c r="F27" i="8"/>
  <c r="K26" i="8"/>
  <c r="G26" i="8" s="1"/>
  <c r="H26" i="8" s="1"/>
  <c r="J26" i="8" s="1"/>
  <c r="F26" i="8"/>
  <c r="K25" i="8"/>
  <c r="G25" i="8" s="1"/>
  <c r="H25" i="8" s="1"/>
  <c r="J25" i="8" s="1"/>
  <c r="F25" i="8"/>
  <c r="K24" i="8"/>
  <c r="G24" i="8" s="1"/>
  <c r="H24" i="8" s="1"/>
  <c r="J24" i="8" s="1"/>
  <c r="F24" i="8"/>
  <c r="K23" i="8"/>
  <c r="G23" i="8" s="1"/>
  <c r="H23" i="8" s="1"/>
  <c r="J23" i="8" s="1"/>
  <c r="F23" i="8"/>
  <c r="K22" i="8"/>
  <c r="G22" i="8" s="1"/>
  <c r="H22" i="8" s="1"/>
  <c r="J22" i="8" s="1"/>
  <c r="F22" i="8"/>
  <c r="K21" i="8"/>
  <c r="G21" i="8" s="1"/>
  <c r="H21" i="8" s="1"/>
  <c r="J21" i="8" s="1"/>
  <c r="F21" i="8"/>
  <c r="K20" i="8"/>
  <c r="G20" i="8" s="1"/>
  <c r="H20" i="8" s="1"/>
  <c r="J20" i="8" s="1"/>
  <c r="F20" i="8"/>
  <c r="K19" i="8"/>
  <c r="G19" i="8" s="1"/>
  <c r="H19" i="8" s="1"/>
  <c r="J19" i="8" s="1"/>
  <c r="F19" i="8"/>
  <c r="K18" i="8"/>
  <c r="F18" i="8"/>
  <c r="K17" i="8"/>
  <c r="G17" i="8" s="1"/>
  <c r="H17" i="8" s="1"/>
  <c r="J17" i="8" s="1"/>
  <c r="F17" i="8"/>
  <c r="K16" i="8"/>
  <c r="G16" i="8" s="1"/>
  <c r="H16" i="8" s="1"/>
  <c r="F16" i="8"/>
  <c r="K15" i="8"/>
  <c r="G15" i="8" s="1"/>
  <c r="H15" i="8" s="1"/>
  <c r="J15" i="8" s="1"/>
  <c r="F15" i="8"/>
  <c r="K14" i="8"/>
  <c r="G14" i="8" s="1"/>
  <c r="H14" i="8" s="1"/>
  <c r="J14" i="8" s="1"/>
  <c r="F14" i="8"/>
  <c r="K13" i="8"/>
  <c r="G13" i="8" s="1"/>
  <c r="H13" i="8" s="1"/>
  <c r="J13" i="8" s="1"/>
  <c r="F13" i="8"/>
  <c r="K12" i="8"/>
  <c r="G12" i="8" s="1"/>
  <c r="H12" i="8" s="1"/>
  <c r="J12" i="8" s="1"/>
  <c r="F12" i="8"/>
  <c r="K11" i="8"/>
  <c r="F11" i="8"/>
  <c r="K10" i="8"/>
  <c r="G10" i="8" s="1"/>
  <c r="H10" i="8" s="1"/>
  <c r="J10" i="8" s="1"/>
  <c r="F10" i="8"/>
  <c r="K9" i="8"/>
  <c r="G9" i="8" s="1"/>
  <c r="H9" i="8" s="1"/>
  <c r="J9" i="8" s="1"/>
  <c r="F9" i="8"/>
  <c r="K8" i="8"/>
  <c r="G8" i="8" s="1"/>
  <c r="H8" i="8" s="1"/>
  <c r="J8" i="8" s="1"/>
  <c r="F8" i="8"/>
  <c r="K42" i="3"/>
  <c r="F42" i="3"/>
  <c r="K41" i="3"/>
  <c r="F41" i="3"/>
  <c r="K40" i="3"/>
  <c r="F40" i="3"/>
  <c r="K39" i="3"/>
  <c r="F39" i="3"/>
  <c r="K38" i="3"/>
  <c r="F38" i="3"/>
  <c r="K37" i="3"/>
  <c r="F37" i="3"/>
  <c r="K36" i="3"/>
  <c r="F36" i="3"/>
  <c r="K35" i="3"/>
  <c r="F35" i="3"/>
  <c r="K34" i="3"/>
  <c r="F34" i="3"/>
  <c r="K33" i="3"/>
  <c r="F33" i="3"/>
  <c r="K32" i="3"/>
  <c r="F32" i="3"/>
  <c r="K31" i="3"/>
  <c r="F31" i="3"/>
  <c r="K30" i="3"/>
  <c r="F30" i="3"/>
  <c r="K29" i="3"/>
  <c r="F29" i="3"/>
  <c r="K28" i="3"/>
  <c r="F28" i="3"/>
  <c r="K27" i="3"/>
  <c r="F27" i="3"/>
  <c r="K26" i="3"/>
  <c r="F26" i="3"/>
  <c r="K25" i="3"/>
  <c r="F25" i="3"/>
  <c r="K24" i="3"/>
  <c r="F24" i="3"/>
  <c r="K23" i="3"/>
  <c r="F23" i="3"/>
  <c r="K22" i="3"/>
  <c r="F22" i="3"/>
  <c r="K21" i="3"/>
  <c r="F21" i="3"/>
  <c r="K20" i="3"/>
  <c r="F20" i="3"/>
  <c r="K19" i="3"/>
  <c r="F19" i="3"/>
  <c r="K18" i="3"/>
  <c r="F18" i="3"/>
  <c r="K17" i="3"/>
  <c r="F17" i="3"/>
  <c r="K16" i="3"/>
  <c r="F16" i="3"/>
  <c r="K15" i="3"/>
  <c r="F15" i="3"/>
  <c r="K14" i="3"/>
  <c r="F14" i="3"/>
  <c r="K13" i="3"/>
  <c r="F13" i="3"/>
  <c r="K12" i="3"/>
  <c r="F12" i="3"/>
  <c r="K11" i="3"/>
  <c r="F11" i="3"/>
  <c r="K10" i="3"/>
  <c r="F10" i="3"/>
  <c r="K9" i="3"/>
  <c r="F9" i="3"/>
  <c r="K8" i="3"/>
  <c r="F8" i="3"/>
  <c r="E39" i="11"/>
  <c r="G38" i="11"/>
  <c r="F38" i="11" s="1"/>
  <c r="E38" i="11"/>
  <c r="G37" i="11"/>
  <c r="F37" i="11" s="1"/>
  <c r="E37" i="11"/>
  <c r="G36" i="11"/>
  <c r="F36" i="11" s="1"/>
  <c r="E36" i="11"/>
  <c r="G35" i="11"/>
  <c r="F35" i="11" s="1"/>
  <c r="E35" i="11"/>
  <c r="G34" i="11"/>
  <c r="F34" i="11" s="1"/>
  <c r="E34" i="11"/>
  <c r="G33" i="11"/>
  <c r="F33" i="11" s="1"/>
  <c r="E33" i="11"/>
  <c r="G32" i="11"/>
  <c r="F32" i="11" s="1"/>
  <c r="E32" i="11"/>
  <c r="G31" i="11"/>
  <c r="F31" i="11" s="1"/>
  <c r="E31" i="11"/>
  <c r="G30" i="11"/>
  <c r="F30" i="11" s="1"/>
  <c r="E30" i="11"/>
  <c r="G29" i="11"/>
  <c r="F29" i="11" s="1"/>
  <c r="E29" i="11"/>
  <c r="G28" i="11"/>
  <c r="F28" i="11" s="1"/>
  <c r="E28" i="11"/>
  <c r="G27" i="11"/>
  <c r="F27" i="11" s="1"/>
  <c r="E27" i="11"/>
  <c r="G26" i="11"/>
  <c r="F26" i="11" s="1"/>
  <c r="E26" i="11"/>
  <c r="G25" i="11"/>
  <c r="F25" i="11" s="1"/>
  <c r="E25" i="11"/>
  <c r="G24" i="11"/>
  <c r="F24" i="11" s="1"/>
  <c r="E24" i="11"/>
  <c r="G23" i="11"/>
  <c r="F23" i="11" s="1"/>
  <c r="E23" i="11"/>
  <c r="G22" i="11"/>
  <c r="F22" i="11" s="1"/>
  <c r="E22" i="11"/>
  <c r="G21" i="11"/>
  <c r="F21" i="11" s="1"/>
  <c r="E21" i="11"/>
  <c r="G20" i="11"/>
  <c r="F20" i="11" s="1"/>
  <c r="E20" i="11"/>
  <c r="G19" i="11"/>
  <c r="F19" i="11" s="1"/>
  <c r="E19" i="11"/>
  <c r="G18" i="11"/>
  <c r="F18" i="11" s="1"/>
  <c r="E18" i="11"/>
  <c r="G17" i="11"/>
  <c r="F17" i="11" s="1"/>
  <c r="E17" i="11"/>
  <c r="G16" i="11"/>
  <c r="F16" i="11" s="1"/>
  <c r="E16" i="11"/>
  <c r="G15" i="11"/>
  <c r="F15" i="11" s="1"/>
  <c r="E15" i="11"/>
  <c r="G14" i="11"/>
  <c r="F14" i="11" s="1"/>
  <c r="E14" i="11"/>
  <c r="G13" i="11"/>
  <c r="F13" i="11" s="1"/>
  <c r="E13" i="11"/>
  <c r="G12" i="11"/>
  <c r="F12" i="11" s="1"/>
  <c r="E12" i="11"/>
  <c r="F11" i="11"/>
  <c r="E11" i="11"/>
  <c r="G10" i="11"/>
  <c r="F10" i="11" s="1"/>
  <c r="E10" i="11"/>
  <c r="F9" i="11"/>
  <c r="E9" i="11"/>
  <c r="G8" i="11"/>
  <c r="F8" i="11" s="1"/>
  <c r="E42" i="14"/>
  <c r="E41" i="14"/>
  <c r="E40" i="14"/>
  <c r="E39" i="14"/>
  <c r="E38" i="14"/>
  <c r="E37" i="14"/>
  <c r="E36" i="14"/>
  <c r="E35" i="14"/>
  <c r="E34" i="14"/>
  <c r="E33" i="14"/>
  <c r="E32" i="14"/>
  <c r="E31" i="14"/>
  <c r="E30" i="14"/>
  <c r="E29" i="14"/>
  <c r="E28" i="14"/>
  <c r="E27" i="14"/>
  <c r="E26" i="14"/>
  <c r="E25" i="14"/>
  <c r="E24" i="14"/>
  <c r="E23" i="14"/>
  <c r="E22" i="14"/>
  <c r="E21" i="14"/>
  <c r="E20" i="14"/>
  <c r="E19" i="14"/>
  <c r="E18" i="14"/>
  <c r="E17" i="14"/>
  <c r="E16" i="14"/>
  <c r="E15" i="14"/>
  <c r="E14" i="14"/>
  <c r="E13" i="14"/>
  <c r="E12" i="14"/>
  <c r="E11" i="14"/>
  <c r="E10" i="14"/>
  <c r="E9" i="14"/>
  <c r="E8" i="14"/>
  <c r="AG16" i="7"/>
  <c r="AE16" i="7"/>
  <c r="AA16" i="7"/>
  <c r="Y16" i="7"/>
  <c r="U16" i="7"/>
  <c r="S16" i="7"/>
  <c r="O16" i="7"/>
  <c r="M16" i="7"/>
  <c r="N18" i="1"/>
  <c r="N17" i="1"/>
  <c r="N16" i="1"/>
  <c r="N14" i="1"/>
  <c r="E33" i="9"/>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E14" i="3"/>
  <c r="E42" i="10"/>
  <c r="E41" i="10"/>
  <c r="G40" i="10"/>
  <c r="E40" i="10"/>
  <c r="E39" i="10"/>
  <c r="E38" i="10"/>
  <c r="E37" i="10"/>
  <c r="E36" i="10"/>
  <c r="E35" i="10"/>
  <c r="E34" i="10"/>
  <c r="E33" i="10"/>
  <c r="E32" i="10"/>
  <c r="E31" i="10"/>
  <c r="E30" i="10"/>
  <c r="E29" i="10"/>
  <c r="G28" i="10"/>
  <c r="E28" i="10"/>
  <c r="E27" i="10"/>
  <c r="E26" i="10"/>
  <c r="E25" i="10"/>
  <c r="E24" i="10"/>
  <c r="E23" i="10"/>
  <c r="E22" i="10"/>
  <c r="E21" i="10"/>
  <c r="E20" i="10"/>
  <c r="E19" i="10"/>
  <c r="E18" i="10"/>
  <c r="E17" i="10"/>
  <c r="E16" i="10"/>
  <c r="E15" i="10"/>
  <c r="E14" i="10"/>
  <c r="E13" i="10"/>
  <c r="E12" i="10"/>
  <c r="E11" i="10"/>
  <c r="E10" i="10"/>
  <c r="E9" i="10"/>
  <c r="E8" i="10"/>
  <c r="E42" i="9"/>
  <c r="E41" i="9"/>
  <c r="E40" i="9"/>
  <c r="E39" i="9"/>
  <c r="E38" i="9"/>
  <c r="E37" i="9"/>
  <c r="E36" i="9"/>
  <c r="E35" i="9"/>
  <c r="E34" i="9"/>
  <c r="E32" i="9"/>
  <c r="E31" i="9"/>
  <c r="E30" i="9"/>
  <c r="E29" i="9"/>
  <c r="E28" i="9"/>
  <c r="E27" i="9"/>
  <c r="E26" i="9"/>
  <c r="E25" i="9"/>
  <c r="E24" i="9"/>
  <c r="E23" i="9"/>
  <c r="E22" i="9"/>
  <c r="E21" i="9"/>
  <c r="E20" i="9"/>
  <c r="E19" i="9"/>
  <c r="E18" i="9"/>
  <c r="E17" i="9"/>
  <c r="E16" i="9"/>
  <c r="G15" i="9"/>
  <c r="E15" i="9"/>
  <c r="E14" i="9"/>
  <c r="E13" i="9"/>
  <c r="E12" i="9"/>
  <c r="E11" i="9"/>
  <c r="E10" i="9"/>
  <c r="G9" i="9"/>
  <c r="E9" i="9"/>
  <c r="E8" i="9"/>
  <c r="E42" i="8"/>
  <c r="E41" i="8"/>
  <c r="E40" i="8"/>
  <c r="E39" i="8"/>
  <c r="E38" i="8"/>
  <c r="E37"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H18" i="1"/>
  <c r="J18" i="1"/>
  <c r="AE13" i="7"/>
  <c r="J42" i="8" l="1"/>
  <c r="I42" i="8"/>
  <c r="J38" i="8"/>
  <c r="I38" i="8"/>
  <c r="I34" i="8"/>
  <c r="J30" i="8"/>
  <c r="I30" i="8"/>
  <c r="I24" i="8"/>
  <c r="I20" i="8"/>
  <c r="J16" i="8"/>
  <c r="I16" i="8"/>
  <c r="I12" i="8"/>
  <c r="I31" i="8"/>
  <c r="I28" i="8"/>
  <c r="J32" i="8"/>
  <c r="I11" i="8"/>
  <c r="I15" i="8"/>
  <c r="I19" i="8"/>
  <c r="I23" i="8"/>
  <c r="I27" i="8"/>
  <c r="I29" i="8"/>
  <c r="I33" i="8"/>
  <c r="I37" i="8"/>
  <c r="I41" i="8"/>
  <c r="I9" i="8"/>
  <c r="I13" i="8"/>
  <c r="I17" i="8"/>
  <c r="I21" i="8"/>
  <c r="I25" i="8"/>
  <c r="I39" i="8"/>
  <c r="I10" i="8"/>
  <c r="I14" i="8"/>
  <c r="I18" i="8"/>
  <c r="I22" i="8"/>
  <c r="I26" i="8"/>
  <c r="I40" i="8"/>
  <c r="I35" i="8"/>
  <c r="I36" i="8"/>
  <c r="I8" i="8"/>
  <c r="F19" i="1"/>
  <c r="E19" i="1"/>
  <c r="F20" i="1"/>
  <c r="E21" i="1"/>
  <c r="E20" i="1"/>
  <c r="F21" i="1"/>
  <c r="AG15" i="7"/>
  <c r="AE15" i="7"/>
  <c r="U15" i="7" l="1"/>
  <c r="S15" i="7"/>
  <c r="U14" i="7"/>
  <c r="S14" i="7"/>
  <c r="U13" i="7"/>
  <c r="S13" i="7"/>
  <c r="U12" i="7"/>
  <c r="S12" i="7"/>
  <c r="U11" i="7"/>
  <c r="S11" i="7"/>
  <c r="AA15" i="7"/>
  <c r="Y15" i="7"/>
  <c r="O15" i="7"/>
  <c r="M15" i="7"/>
  <c r="AG14" i="7"/>
  <c r="AE14" i="7"/>
  <c r="AA14" i="7"/>
  <c r="Y14" i="7"/>
  <c r="O14" i="7"/>
  <c r="M14" i="7"/>
  <c r="AG13" i="7"/>
  <c r="AA13" i="7"/>
  <c r="Y13" i="7"/>
  <c r="O13" i="7"/>
  <c r="M13" i="7"/>
  <c r="AG12" i="7"/>
  <c r="AE12" i="7"/>
  <c r="AA12" i="7"/>
  <c r="Y12" i="7"/>
  <c r="O12" i="7"/>
  <c r="M12" i="7"/>
  <c r="AG11" i="7"/>
  <c r="AE11" i="7"/>
  <c r="AA11" i="7"/>
  <c r="Y11" i="7"/>
  <c r="O11" i="7"/>
  <c r="M11" i="7"/>
  <c r="G42" i="3"/>
  <c r="H42" i="3" s="1"/>
  <c r="E42" i="3"/>
  <c r="G41" i="3"/>
  <c r="H41" i="3" s="1"/>
  <c r="E41" i="3"/>
  <c r="G40" i="3"/>
  <c r="H40" i="3" s="1"/>
  <c r="E40" i="3"/>
  <c r="G39" i="3"/>
  <c r="H39" i="3" s="1"/>
  <c r="E39" i="3"/>
  <c r="G38" i="3"/>
  <c r="H38" i="3" s="1"/>
  <c r="E38" i="3"/>
  <c r="G37" i="3"/>
  <c r="H37" i="3" s="1"/>
  <c r="E37" i="3"/>
  <c r="G36" i="3"/>
  <c r="H36" i="3" s="1"/>
  <c r="E36" i="3"/>
  <c r="G35" i="3"/>
  <c r="H35" i="3" s="1"/>
  <c r="E35" i="3"/>
  <c r="G34" i="3"/>
  <c r="H34" i="3" s="1"/>
  <c r="E34" i="3"/>
  <c r="H33" i="3"/>
  <c r="E33" i="3"/>
  <c r="G32" i="3"/>
  <c r="H32" i="3" s="1"/>
  <c r="E32" i="3"/>
  <c r="G31" i="3"/>
  <c r="H31" i="3" s="1"/>
  <c r="E31" i="3"/>
  <c r="G30" i="3"/>
  <c r="H30" i="3" s="1"/>
  <c r="E30" i="3"/>
  <c r="H29" i="3"/>
  <c r="E29" i="3"/>
  <c r="G28" i="3"/>
  <c r="H28" i="3" s="1"/>
  <c r="E28" i="3"/>
  <c r="G27" i="3"/>
  <c r="H27" i="3" s="1"/>
  <c r="E27" i="3"/>
  <c r="G26" i="3"/>
  <c r="H26" i="3" s="1"/>
  <c r="E26" i="3"/>
  <c r="G25" i="3"/>
  <c r="H25" i="3" s="1"/>
  <c r="E25" i="3"/>
  <c r="G24" i="3"/>
  <c r="H24" i="3" s="1"/>
  <c r="E24" i="3"/>
  <c r="G23" i="3"/>
  <c r="H23" i="3" s="1"/>
  <c r="E23" i="3"/>
  <c r="G22" i="3"/>
  <c r="H22" i="3" s="1"/>
  <c r="E22" i="3"/>
  <c r="G21" i="3"/>
  <c r="H21" i="3" s="1"/>
  <c r="E21" i="3"/>
  <c r="G20" i="3"/>
  <c r="H20" i="3" s="1"/>
  <c r="G19" i="3"/>
  <c r="H19" i="3" s="1"/>
  <c r="E19" i="3"/>
  <c r="H18" i="3"/>
  <c r="E18" i="3"/>
  <c r="G17" i="3"/>
  <c r="H17" i="3" s="1"/>
  <c r="E17" i="3"/>
  <c r="G16" i="3"/>
  <c r="H16" i="3" s="1"/>
  <c r="E16" i="3"/>
  <c r="G15" i="3"/>
  <c r="H15" i="3" s="1"/>
  <c r="E15" i="3"/>
  <c r="G14" i="3"/>
  <c r="H14" i="3" s="1"/>
  <c r="G13" i="3"/>
  <c r="H13" i="3" s="1"/>
  <c r="E13" i="3"/>
  <c r="G12" i="3"/>
  <c r="E12" i="3"/>
  <c r="G11" i="3"/>
  <c r="H11" i="3" s="1"/>
  <c r="E11" i="3"/>
  <c r="G10" i="3"/>
  <c r="H10" i="3" s="1"/>
  <c r="E10" i="3"/>
  <c r="G9" i="3"/>
  <c r="H9" i="3" s="1"/>
  <c r="E9" i="3"/>
  <c r="G8" i="3"/>
  <c r="H8" i="3" s="1"/>
  <c r="E8" i="3"/>
  <c r="H12" i="3" l="1"/>
  <c r="I12" i="3" s="1"/>
  <c r="J32" i="3"/>
  <c r="I32" i="3"/>
  <c r="J33" i="3"/>
  <c r="I33" i="3"/>
  <c r="J9" i="3"/>
  <c r="I9" i="3"/>
  <c r="J22" i="3"/>
  <c r="I22" i="3"/>
  <c r="J28" i="3"/>
  <c r="I28" i="3"/>
  <c r="J34" i="3"/>
  <c r="I34" i="3"/>
  <c r="J40" i="3"/>
  <c r="I40" i="3"/>
  <c r="J13" i="3"/>
  <c r="I13" i="3"/>
  <c r="J27" i="3"/>
  <c r="I27" i="3"/>
  <c r="J16" i="3"/>
  <c r="I16" i="3"/>
  <c r="J10" i="3"/>
  <c r="I10" i="3"/>
  <c r="J23" i="3"/>
  <c r="I23" i="3"/>
  <c r="J29" i="3"/>
  <c r="I29" i="3"/>
  <c r="J35" i="3"/>
  <c r="I35" i="3"/>
  <c r="J41" i="3"/>
  <c r="I41" i="3"/>
  <c r="J26" i="3"/>
  <c r="I26" i="3"/>
  <c r="J39" i="3"/>
  <c r="I39" i="3"/>
  <c r="I14" i="3"/>
  <c r="J14" i="3"/>
  <c r="J8" i="3"/>
  <c r="I8" i="3"/>
  <c r="J15" i="3"/>
  <c r="I15" i="3"/>
  <c r="J24" i="3"/>
  <c r="I24" i="3"/>
  <c r="J30" i="3"/>
  <c r="I30" i="3"/>
  <c r="J36" i="3"/>
  <c r="I36" i="3"/>
  <c r="J42" i="3"/>
  <c r="I42" i="3"/>
  <c r="J19" i="3"/>
  <c r="I19" i="3"/>
  <c r="J17" i="3"/>
  <c r="I17" i="3"/>
  <c r="J20" i="3"/>
  <c r="I20" i="3"/>
  <c r="J38" i="3"/>
  <c r="I38" i="3"/>
  <c r="J21" i="3"/>
  <c r="I21" i="3"/>
  <c r="J11" i="3"/>
  <c r="I11" i="3"/>
  <c r="J18" i="3"/>
  <c r="I18" i="3"/>
  <c r="J25" i="3"/>
  <c r="I25" i="3"/>
  <c r="I31" i="3"/>
  <c r="J31" i="3"/>
  <c r="J37" i="3"/>
  <c r="I37" i="3"/>
  <c r="AE9" i="7"/>
  <c r="U9" i="7"/>
  <c r="AA9" i="7"/>
  <c r="AG9" i="7"/>
  <c r="H16" i="1"/>
  <c r="M16" i="1"/>
  <c r="M18" i="1"/>
  <c r="M17" i="1"/>
  <c r="L16" i="1"/>
  <c r="K17" i="1"/>
  <c r="J14" i="1"/>
  <c r="K14" i="1"/>
  <c r="L14" i="1"/>
  <c r="M14" i="1"/>
  <c r="I14" i="1"/>
  <c r="H14" i="1"/>
  <c r="L18" i="1"/>
  <c r="K18" i="1"/>
  <c r="I18" i="1"/>
  <c r="L17" i="1"/>
  <c r="J17" i="1"/>
  <c r="I17" i="1"/>
  <c r="H17" i="1"/>
  <c r="K16" i="1"/>
  <c r="J16" i="1"/>
  <c r="I16" i="1"/>
  <c r="F9" i="1"/>
  <c r="F8" i="1"/>
  <c r="F7" i="1"/>
  <c r="J12" i="3" l="1"/>
  <c r="F16" i="1"/>
  <c r="E17" i="1"/>
  <c r="F18" i="1"/>
  <c r="F17" i="1"/>
  <c r="E18" i="1"/>
</calcChain>
</file>

<file path=xl/sharedStrings.xml><?xml version="1.0" encoding="utf-8"?>
<sst xmlns="http://schemas.openxmlformats.org/spreadsheetml/2006/main" count="2359" uniqueCount="220">
  <si>
    <t>Table G01</t>
  </si>
  <si>
    <t>Landfill Gas Data</t>
  </si>
  <si>
    <t>Zig Zag Quarry</t>
  </si>
  <si>
    <t>Well Location</t>
  </si>
  <si>
    <t>Status</t>
  </si>
  <si>
    <t>Meteorological Information</t>
  </si>
  <si>
    <t>Perimeter</t>
  </si>
  <si>
    <t>Date</t>
  </si>
  <si>
    <t>BH01</t>
  </si>
  <si>
    <t>BH02</t>
  </si>
  <si>
    <t>BH03</t>
  </si>
  <si>
    <t>BH04</t>
  </si>
  <si>
    <t>BH05</t>
  </si>
  <si>
    <t>BH06</t>
  </si>
  <si>
    <t>Flow rate</t>
  </si>
  <si>
    <r>
      <t>CH</t>
    </r>
    <r>
      <rPr>
        <b/>
        <vertAlign val="subscript"/>
        <sz val="8"/>
        <rFont val="Arial"/>
        <family val="2"/>
      </rPr>
      <t>4</t>
    </r>
  </si>
  <si>
    <r>
      <t>CO</t>
    </r>
    <r>
      <rPr>
        <b/>
        <vertAlign val="subscript"/>
        <sz val="8"/>
        <rFont val="Arial"/>
        <family val="2"/>
      </rPr>
      <t>2</t>
    </r>
  </si>
  <si>
    <t>State of Ground</t>
  </si>
  <si>
    <t>Precipitation</t>
  </si>
  <si>
    <t>Wind</t>
  </si>
  <si>
    <t>Cloud Cover</t>
  </si>
  <si>
    <t>Barometric Pressure</t>
  </si>
  <si>
    <t>Peak
(l/hour)</t>
  </si>
  <si>
    <t>Steady
(l/hour)</t>
  </si>
  <si>
    <t>Peak
(%v/v)</t>
  </si>
  <si>
    <r>
      <t>Q</t>
    </r>
    <r>
      <rPr>
        <b/>
        <vertAlign val="subscript"/>
        <sz val="8"/>
        <rFont val="Arial"/>
        <family val="2"/>
      </rPr>
      <t>HG</t>
    </r>
    <r>
      <rPr>
        <b/>
        <sz val="8"/>
        <rFont val="Arial"/>
        <family val="2"/>
      </rPr>
      <t xml:space="preserve">
(l/hour)</t>
    </r>
  </si>
  <si>
    <t>Worst Case</t>
  </si>
  <si>
    <t>Start</t>
  </si>
  <si>
    <t>End</t>
  </si>
  <si>
    <t>Situation</t>
  </si>
  <si>
    <t>Baseline</t>
  </si>
  <si>
    <t>Dry</t>
  </si>
  <si>
    <t>None</t>
  </si>
  <si>
    <t>Light</t>
  </si>
  <si>
    <t>Slight</t>
  </si>
  <si>
    <t>Steady</t>
  </si>
  <si>
    <t>&lt;0.1</t>
  </si>
  <si>
    <t>Moderate</t>
  </si>
  <si>
    <t>Sliight</t>
  </si>
  <si>
    <t>TBC</t>
  </si>
  <si>
    <t>Calm</t>
  </si>
  <si>
    <t>Overcast</t>
  </si>
  <si>
    <t>Wet</t>
  </si>
  <si>
    <t>Moist</t>
  </si>
  <si>
    <r>
      <t xml:space="preserve">Notes:
</t>
    </r>
    <r>
      <rPr>
        <sz val="8"/>
        <color theme="1"/>
        <rFont val="Arial"/>
        <family val="2"/>
      </rPr>
      <t>Hazardous Gas Flow Rate (Q</t>
    </r>
    <r>
      <rPr>
        <vertAlign val="subscript"/>
        <sz val="8"/>
        <color theme="1"/>
        <rFont val="Arial"/>
        <family val="2"/>
      </rPr>
      <t>HG</t>
    </r>
    <r>
      <rPr>
        <sz val="8"/>
        <color theme="1"/>
        <rFont val="Arial"/>
        <family val="2"/>
      </rPr>
      <t>) calcuated using maximum gas concentration and either peak flow (methane) or steady state flow (carbon dioxide).  
In the event flow or gas reasing below instrument detection limit, the instrument detection limit has been used to calculate Q</t>
    </r>
    <r>
      <rPr>
        <vertAlign val="subscript"/>
        <sz val="8"/>
        <color theme="1"/>
        <rFont val="Arial"/>
        <family val="2"/>
      </rPr>
      <t>HG</t>
    </r>
    <r>
      <rPr>
        <sz val="8"/>
        <color theme="1"/>
        <rFont val="Arial"/>
        <family val="2"/>
      </rPr>
      <t xml:space="preserve">.
*Baseline refers to data obtained prior to variation of permit. </t>
    </r>
  </si>
  <si>
    <t>Well not installed or unable to be accessed at time of monitoring event</t>
  </si>
  <si>
    <t>Denotes methane concentration below 1.5% or carbon dioxide below 5%</t>
  </si>
  <si>
    <r>
      <t>Denotes between 5% and 10% carbon dioxide and between 1.5 % and 5% methane, where the maximum hazardous gas flow rates (Q</t>
    </r>
    <r>
      <rPr>
        <vertAlign val="subscript"/>
        <sz val="8"/>
        <color theme="1"/>
        <rFont val="Arial"/>
        <family val="2"/>
      </rPr>
      <t>HG</t>
    </r>
    <r>
      <rPr>
        <sz val="8"/>
        <color theme="1"/>
        <rFont val="Arial"/>
        <family val="2"/>
      </rPr>
      <t xml:space="preserve">) is 0.7 litres/hour. </t>
    </r>
  </si>
  <si>
    <t>Denotes carbon dioxide above 10% or methane above 5%</t>
  </si>
  <si>
    <t>Denotes gas flow rate &gt;70l/hour</t>
  </si>
  <si>
    <t>Table G02</t>
  </si>
  <si>
    <t>Surface Water Monitoring Data (SW01)</t>
  </si>
  <si>
    <t>Date Sampled</t>
  </si>
  <si>
    <t>Unit</t>
  </si>
  <si>
    <t>Trigger Level</t>
  </si>
  <si>
    <t>Statistics</t>
  </si>
  <si>
    <t>No. Samples</t>
  </si>
  <si>
    <t>Min</t>
  </si>
  <si>
    <t>Mean</t>
  </si>
  <si>
    <t>SD</t>
  </si>
  <si>
    <t>pH</t>
  </si>
  <si>
    <t>pH Units</t>
  </si>
  <si>
    <t>-</t>
  </si>
  <si>
    <t>Electrical Conductivity</t>
  </si>
  <si>
    <t>uS/cm</t>
  </si>
  <si>
    <t>Sulphate as SO4</t>
  </si>
  <si>
    <t>mg/l</t>
  </si>
  <si>
    <t>Ammoniacal Nitrogen as NH4</t>
  </si>
  <si>
    <t>ug/l</t>
  </si>
  <si>
    <t>&lt; 50</t>
  </si>
  <si>
    <t>&lt;65</t>
  </si>
  <si>
    <t>Chloride</t>
  </si>
  <si>
    <t>Nitrate as NO3</t>
  </si>
  <si>
    <t>Nitrite as NO2</t>
  </si>
  <si>
    <t>&lt; 0.5</t>
  </si>
  <si>
    <t>Phosphate as PO4</t>
  </si>
  <si>
    <t>&lt; 1</t>
  </si>
  <si>
    <t>&lt; 1.0</t>
  </si>
  <si>
    <t>Fluoride</t>
  </si>
  <si>
    <t>&lt;0.10</t>
  </si>
  <si>
    <t>Total Oxidised Nitrogen</t>
  </si>
  <si>
    <t>Dissolved Organic Carbon (DOC)</t>
  </si>
  <si>
    <t>&lt;2.0</t>
  </si>
  <si>
    <t>Alkalinity (Carbonate)</t>
  </si>
  <si>
    <t>mgCaCO3/l</t>
  </si>
  <si>
    <t>&lt; 10</t>
  </si>
  <si>
    <t>&lt;15</t>
  </si>
  <si>
    <t>Hardness - Total</t>
  </si>
  <si>
    <t>Total Suspended Solids</t>
  </si>
  <si>
    <t>&lt; 5</t>
  </si>
  <si>
    <t>&lt;10</t>
  </si>
  <si>
    <t>Total Dissolved Solids</t>
  </si>
  <si>
    <t>Bicarbonate (Alkalinity)</t>
  </si>
  <si>
    <t>Aluminium (dissolved)</t>
  </si>
  <si>
    <t>Arsenic (dissolved)</t>
  </si>
  <si>
    <t>&lt;1</t>
  </si>
  <si>
    <t>Barium (dissolved)</t>
  </si>
  <si>
    <t>&lt; 0.4</t>
  </si>
  <si>
    <t>Copper (dissolved)</t>
  </si>
  <si>
    <t>&lt;4</t>
  </si>
  <si>
    <t>Iron (dissolved)</t>
  </si>
  <si>
    <t>Lead (dissolved)</t>
  </si>
  <si>
    <t>&lt; 0.2</t>
  </si>
  <si>
    <t>Manganese (dissolved)</t>
  </si>
  <si>
    <t>Mercury (dissolved)</t>
  </si>
  <si>
    <t>&lt; 0.05</t>
  </si>
  <si>
    <t>&lt; 0.04</t>
  </si>
  <si>
    <t>Nickel (dissolved)</t>
  </si>
  <si>
    <t>&lt;2</t>
  </si>
  <si>
    <t>Zinc (dissolved)</t>
  </si>
  <si>
    <t>&lt; 2</t>
  </si>
  <si>
    <t>Calcium (dissolved)</t>
  </si>
  <si>
    <t>Magnesium (dissolved)</t>
  </si>
  <si>
    <t>Potassium (dissolved)</t>
  </si>
  <si>
    <t>Sodium (dissolved)</t>
  </si>
  <si>
    <t>Total Phenols (monohydric)</t>
  </si>
  <si>
    <t>&lt;0.01</t>
  </si>
  <si>
    <t>EPH (C10 - C40)</t>
  </si>
  <si>
    <t>&lt;40</t>
  </si>
  <si>
    <t>Notes:</t>
  </si>
  <si>
    <t>EQs - Environmental Quality Standard</t>
  </si>
  <si>
    <r>
      <rPr>
        <b/>
        <sz val="8"/>
        <color theme="1"/>
        <rFont val="Arial"/>
        <family val="2"/>
      </rPr>
      <t xml:space="preserve">BOLD </t>
    </r>
    <r>
      <rPr>
        <sz val="8"/>
        <color theme="1"/>
        <rFont val="Arial"/>
        <family val="2"/>
      </rPr>
      <t xml:space="preserve">- denotes concentration above laboratory reporting limit. </t>
    </r>
  </si>
  <si>
    <t>Denotes concentration above Existing Trigger Level</t>
  </si>
  <si>
    <t>Table G03</t>
  </si>
  <si>
    <t>Surface Water Monitoring Data (SW02)</t>
  </si>
  <si>
    <t>Table G04</t>
  </si>
  <si>
    <t>Groundwater Elevation Data</t>
  </si>
  <si>
    <t>Location</t>
  </si>
  <si>
    <t>Well Details</t>
  </si>
  <si>
    <t>DTW (m TOC)</t>
  </si>
  <si>
    <t>06/07-Nov-25</t>
  </si>
  <si>
    <t>Depth to Top of Response Zone (m bgl)</t>
  </si>
  <si>
    <t>Depth to Base of Response Zone (m bgl)</t>
  </si>
  <si>
    <t>Max</t>
  </si>
  <si>
    <t>DTW
(m TOC)</t>
  </si>
  <si>
    <t>Downgradient</t>
  </si>
  <si>
    <t>Upgradient</t>
  </si>
  <si>
    <t>Downgradient of Soils Placed to Date</t>
  </si>
  <si>
    <t>GWE (m AOD)</t>
  </si>
  <si>
    <t>GE 
(m AOD)</t>
  </si>
  <si>
    <t>TOC Elevation (m AOD)</t>
  </si>
  <si>
    <t>GWE</t>
  </si>
  <si>
    <t>DTW - Depth to Water</t>
  </si>
  <si>
    <t>DTB - Depth to Base</t>
  </si>
  <si>
    <t>TOC - Top of Casing</t>
  </si>
  <si>
    <t>GE - Ground Elevation</t>
  </si>
  <si>
    <t>GWE - Groundwater Elevation</t>
  </si>
  <si>
    <t>AOD - Above Ordnance Datum</t>
  </si>
  <si>
    <t>Table G05</t>
  </si>
  <si>
    <t>Groundwater Monitoring Data (Borehole BH01)</t>
  </si>
  <si>
    <t>Assessment Criteria</t>
  </si>
  <si>
    <t>Element Laboratory Certificate No</t>
  </si>
  <si>
    <t>EQS</t>
  </si>
  <si>
    <t>EQS Source</t>
  </si>
  <si>
    <t>2SD</t>
  </si>
  <si>
    <t>3SD</t>
  </si>
  <si>
    <t>25/5461</t>
  </si>
  <si>
    <t>25/6729</t>
  </si>
  <si>
    <t>25/8381</t>
  </si>
  <si>
    <t>25/10930</t>
  </si>
  <si>
    <t>25/12396</t>
  </si>
  <si>
    <t>25/14397</t>
  </si>
  <si>
    <t>25/15703</t>
  </si>
  <si>
    <t>25/17132</t>
  </si>
  <si>
    <t>25/18790</t>
  </si>
  <si>
    <t>25/20698</t>
  </si>
  <si>
    <r>
      <t>Sulphate as SO</t>
    </r>
    <r>
      <rPr>
        <vertAlign val="subscript"/>
        <sz val="8"/>
        <rFont val="Arial"/>
        <family val="2"/>
      </rPr>
      <t>4</t>
    </r>
  </si>
  <si>
    <r>
      <t>Ammoniacal Nitrogen as NH</t>
    </r>
    <r>
      <rPr>
        <vertAlign val="subscript"/>
        <sz val="8"/>
        <rFont val="Arial"/>
        <family val="2"/>
      </rPr>
      <t>4</t>
    </r>
  </si>
  <si>
    <t>&lt;0.03</t>
  </si>
  <si>
    <t>UK AA</t>
  </si>
  <si>
    <r>
      <t>Nitrate as NO</t>
    </r>
    <r>
      <rPr>
        <vertAlign val="subscript"/>
        <sz val="8"/>
        <rFont val="Arial"/>
        <family val="2"/>
      </rPr>
      <t>3</t>
    </r>
  </si>
  <si>
    <r>
      <t>Nitrite as NO</t>
    </r>
    <r>
      <rPr>
        <vertAlign val="subscript"/>
        <sz val="8"/>
        <rFont val="Arial"/>
        <family val="2"/>
      </rPr>
      <t>2</t>
    </r>
  </si>
  <si>
    <t>&lt;0.02</t>
  </si>
  <si>
    <r>
      <t>Phosphate as PO</t>
    </r>
    <r>
      <rPr>
        <vertAlign val="subscript"/>
        <sz val="8"/>
        <rFont val="Arial"/>
        <family val="2"/>
      </rPr>
      <t>4</t>
    </r>
  </si>
  <si>
    <t>&lt;0.06</t>
  </si>
  <si>
    <t xml:space="preserve">UK AA.  Assumes &gt;50 mg/l of calcium carbonate. </t>
  </si>
  <si>
    <t>&lt;0.3</t>
  </si>
  <si>
    <t>NC</t>
  </si>
  <si>
    <t>Alkalinity as CaCO3</t>
  </si>
  <si>
    <t>Hardness - Total as CaCO3</t>
  </si>
  <si>
    <t>&lt;1.5</t>
  </si>
  <si>
    <t>&lt;0.9</t>
  </si>
  <si>
    <t>&lt;0.09</t>
  </si>
  <si>
    <t>Cadmium (dissolved)</t>
  </si>
  <si>
    <t xml:space="preserve">UK AA.  Function of water hardness. </t>
  </si>
  <si>
    <t>Total Dissolved Chromium</t>
  </si>
  <si>
    <t>UK AA (Cr VI)</t>
  </si>
  <si>
    <t>UK AA (Bioavailable).</t>
  </si>
  <si>
    <t>&lt;4.7</t>
  </si>
  <si>
    <t>&lt;0.2</t>
  </si>
  <si>
    <t>&lt;0.4</t>
  </si>
  <si>
    <t>Molybdenum (dissolved)</t>
  </si>
  <si>
    <t>UK MAC</t>
  </si>
  <si>
    <t>&lt;3</t>
  </si>
  <si>
    <t>UK AA (Phenol)</t>
  </si>
  <si>
    <t>&lt;0.15</t>
  </si>
  <si>
    <t>LRL - Laboratory Reporting Limit</t>
  </si>
  <si>
    <t>SD - Standard Deviation</t>
  </si>
  <si>
    <t>NC - Not Calculated</t>
  </si>
  <si>
    <t>Denotes concentration above EQS</t>
  </si>
  <si>
    <t>Denotes concentration above EQS where EQS based on bioavailable concentration</t>
  </si>
  <si>
    <t>Table G06</t>
  </si>
  <si>
    <t>Groundwater Monitoring Data (Borehole BH02)</t>
  </si>
  <si>
    <t>&lt;25</t>
  </si>
  <si>
    <t>&lt;0.6</t>
  </si>
  <si>
    <t>&lt;7.5</t>
  </si>
  <si>
    <t>&lt;2.5</t>
  </si>
  <si>
    <t>&lt;4.5</t>
  </si>
  <si>
    <t>&lt;5</t>
  </si>
  <si>
    <t>&lt;20</t>
  </si>
  <si>
    <t>Table G07</t>
  </si>
  <si>
    <t>Groundwater Monitoring Data (Borehole BH03)</t>
  </si>
  <si>
    <t>Table G08</t>
  </si>
  <si>
    <t>Groundwater Monitoring Data (Borehole BH04)</t>
  </si>
  <si>
    <t>Table G09</t>
  </si>
  <si>
    <t>Groundwater Monitoring Data (Borehole BH05)</t>
  </si>
  <si>
    <t>25/18656</t>
  </si>
  <si>
    <t>&lt;0.5</t>
  </si>
  <si>
    <t>Table G10</t>
  </si>
  <si>
    <t>Groundwater Monitoring Data (Borehole BH06)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</si>
</sst>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C09]dd\-mmm\-yy;@"/>
    <numFmt numFmtId="165" formatCode="0.00_)"/>
    <numFmt numFmtId="166" formatCode="0.0"/>
    <numFmt numFmtId="167" formatCode="#,##0.0"/>
    <numFmt numFmtId="168" formatCode="#,##0_ ;\-#,##0\ "/>
    <numFmt numFmtId="169" formatCode="0.000"/>
    <numFmt numFmtId="170" formatCode="0.0000"/>
  </numFmts>
  <fonts count="21">
    <font>
      <sz val="11"/>
      <color theme="1"/>
      <name val="Calibri"/>
      <family val="2"/>
      <scheme val="minor"/>
    </font>
    <font>
      <b/>
      <sz val="8"/>
      <color theme="1"/>
      <name val="Arial"/>
      <family val="2"/>
    </font>
    <font>
      <sz val="8"/>
      <color theme="1"/>
      <name val="Arial"/>
      <family val="2"/>
    </font>
    <font>
      <b/>
      <sz val="8"/>
      <name val="Arial"/>
      <family val="2"/>
    </font>
    <font>
      <sz val="8"/>
      <color theme="1"/>
      <name val="Calibri"/>
      <family val="2"/>
      <scheme val="minor"/>
    </font>
    <font>
      <sz val="10"/>
      <name val="Arial"/>
      <family val="2"/>
    </font>
    <font>
      <sz val="10"/>
      <name val="Arial"/>
      <family val="2"/>
    </font>
    <font>
      <sz val="10"/>
      <name val="Arial"/>
      <family val="2"/>
    </font>
    <font>
      <sz val="8"/>
      <name val="Arial"/>
      <family val="2"/>
    </font>
    <font>
      <sz val="12"/>
      <name val="Arial"/>
      <family val="2"/>
    </font>
    <font>
      <vertAlign val="subscript"/>
      <sz val="8"/>
      <name val="Arial"/>
      <family val="2"/>
    </font>
    <font>
      <sz val="11"/>
      <color theme="1"/>
      <name val="Calibri"/>
      <family val="2"/>
      <scheme val="minor"/>
    </font>
    <font>
      <sz val="11"/>
      <color theme="1"/>
      <name val="Arial"/>
      <family val="2"/>
    </font>
    <font>
      <b/>
      <vertAlign val="subscript"/>
      <sz val="8"/>
      <name val="Arial"/>
      <family val="2"/>
    </font>
    <font>
      <b/>
      <i/>
      <sz val="8"/>
      <color theme="1"/>
      <name val="Arial"/>
      <family val="2"/>
    </font>
    <font>
      <i/>
      <sz val="8"/>
      <color theme="1"/>
      <name val="Arial"/>
      <family val="2"/>
    </font>
    <font>
      <vertAlign val="subscript"/>
      <sz val="8"/>
      <color theme="1"/>
      <name val="Arial"/>
      <family val="2"/>
    </font>
    <font>
      <sz val="11"/>
      <color rgb="FFFF0000"/>
      <name val="Arial"/>
      <family val="2"/>
    </font>
    <font>
      <sz val="8"/>
      <name val="Calibri"/>
      <family val="2"/>
      <scheme val="minor"/>
    </font>
    <font>
      <sz val="10"/>
      <name val="Arial"/>
      <family val="2"/>
    </font>
    <font>
      <u/>
      <sz val="10"/>
      <color indexed="12"/>
      <name val="Arial"/>
      <family val="2"/>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1"/>
        <bgColor indexed="64"/>
      </patternFill>
    </fill>
    <fill>
      <patternFill patternType="solid">
        <fgColor rgb="FF00B0F0"/>
        <bgColor indexed="64"/>
      </patternFill>
    </fill>
    <fill>
      <patternFill patternType="solid">
        <fgColor rgb="FFFF0000"/>
        <bgColor indexed="64"/>
      </patternFill>
    </fill>
    <fill>
      <patternFill patternType="solid">
        <fgColor indexed="65"/>
        <bgColor indexed="64"/>
      </patternFill>
    </fill>
  </fills>
  <borders count="72">
    <border>
      <left/>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auto="1"/>
      </top>
      <bottom style="thin">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style="thin">
        <color auto="1"/>
      </right>
      <top style="thin">
        <color auto="1"/>
      </top>
      <bottom style="medium">
        <color auto="1"/>
      </bottom>
      <diagonal/>
    </border>
    <border>
      <left style="medium">
        <color indexed="64"/>
      </left>
      <right style="medium">
        <color indexed="64"/>
      </right>
      <top/>
      <bottom style="thin">
        <color indexed="64"/>
      </bottom>
      <diagonal/>
    </border>
    <border>
      <left style="thin">
        <color auto="1"/>
      </left>
      <right style="thin">
        <color auto="1"/>
      </right>
      <top style="thin">
        <color auto="1"/>
      </top>
      <bottom/>
      <diagonal/>
    </border>
    <border>
      <left style="medium">
        <color auto="1"/>
      </left>
      <right style="medium">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bottom style="medium">
        <color auto="1"/>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style="medium">
        <color auto="1"/>
      </left>
      <right style="thin">
        <color auto="1"/>
      </right>
      <top/>
      <bottom style="medium">
        <color indexed="64"/>
      </bottom>
      <diagonal/>
    </border>
    <border>
      <left style="medium">
        <color auto="1"/>
      </left>
      <right/>
      <top style="medium">
        <color auto="1"/>
      </top>
      <bottom style="medium">
        <color auto="1"/>
      </bottom>
      <diagonal/>
    </border>
    <border>
      <left style="medium">
        <color auto="1"/>
      </left>
      <right style="thin">
        <color auto="1"/>
      </right>
      <top style="medium">
        <color indexed="64"/>
      </top>
      <bottom style="medium">
        <color auto="1"/>
      </bottom>
      <diagonal/>
    </border>
    <border>
      <left style="thin">
        <color auto="1"/>
      </left>
      <right style="thin">
        <color auto="1"/>
      </right>
      <top style="medium">
        <color indexed="64"/>
      </top>
      <bottom style="medium">
        <color auto="1"/>
      </bottom>
      <diagonal/>
    </border>
    <border>
      <left style="thin">
        <color auto="1"/>
      </left>
      <right style="medium">
        <color auto="1"/>
      </right>
      <top style="medium">
        <color indexed="64"/>
      </top>
      <bottom style="medium">
        <color auto="1"/>
      </bottom>
      <diagonal/>
    </border>
    <border>
      <left/>
      <right/>
      <top style="thin">
        <color auto="1"/>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right style="thin">
        <color indexed="64"/>
      </right>
      <top style="medium">
        <color auto="1"/>
      </top>
      <bottom style="thin">
        <color indexed="64"/>
      </bottom>
      <diagonal/>
    </border>
    <border>
      <left/>
      <right style="medium">
        <color auto="1"/>
      </right>
      <top style="thin">
        <color indexed="64"/>
      </top>
      <bottom style="thin">
        <color auto="1"/>
      </bottom>
      <diagonal/>
    </border>
    <border>
      <left/>
      <right style="medium">
        <color auto="1"/>
      </right>
      <top/>
      <bottom style="thin">
        <color auto="1"/>
      </bottom>
      <diagonal/>
    </border>
    <border>
      <left style="thin">
        <color indexed="64"/>
      </left>
      <right style="medium">
        <color indexed="64"/>
      </right>
      <top style="medium">
        <color indexed="64"/>
      </top>
      <bottom/>
      <diagonal/>
    </border>
    <border>
      <left style="thin">
        <color auto="1"/>
      </left>
      <right/>
      <top style="medium">
        <color auto="1"/>
      </top>
      <bottom style="thin">
        <color auto="1"/>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auto="1"/>
      </left>
      <right style="medium">
        <color auto="1"/>
      </right>
      <top style="thin">
        <color auto="1"/>
      </top>
      <bottom/>
      <diagonal/>
    </border>
    <border>
      <left style="medium">
        <color indexed="64"/>
      </left>
      <right/>
      <top style="medium">
        <color indexed="64"/>
      </top>
      <bottom style="thin">
        <color auto="1"/>
      </bottom>
      <diagonal/>
    </border>
    <border>
      <left style="thin">
        <color auto="1"/>
      </left>
      <right style="thin">
        <color indexed="64"/>
      </right>
      <top style="thin">
        <color auto="1"/>
      </top>
      <bottom style="medium">
        <color auto="1"/>
      </bottom>
      <diagonal/>
    </border>
    <border>
      <left style="thin">
        <color indexed="64"/>
      </left>
      <right style="medium">
        <color auto="1"/>
      </right>
      <top style="thin">
        <color auto="1"/>
      </top>
      <bottom style="medium">
        <color indexed="64"/>
      </bottom>
      <diagonal/>
    </border>
    <border>
      <left style="thin">
        <color indexed="64"/>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style="medium">
        <color auto="1"/>
      </right>
      <top/>
      <bottom style="thin">
        <color auto="1"/>
      </bottom>
      <diagonal/>
    </border>
    <border>
      <left style="medium">
        <color indexed="64"/>
      </left>
      <right style="thin">
        <color auto="1"/>
      </right>
      <top/>
      <bottom style="thin">
        <color auto="1"/>
      </bottom>
      <diagonal/>
    </border>
    <border>
      <left style="medium">
        <color indexed="64"/>
      </left>
      <right style="medium">
        <color auto="1"/>
      </right>
      <top style="thin">
        <color auto="1"/>
      </top>
      <bottom style="medium">
        <color indexed="64"/>
      </bottom>
      <diagonal/>
    </border>
    <border>
      <left/>
      <right/>
      <top style="medium">
        <color auto="1"/>
      </top>
      <bottom style="thin">
        <color auto="1"/>
      </bottom>
      <diagonal/>
    </border>
    <border>
      <left/>
      <right/>
      <top style="thin">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medium">
        <color auto="1"/>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medium">
        <color auto="1"/>
      </left>
      <right style="thin">
        <color indexed="64"/>
      </right>
      <top style="medium">
        <color auto="1"/>
      </top>
      <bottom/>
      <diagonal/>
    </border>
    <border>
      <left style="thin">
        <color indexed="64"/>
      </left>
      <right style="thin">
        <color indexed="64"/>
      </right>
      <top style="medium">
        <color indexed="64"/>
      </top>
      <bottom/>
      <diagonal/>
    </border>
    <border>
      <left style="medium">
        <color theme="0"/>
      </left>
      <right style="medium">
        <color theme="0"/>
      </right>
      <top style="medium">
        <color theme="0"/>
      </top>
      <bottom style="medium">
        <color theme="0"/>
      </bottom>
      <diagonal/>
    </border>
  </borders>
  <cellStyleXfs count="68">
    <xf numFmtId="0" fontId="0" fillId="0" borderId="0"/>
    <xf numFmtId="0" fontId="5" fillId="0" borderId="0"/>
    <xf numFmtId="44" fontId="6" fillId="0" borderId="0" applyFont="0" applyFill="0" applyBorder="0" applyAlignment="0" applyProtection="0"/>
    <xf numFmtId="0" fontId="6" fillId="0" borderId="0"/>
    <xf numFmtId="0" fontId="6" fillId="0" borderId="0"/>
    <xf numFmtId="0" fontId="7" fillId="0" borderId="0"/>
    <xf numFmtId="44" fontId="5" fillId="0" borderId="0" applyFont="0" applyFill="0" applyBorder="0" applyAlignment="0" applyProtection="0"/>
    <xf numFmtId="0" fontId="5" fillId="0" borderId="0"/>
    <xf numFmtId="0" fontId="5" fillId="0" borderId="0"/>
    <xf numFmtId="0" fontId="9" fillId="0" borderId="0"/>
    <xf numFmtId="43" fontId="11" fillId="0" borderId="0" applyFont="0" applyFill="0" applyBorder="0" applyAlignment="0" applyProtection="0"/>
    <xf numFmtId="0" fontId="5" fillId="10" borderId="0"/>
    <xf numFmtId="0" fontId="11" fillId="0" borderId="0"/>
    <xf numFmtId="0" fontId="5" fillId="10" borderId="0"/>
    <xf numFmtId="0" fontId="11" fillId="0" borderId="0"/>
    <xf numFmtId="0" fontId="5" fillId="1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alignment vertical="top"/>
      <protection locked="0"/>
    </xf>
    <xf numFmtId="0" fontId="19" fillId="0" borderId="0"/>
    <xf numFmtId="0" fontId="19" fillId="0" borderId="0"/>
    <xf numFmtId="0" fontId="9" fillId="0" borderId="0"/>
    <xf numFmtId="0" fontId="5" fillId="0" borderId="0"/>
    <xf numFmtId="0" fontId="2" fillId="0" borderId="0">
      <alignment horizontal="center"/>
    </xf>
    <xf numFmtId="0" fontId="2" fillId="0" borderId="0">
      <alignment horizontal="center"/>
    </xf>
    <xf numFmtId="0" fontId="2" fillId="0" borderId="0">
      <alignment horizontal="center"/>
    </xf>
  </cellStyleXfs>
  <cellXfs count="346">
    <xf numFmtId="0" fontId="0" fillId="0" borderId="0" xfId="0"/>
    <xf numFmtId="0" fontId="2" fillId="0" borderId="0" xfId="0" applyFont="1" applyAlignment="1">
      <alignment vertical="center"/>
    </xf>
    <xf numFmtId="15" fontId="3" fillId="2" borderId="5" xfId="0" applyNumberFormat="1" applyFont="1" applyFill="1" applyBorder="1" applyAlignment="1">
      <alignment horizontal="center" vertical="center" wrapText="1"/>
    </xf>
    <xf numFmtId="15" fontId="3" fillId="2" borderId="2" xfId="0" applyNumberFormat="1"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0" borderId="12" xfId="0" applyFont="1" applyBorder="1" applyAlignment="1">
      <alignment horizontal="left" vertical="center"/>
    </xf>
    <xf numFmtId="2" fontId="2" fillId="0" borderId="10" xfId="0" applyNumberFormat="1"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2" fontId="2" fillId="0" borderId="7" xfId="0" applyNumberFormat="1" applyFont="1" applyBorder="1" applyAlignment="1">
      <alignment horizontal="center" vertical="center"/>
    </xf>
    <xf numFmtId="0" fontId="2" fillId="0" borderId="11" xfId="0" applyFont="1" applyBorder="1" applyAlignment="1">
      <alignment horizontal="center" vertical="center"/>
    </xf>
    <xf numFmtId="2" fontId="2" fillId="0" borderId="14" xfId="0" applyNumberFormat="1" applyFont="1" applyBorder="1" applyAlignment="1">
      <alignment horizontal="center" vertical="center"/>
    </xf>
    <xf numFmtId="164" fontId="3" fillId="0" borderId="2" xfId="0" applyNumberFormat="1" applyFont="1" applyBorder="1" applyAlignment="1">
      <alignment horizontal="center" vertical="center" shrinkToFit="1"/>
    </xf>
    <xf numFmtId="164" fontId="3" fillId="0" borderId="3" xfId="0" applyNumberFormat="1" applyFont="1" applyBorder="1" applyAlignment="1">
      <alignment horizontal="center" vertical="center" shrinkToFit="1"/>
    </xf>
    <xf numFmtId="165" fontId="3" fillId="0" borderId="19" xfId="9" applyNumberFormat="1" applyFont="1" applyBorder="1" applyAlignment="1">
      <alignment horizontal="left" vertical="center"/>
    </xf>
    <xf numFmtId="0" fontId="3" fillId="0" borderId="11" xfId="9" applyFont="1" applyBorder="1" applyAlignment="1">
      <alignment horizontal="center" vertical="center"/>
    </xf>
    <xf numFmtId="0" fontId="8" fillId="0" borderId="7" xfId="9" applyFont="1" applyBorder="1" applyAlignment="1">
      <alignment horizontal="left" vertical="center"/>
    </xf>
    <xf numFmtId="0" fontId="8" fillId="0" borderId="25" xfId="9" quotePrefix="1" applyFont="1" applyBorder="1" applyAlignment="1">
      <alignment horizontal="center" vertical="center"/>
    </xf>
    <xf numFmtId="0" fontId="8" fillId="0" borderId="7" xfId="9" quotePrefix="1" applyFont="1" applyBorder="1" applyAlignment="1">
      <alignment horizontal="center" vertical="center"/>
    </xf>
    <xf numFmtId="3" fontId="8" fillId="0" borderId="8" xfId="9" quotePrefix="1" applyNumberFormat="1" applyFont="1" applyBorder="1" applyAlignment="1">
      <alignment horizontal="left" vertical="center"/>
    </xf>
    <xf numFmtId="3" fontId="8" fillId="0" borderId="8" xfId="9" quotePrefix="1" applyNumberFormat="1" applyFont="1" applyBorder="1" applyAlignment="1">
      <alignment horizontal="center" vertical="center"/>
    </xf>
    <xf numFmtId="3" fontId="8" fillId="0" borderId="9" xfId="9" quotePrefix="1" applyNumberFormat="1" applyFont="1" applyBorder="1" applyAlignment="1">
      <alignment horizontal="center" vertical="center"/>
    </xf>
    <xf numFmtId="3" fontId="2" fillId="0" borderId="18" xfId="0" applyNumberFormat="1" applyFont="1" applyBorder="1" applyAlignment="1">
      <alignment horizontal="center" vertical="center"/>
    </xf>
    <xf numFmtId="3" fontId="2" fillId="0" borderId="8" xfId="0" applyNumberFormat="1" applyFont="1" applyBorder="1" applyAlignment="1">
      <alignment horizontal="center" vertical="center"/>
    </xf>
    <xf numFmtId="3" fontId="2" fillId="0" borderId="25" xfId="0" applyNumberFormat="1" applyFont="1" applyBorder="1" applyAlignment="1">
      <alignment horizontal="center" vertical="center"/>
    </xf>
    <xf numFmtId="166" fontId="8" fillId="0" borderId="8" xfId="9" quotePrefix="1" applyNumberFormat="1" applyFont="1" applyBorder="1" applyAlignment="1">
      <alignment horizontal="left" vertical="center"/>
    </xf>
    <xf numFmtId="166" fontId="8" fillId="0" borderId="8" xfId="9" quotePrefix="1" applyNumberFormat="1" applyFont="1" applyBorder="1" applyAlignment="1">
      <alignment horizontal="center" vertical="center"/>
    </xf>
    <xf numFmtId="166" fontId="8" fillId="0" borderId="9" xfId="9" quotePrefix="1" applyNumberFormat="1" applyFont="1" applyBorder="1" applyAlignment="1">
      <alignment horizontal="center" vertical="center"/>
    </xf>
    <xf numFmtId="0" fontId="2" fillId="0" borderId="18" xfId="0" applyFont="1" applyBorder="1" applyAlignment="1">
      <alignment horizontal="center" vertical="center"/>
    </xf>
    <xf numFmtId="0" fontId="2" fillId="0" borderId="25" xfId="0" applyFont="1" applyBorder="1" applyAlignment="1">
      <alignment horizontal="center" vertical="center"/>
    </xf>
    <xf numFmtId="2" fontId="8" fillId="0" borderId="8" xfId="9" quotePrefix="1" applyNumberFormat="1" applyFont="1" applyBorder="1" applyAlignment="1">
      <alignment horizontal="left" vertical="center"/>
    </xf>
    <xf numFmtId="2" fontId="8" fillId="0" borderId="8" xfId="9" quotePrefix="1" applyNumberFormat="1" applyFont="1" applyBorder="1" applyAlignment="1">
      <alignment horizontal="center" vertical="center"/>
    </xf>
    <xf numFmtId="2" fontId="8" fillId="0" borderId="9" xfId="9" quotePrefix="1" applyNumberFormat="1" applyFont="1" applyBorder="1" applyAlignment="1">
      <alignment horizontal="center" vertical="center"/>
    </xf>
    <xf numFmtId="166" fontId="2" fillId="0" borderId="8" xfId="0" applyNumberFormat="1" applyFont="1" applyBorder="1" applyAlignment="1">
      <alignment horizontal="center" vertical="center"/>
    </xf>
    <xf numFmtId="0" fontId="8" fillId="0" borderId="8" xfId="9" quotePrefix="1" applyFont="1" applyBorder="1" applyAlignment="1">
      <alignment horizontal="left" vertical="center"/>
    </xf>
    <xf numFmtId="0" fontId="8" fillId="0" borderId="8" xfId="9" quotePrefix="1" applyFont="1" applyBorder="1" applyAlignment="1">
      <alignment horizontal="center" vertical="center"/>
    </xf>
    <xf numFmtId="167" fontId="8" fillId="0" borderId="9" xfId="9" quotePrefix="1" applyNumberFormat="1" applyFont="1" applyBorder="1" applyAlignment="1">
      <alignment horizontal="center" vertical="center"/>
    </xf>
    <xf numFmtId="167" fontId="2" fillId="0" borderId="8" xfId="0" applyNumberFormat="1" applyFont="1" applyBorder="1" applyAlignment="1">
      <alignment horizontal="center" vertical="center"/>
    </xf>
    <xf numFmtId="0" fontId="8" fillId="0" borderId="9" xfId="9" quotePrefix="1" applyFont="1" applyBorder="1" applyAlignment="1">
      <alignment horizontal="center" vertical="center"/>
    </xf>
    <xf numFmtId="1" fontId="8" fillId="0" borderId="8" xfId="9" quotePrefix="1" applyNumberFormat="1" applyFont="1" applyBorder="1" applyAlignment="1">
      <alignment horizontal="center" vertical="center"/>
    </xf>
    <xf numFmtId="3" fontId="8" fillId="0" borderId="7" xfId="9" quotePrefix="1" applyNumberFormat="1" applyFont="1" applyBorder="1" applyAlignment="1">
      <alignment horizontal="center" vertical="center"/>
    </xf>
    <xf numFmtId="0" fontId="2" fillId="2" borderId="8" xfId="0" applyFont="1" applyFill="1" applyBorder="1" applyAlignment="1">
      <alignment horizontal="center" vertical="center"/>
    </xf>
    <xf numFmtId="0" fontId="8" fillId="0" borderId="8" xfId="9" applyFont="1" applyBorder="1" applyAlignment="1">
      <alignment horizontal="left" vertical="center"/>
    </xf>
    <xf numFmtId="0" fontId="8" fillId="0" borderId="8" xfId="9" applyFont="1" applyBorder="1" applyAlignment="1">
      <alignment horizontal="center" vertical="center"/>
    </xf>
    <xf numFmtId="166" fontId="8" fillId="0" borderId="8" xfId="9" applyNumberFormat="1" applyFont="1" applyBorder="1" applyAlignment="1">
      <alignment horizontal="center" vertical="center"/>
    </xf>
    <xf numFmtId="0" fontId="8" fillId="0" borderId="9" xfId="9" applyFont="1" applyBorder="1" applyAlignment="1">
      <alignment horizontal="center" vertical="center"/>
    </xf>
    <xf numFmtId="0" fontId="8" fillId="0" borderId="25" xfId="9" applyFont="1" applyBorder="1" applyAlignment="1">
      <alignment horizontal="center" vertical="center"/>
    </xf>
    <xf numFmtId="0" fontId="8" fillId="0" borderId="7" xfId="9" applyFont="1" applyBorder="1" applyAlignment="1">
      <alignment horizontal="center" vertical="center"/>
    </xf>
    <xf numFmtId="0" fontId="8" fillId="0" borderId="11" xfId="9" applyFont="1" applyBorder="1" applyAlignment="1">
      <alignment horizontal="left" vertical="center"/>
    </xf>
    <xf numFmtId="0" fontId="8" fillId="0" borderId="11" xfId="9" quotePrefix="1" applyFont="1" applyBorder="1" applyAlignment="1">
      <alignment horizontal="center" vertical="center"/>
    </xf>
    <xf numFmtId="0" fontId="1" fillId="0" borderId="11" xfId="0" applyFont="1" applyBorder="1" applyAlignment="1">
      <alignment horizontal="center" vertical="center" wrapText="1"/>
    </xf>
    <xf numFmtId="0" fontId="3" fillId="5" borderId="18" xfId="0" applyFont="1" applyFill="1" applyBorder="1" applyAlignment="1">
      <alignment horizontal="center" vertical="center"/>
    </xf>
    <xf numFmtId="1" fontId="8" fillId="0" borderId="8" xfId="9" applyNumberFormat="1" applyFont="1" applyBorder="1" applyAlignment="1">
      <alignment horizontal="center" vertical="center"/>
    </xf>
    <xf numFmtId="0" fontId="12" fillId="2" borderId="0" xfId="0" applyFont="1" applyFill="1" applyAlignment="1">
      <alignment horizontal="center"/>
    </xf>
    <xf numFmtId="0" fontId="12" fillId="2" borderId="0" xfId="0" applyFont="1" applyFill="1"/>
    <xf numFmtId="0" fontId="3" fillId="2" borderId="1" xfId="0" applyFont="1" applyFill="1" applyBorder="1" applyAlignment="1">
      <alignment vertical="center" wrapText="1"/>
    </xf>
    <xf numFmtId="164" fontId="14" fillId="0" borderId="5" xfId="0" applyNumberFormat="1" applyFont="1" applyBorder="1" applyAlignment="1">
      <alignment horizontal="left" vertical="center"/>
    </xf>
    <xf numFmtId="0" fontId="15" fillId="0" borderId="29" xfId="0" applyFont="1" applyBorder="1" applyAlignment="1">
      <alignment horizontal="center" vertical="center"/>
    </xf>
    <xf numFmtId="0" fontId="15" fillId="2" borderId="29" xfId="0" applyFont="1" applyFill="1" applyBorder="1" applyAlignment="1">
      <alignment horizontal="center" vertical="center"/>
    </xf>
    <xf numFmtId="0" fontId="15" fillId="2" borderId="30" xfId="0" applyFont="1" applyFill="1" applyBorder="1" applyAlignment="1">
      <alignment horizontal="center" vertical="center"/>
    </xf>
    <xf numFmtId="164" fontId="2" fillId="0" borderId="12" xfId="0" applyNumberFormat="1" applyFont="1" applyBorder="1" applyAlignment="1">
      <alignment horizontal="left" vertical="center"/>
    </xf>
    <xf numFmtId="164" fontId="2" fillId="0" borderId="20" xfId="0" applyNumberFormat="1"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6" borderId="3"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164" fontId="2" fillId="0" borderId="6" xfId="0" applyNumberFormat="1" applyFont="1" applyBorder="1" applyAlignment="1">
      <alignment horizontal="left" vertical="center"/>
    </xf>
    <xf numFmtId="164" fontId="2" fillId="0" borderId="17" xfId="0" applyNumberFormat="1" applyFont="1" applyBorder="1" applyAlignment="1">
      <alignment horizontal="left" vertical="center"/>
    </xf>
    <xf numFmtId="0" fontId="2" fillId="2" borderId="7" xfId="0" applyFont="1" applyFill="1" applyBorder="1" applyAlignment="1">
      <alignment horizontal="center" vertical="center"/>
    </xf>
    <xf numFmtId="0" fontId="2" fillId="6" borderId="8" xfId="0" applyFont="1" applyFill="1" applyBorder="1" applyAlignment="1">
      <alignment horizontal="center" vertical="center"/>
    </xf>
    <xf numFmtId="0" fontId="2" fillId="2" borderId="9" xfId="0" applyFont="1" applyFill="1" applyBorder="1" applyAlignment="1">
      <alignment horizontal="center" vertical="center"/>
    </xf>
    <xf numFmtId="166" fontId="2" fillId="6" borderId="8" xfId="0" applyNumberFormat="1" applyFont="1" applyFill="1" applyBorder="1" applyAlignment="1">
      <alignment horizontal="center" vertical="center"/>
    </xf>
    <xf numFmtId="164" fontId="2" fillId="0" borderId="19" xfId="0" applyNumberFormat="1" applyFont="1" applyBorder="1" applyAlignment="1">
      <alignment horizontal="left" vertical="center"/>
    </xf>
    <xf numFmtId="0" fontId="2" fillId="2" borderId="11" xfId="0" applyFont="1" applyFill="1" applyBorder="1" applyAlignment="1">
      <alignment horizontal="center" vertical="center"/>
    </xf>
    <xf numFmtId="0" fontId="12" fillId="2" borderId="0" xfId="0" applyFont="1" applyFill="1" applyAlignment="1">
      <alignment horizontal="center" vertical="center"/>
    </xf>
    <xf numFmtId="3" fontId="2" fillId="0" borderId="2" xfId="0" applyNumberFormat="1" applyFont="1" applyBorder="1" applyAlignment="1">
      <alignment horizontal="center" vertical="center"/>
    </xf>
    <xf numFmtId="164" fontId="2" fillId="0" borderId="4" xfId="0" applyNumberFormat="1" applyFont="1" applyBorder="1" applyAlignment="1">
      <alignment horizontal="center" vertical="center"/>
    </xf>
    <xf numFmtId="164" fontId="2" fillId="0" borderId="7" xfId="0" applyNumberFormat="1" applyFont="1" applyBorder="1" applyAlignment="1">
      <alignment horizontal="center" vertical="center"/>
    </xf>
    <xf numFmtId="164" fontId="2" fillId="0" borderId="9" xfId="0" applyNumberFormat="1" applyFont="1" applyBorder="1" applyAlignment="1">
      <alignment horizontal="center" vertical="center"/>
    </xf>
    <xf numFmtId="164" fontId="2" fillId="0" borderId="11" xfId="0" applyNumberFormat="1" applyFont="1" applyBorder="1" applyAlignment="1">
      <alignment horizontal="center" vertical="center"/>
    </xf>
    <xf numFmtId="3" fontId="2" fillId="0" borderId="35" xfId="0" applyNumberFormat="1" applyFont="1" applyBorder="1" applyAlignment="1">
      <alignment horizontal="center" vertical="center"/>
    </xf>
    <xf numFmtId="164" fontId="2" fillId="0" borderId="18" xfId="0" applyNumberFormat="1" applyFont="1" applyBorder="1" applyAlignment="1">
      <alignment horizontal="center" vertical="center"/>
    </xf>
    <xf numFmtId="168" fontId="2" fillId="0" borderId="35" xfId="10" applyNumberFormat="1" applyFont="1" applyBorder="1" applyAlignment="1">
      <alignment horizontal="center" vertical="center"/>
    </xf>
    <xf numFmtId="168" fontId="2" fillId="0" borderId="3" xfId="10" applyNumberFormat="1" applyFont="1" applyBorder="1" applyAlignment="1">
      <alignment horizontal="center" vertical="center"/>
    </xf>
    <xf numFmtId="168" fontId="2" fillId="0" borderId="18" xfId="10" applyNumberFormat="1" applyFont="1" applyBorder="1" applyAlignment="1">
      <alignment horizontal="center" vertical="center"/>
    </xf>
    <xf numFmtId="168" fontId="2" fillId="0" borderId="8" xfId="10" applyNumberFormat="1" applyFont="1" applyBorder="1" applyAlignment="1">
      <alignment horizontal="center" vertical="center"/>
    </xf>
    <xf numFmtId="3" fontId="2" fillId="0" borderId="9" xfId="0" applyNumberFormat="1" applyFont="1" applyBorder="1" applyAlignment="1">
      <alignment horizontal="center" vertical="center"/>
    </xf>
    <xf numFmtId="0" fontId="3" fillId="5" borderId="8" xfId="0" applyFont="1" applyFill="1" applyBorder="1" applyAlignment="1">
      <alignment horizontal="center" vertical="center"/>
    </xf>
    <xf numFmtId="0" fontId="3" fillId="0" borderId="18" xfId="0" applyFont="1" applyBorder="1" applyAlignment="1">
      <alignment horizontal="center" vertical="center"/>
    </xf>
    <xf numFmtId="0" fontId="3" fillId="0" borderId="8" xfId="0" applyFont="1" applyBorder="1" applyAlignment="1">
      <alignment horizontal="center" vertical="center"/>
    </xf>
    <xf numFmtId="0" fontId="8" fillId="0" borderId="18" xfId="0" applyFont="1" applyBorder="1" applyAlignment="1">
      <alignment horizontal="center" vertical="center"/>
    </xf>
    <xf numFmtId="0" fontId="8" fillId="0" borderId="8" xfId="0" applyFont="1" applyBorder="1" applyAlignment="1">
      <alignment horizontal="center" vertical="center"/>
    </xf>
    <xf numFmtId="168" fontId="2" fillId="0" borderId="18" xfId="10" applyNumberFormat="1" applyFont="1" applyFill="1" applyBorder="1" applyAlignment="1">
      <alignment horizontal="center" vertical="center"/>
    </xf>
    <xf numFmtId="168" fontId="2" fillId="0" borderId="8" xfId="10" applyNumberFormat="1" applyFont="1" applyFill="1" applyBorder="1" applyAlignment="1">
      <alignment horizontal="center" vertical="center"/>
    </xf>
    <xf numFmtId="0" fontId="3" fillId="3" borderId="11" xfId="0" applyFont="1" applyFill="1" applyBorder="1" applyAlignment="1">
      <alignment horizontal="center" vertical="center" wrapText="1"/>
    </xf>
    <xf numFmtId="2" fontId="2" fillId="0" borderId="2" xfId="0" applyNumberFormat="1" applyFont="1" applyBorder="1" applyAlignment="1">
      <alignment horizontal="center" vertical="center"/>
    </xf>
    <xf numFmtId="2" fontId="2" fillId="0" borderId="3" xfId="0" applyNumberFormat="1" applyFont="1" applyBorder="1" applyAlignment="1">
      <alignment horizontal="center" vertical="center"/>
    </xf>
    <xf numFmtId="2" fontId="2" fillId="2" borderId="8" xfId="0" applyNumberFormat="1" applyFont="1" applyFill="1" applyBorder="1" applyAlignment="1">
      <alignment horizontal="center" vertical="center"/>
    </xf>
    <xf numFmtId="2" fontId="2" fillId="0" borderId="8" xfId="0" applyNumberFormat="1" applyFont="1" applyBorder="1" applyAlignment="1">
      <alignment horizontal="center" vertical="center"/>
    </xf>
    <xf numFmtId="15" fontId="3" fillId="2" borderId="3" xfId="0" applyNumberFormat="1" applyFont="1" applyFill="1" applyBorder="1" applyAlignment="1">
      <alignment horizontal="center" vertical="center" wrapText="1"/>
    </xf>
    <xf numFmtId="15" fontId="3" fillId="2" borderId="4" xfId="0" applyNumberFormat="1" applyFont="1" applyFill="1" applyBorder="1" applyAlignment="1">
      <alignment horizontal="center" vertical="center" wrapText="1"/>
    </xf>
    <xf numFmtId="164" fontId="3" fillId="0" borderId="39" xfId="0" applyNumberFormat="1" applyFont="1" applyBorder="1" applyAlignment="1">
      <alignment horizontal="center" vertical="center" shrinkToFit="1"/>
    </xf>
    <xf numFmtId="164" fontId="2" fillId="0" borderId="40" xfId="0" applyNumberFormat="1" applyFont="1" applyBorder="1" applyAlignment="1">
      <alignment horizontal="left" vertical="center"/>
    </xf>
    <xf numFmtId="164" fontId="2" fillId="0" borderId="41" xfId="0" applyNumberFormat="1" applyFont="1" applyBorder="1" applyAlignment="1">
      <alignment horizontal="left" vertical="center"/>
    </xf>
    <xf numFmtId="164" fontId="2" fillId="0" borderId="21" xfId="0" applyNumberFormat="1" applyFont="1" applyBorder="1" applyAlignment="1">
      <alignment horizontal="center" vertical="center"/>
    </xf>
    <xf numFmtId="164" fontId="2" fillId="0" borderId="42" xfId="0" applyNumberFormat="1" applyFont="1" applyBorder="1" applyAlignment="1">
      <alignment horizontal="center" vertical="center"/>
    </xf>
    <xf numFmtId="168" fontId="2" fillId="0" borderId="42" xfId="10" applyNumberFormat="1" applyFont="1" applyFill="1" applyBorder="1" applyAlignment="1">
      <alignment horizontal="center" vertical="center"/>
    </xf>
    <xf numFmtId="168" fontId="2" fillId="0" borderId="13" xfId="10" applyNumberFormat="1" applyFont="1" applyFill="1" applyBorder="1" applyAlignment="1">
      <alignment horizontal="center" vertical="center"/>
    </xf>
    <xf numFmtId="164" fontId="2" fillId="0" borderId="43" xfId="0" applyNumberFormat="1" applyFont="1" applyBorder="1" applyAlignment="1">
      <alignment horizontal="center" vertical="center"/>
    </xf>
    <xf numFmtId="0" fontId="2" fillId="2" borderId="21" xfId="0" applyFont="1" applyFill="1" applyBorder="1" applyAlignment="1">
      <alignment horizontal="center" vertical="center"/>
    </xf>
    <xf numFmtId="0" fontId="2" fillId="2" borderId="13" xfId="0" applyFont="1" applyFill="1" applyBorder="1" applyAlignment="1">
      <alignment horizontal="center" vertical="center"/>
    </xf>
    <xf numFmtId="0" fontId="2" fillId="6" borderId="13" xfId="0" applyFont="1" applyFill="1" applyBorder="1" applyAlignment="1">
      <alignment horizontal="center" vertical="center"/>
    </xf>
    <xf numFmtId="166" fontId="2" fillId="6" borderId="13" xfId="0" applyNumberFormat="1" applyFont="1" applyFill="1" applyBorder="1" applyAlignment="1">
      <alignment horizontal="center" vertical="center"/>
    </xf>
    <xf numFmtId="0" fontId="2" fillId="2" borderId="43" xfId="0" applyFont="1" applyFill="1" applyBorder="1" applyAlignment="1">
      <alignment horizontal="center" vertical="center"/>
    </xf>
    <xf numFmtId="3" fontId="8" fillId="0" borderId="8" xfId="0" applyNumberFormat="1" applyFont="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21" xfId="0" applyFont="1" applyFill="1" applyBorder="1" applyAlignment="1">
      <alignment horizontal="center" vertical="center"/>
    </xf>
    <xf numFmtId="0" fontId="2" fillId="7" borderId="13" xfId="0" applyFont="1" applyFill="1" applyBorder="1" applyAlignment="1">
      <alignment horizontal="center" vertical="center"/>
    </xf>
    <xf numFmtId="166" fontId="2" fillId="7" borderId="13" xfId="0" applyNumberFormat="1" applyFont="1" applyFill="1" applyBorder="1" applyAlignment="1">
      <alignment horizontal="center" vertical="center"/>
    </xf>
    <xf numFmtId="0" fontId="2" fillId="7" borderId="43" xfId="0" applyFont="1" applyFill="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2" borderId="45" xfId="0" applyFont="1" applyFill="1" applyBorder="1" applyAlignment="1">
      <alignment horizontal="center" vertical="center"/>
    </xf>
    <xf numFmtId="164" fontId="2" fillId="0" borderId="48" xfId="0" applyNumberFormat="1" applyFont="1" applyBorder="1" applyAlignment="1">
      <alignment horizontal="center" vertical="center"/>
    </xf>
    <xf numFmtId="168" fontId="2" fillId="0" borderId="48" xfId="10" applyNumberFormat="1" applyFont="1" applyFill="1" applyBorder="1" applyAlignment="1">
      <alignment horizontal="center" vertical="center"/>
    </xf>
    <xf numFmtId="168" fontId="2" fillId="0" borderId="45" xfId="10" applyNumberFormat="1" applyFont="1" applyFill="1" applyBorder="1" applyAlignment="1">
      <alignment horizontal="center" vertical="center"/>
    </xf>
    <xf numFmtId="164" fontId="2" fillId="0" borderId="46" xfId="0" applyNumberFormat="1" applyFont="1" applyBorder="1" applyAlignment="1">
      <alignment horizontal="center" vertical="center"/>
    </xf>
    <xf numFmtId="0" fontId="2" fillId="6" borderId="45" xfId="0" applyFont="1" applyFill="1" applyBorder="1" applyAlignment="1">
      <alignment horizontal="center" vertical="center"/>
    </xf>
    <xf numFmtId="166" fontId="2" fillId="6" borderId="45" xfId="0" applyNumberFormat="1" applyFont="1" applyFill="1" applyBorder="1" applyAlignment="1">
      <alignment horizontal="center" vertical="center"/>
    </xf>
    <xf numFmtId="0" fontId="2" fillId="2" borderId="46" xfId="0" applyFont="1" applyFill="1" applyBorder="1" applyAlignment="1">
      <alignment horizontal="center" vertical="center"/>
    </xf>
    <xf numFmtId="2" fontId="2" fillId="3" borderId="9" xfId="0" applyNumberFormat="1" applyFont="1" applyFill="1" applyBorder="1" applyAlignment="1">
      <alignment horizontal="center" vertical="center"/>
    </xf>
    <xf numFmtId="2" fontId="2" fillId="3" borderId="46" xfId="0" applyNumberFormat="1" applyFont="1" applyFill="1" applyBorder="1" applyAlignment="1">
      <alignment horizontal="center" vertical="center"/>
    </xf>
    <xf numFmtId="0" fontId="2" fillId="0" borderId="48" xfId="0" applyFont="1" applyBorder="1" applyAlignment="1">
      <alignment horizontal="center" vertical="center"/>
    </xf>
    <xf numFmtId="2" fontId="2" fillId="3" borderId="18" xfId="0" applyNumberFormat="1" applyFont="1" applyFill="1" applyBorder="1" applyAlignment="1">
      <alignment horizontal="center" vertical="center"/>
    </xf>
    <xf numFmtId="2" fontId="2" fillId="3" borderId="48" xfId="0" applyNumberFormat="1" applyFont="1" applyFill="1" applyBorder="1" applyAlignment="1">
      <alignment horizontal="center" vertical="center"/>
    </xf>
    <xf numFmtId="0" fontId="3" fillId="2" borderId="45" xfId="0" applyFont="1" applyFill="1" applyBorder="1" applyAlignment="1">
      <alignment horizontal="center" vertical="center" wrapText="1"/>
    </xf>
    <xf numFmtId="0" fontId="3" fillId="2" borderId="46" xfId="0" applyFont="1" applyFill="1" applyBorder="1" applyAlignment="1">
      <alignment horizontal="center" vertical="center" wrapText="1"/>
    </xf>
    <xf numFmtId="2" fontId="8" fillId="2" borderId="3" xfId="5" applyNumberFormat="1" applyFont="1" applyFill="1" applyBorder="1" applyAlignment="1">
      <alignment horizontal="center" vertical="center"/>
    </xf>
    <xf numFmtId="2" fontId="8" fillId="2" borderId="8" xfId="5" applyNumberFormat="1" applyFont="1" applyFill="1" applyBorder="1" applyAlignment="1">
      <alignment horizontal="center" vertical="center"/>
    </xf>
    <xf numFmtId="2" fontId="2" fillId="0" borderId="4" xfId="0" applyNumberFormat="1" applyFont="1" applyBorder="1" applyAlignment="1">
      <alignment horizontal="center" vertical="center"/>
    </xf>
    <xf numFmtId="2" fontId="2" fillId="0" borderId="9" xfId="0" applyNumberFormat="1" applyFont="1" applyBorder="1" applyAlignment="1">
      <alignment horizontal="center" vertical="center"/>
    </xf>
    <xf numFmtId="2" fontId="2" fillId="0" borderId="46" xfId="0" applyNumberFormat="1" applyFont="1" applyBorder="1" applyAlignment="1">
      <alignment horizontal="center" vertical="center"/>
    </xf>
    <xf numFmtId="0" fontId="2" fillId="0" borderId="47" xfId="0" applyFont="1" applyBorder="1" applyAlignment="1">
      <alignment horizontal="center" vertical="center"/>
    </xf>
    <xf numFmtId="14" fontId="3" fillId="0" borderId="44" xfId="9" applyNumberFormat="1" applyFont="1" applyBorder="1" applyAlignment="1">
      <alignment horizontal="left" vertical="center"/>
    </xf>
    <xf numFmtId="0" fontId="1" fillId="0" borderId="45" xfId="0" applyFont="1" applyBorder="1" applyAlignment="1">
      <alignment horizontal="left"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167" fontId="2" fillId="0" borderId="9" xfId="0" applyNumberFormat="1" applyFont="1" applyBorder="1" applyAlignment="1">
      <alignment horizontal="center" vertical="center"/>
    </xf>
    <xf numFmtId="0" fontId="8" fillId="0" borderId="47" xfId="9" quotePrefix="1" applyFont="1" applyBorder="1" applyAlignment="1">
      <alignment horizontal="center" vertical="center"/>
    </xf>
    <xf numFmtId="0" fontId="8" fillId="0" borderId="45" xfId="9" applyFont="1" applyBorder="1" applyAlignment="1">
      <alignment horizontal="left" vertical="center"/>
    </xf>
    <xf numFmtId="0" fontId="8" fillId="0" borderId="45" xfId="9" applyFont="1" applyBorder="1" applyAlignment="1">
      <alignment horizontal="center" vertical="center"/>
    </xf>
    <xf numFmtId="166" fontId="8" fillId="0" borderId="45" xfId="9" applyNumberFormat="1" applyFont="1" applyBorder="1" applyAlignment="1">
      <alignment horizontal="center" vertical="center"/>
    </xf>
    <xf numFmtId="0" fontId="8" fillId="0" borderId="46" xfId="9" applyFont="1" applyBorder="1" applyAlignment="1">
      <alignment horizontal="center" vertical="center"/>
    </xf>
    <xf numFmtId="0" fontId="2" fillId="0" borderId="50" xfId="0" applyFont="1" applyBorder="1" applyAlignment="1">
      <alignment horizontal="center" vertical="center"/>
    </xf>
    <xf numFmtId="2" fontId="8" fillId="2" borderId="4" xfId="5" applyNumberFormat="1" applyFont="1" applyFill="1" applyBorder="1" applyAlignment="1">
      <alignment horizontal="center" vertical="center"/>
    </xf>
    <xf numFmtId="2" fontId="8" fillId="2" borderId="9" xfId="5" applyNumberFormat="1" applyFont="1" applyFill="1" applyBorder="1" applyAlignment="1">
      <alignment horizontal="center" vertical="center"/>
    </xf>
    <xf numFmtId="2" fontId="8" fillId="2" borderId="46" xfId="5" applyNumberFormat="1" applyFont="1" applyFill="1" applyBorder="1" applyAlignment="1">
      <alignment horizontal="center" vertical="center"/>
    </xf>
    <xf numFmtId="166" fontId="8" fillId="0" borderId="53" xfId="9" quotePrefix="1" applyNumberFormat="1" applyFont="1" applyBorder="1" applyAlignment="1">
      <alignment horizontal="center" vertical="center"/>
    </xf>
    <xf numFmtId="0" fontId="8" fillId="0" borderId="6" xfId="9" quotePrefix="1" applyFont="1" applyBorder="1" applyAlignment="1">
      <alignment horizontal="center" vertical="center"/>
    </xf>
    <xf numFmtId="0" fontId="8" fillId="0" borderId="58" xfId="9" quotePrefix="1" applyFont="1" applyBorder="1" applyAlignment="1">
      <alignment horizontal="center" vertical="center"/>
    </xf>
    <xf numFmtId="0" fontId="8" fillId="0" borderId="56" xfId="9" quotePrefix="1" applyFont="1" applyBorder="1" applyAlignment="1">
      <alignment horizontal="center" vertical="center"/>
    </xf>
    <xf numFmtId="0" fontId="2" fillId="0" borderId="56" xfId="0" applyFont="1" applyBorder="1" applyAlignment="1">
      <alignment horizontal="center" vertical="center"/>
    </xf>
    <xf numFmtId="0" fontId="2" fillId="0" borderId="54" xfId="0" applyFont="1" applyBorder="1" applyAlignment="1">
      <alignment horizontal="center" vertical="center"/>
    </xf>
    <xf numFmtId="0" fontId="8" fillId="0" borderId="57" xfId="9" quotePrefix="1" applyFont="1" applyBorder="1" applyAlignment="1">
      <alignment horizontal="center" vertical="center"/>
    </xf>
    <xf numFmtId="0" fontId="8" fillId="0" borderId="12" xfId="9" quotePrefix="1" applyFont="1" applyBorder="1" applyAlignment="1">
      <alignment horizontal="center" vertical="center"/>
    </xf>
    <xf numFmtId="3" fontId="8" fillId="0" borderId="9" xfId="0" applyNumberFormat="1" applyFont="1" applyBorder="1" applyAlignment="1">
      <alignment horizontal="center" vertical="center"/>
    </xf>
    <xf numFmtId="0" fontId="8" fillId="0" borderId="53" xfId="9" quotePrefix="1" applyFont="1" applyBorder="1" applyAlignment="1">
      <alignment horizontal="center" vertical="center"/>
    </xf>
    <xf numFmtId="0" fontId="8" fillId="0" borderId="55" xfId="9" quotePrefix="1" applyFont="1" applyBorder="1" applyAlignment="1">
      <alignment horizontal="center" vertical="center"/>
    </xf>
    <xf numFmtId="0" fontId="8" fillId="0" borderId="57" xfId="9" applyFont="1" applyBorder="1" applyAlignment="1">
      <alignment horizontal="left" vertical="center"/>
    </xf>
    <xf numFmtId="0" fontId="2" fillId="0" borderId="55" xfId="0" applyFont="1" applyBorder="1" applyAlignment="1">
      <alignment horizontal="center" vertical="center"/>
    </xf>
    <xf numFmtId="0" fontId="2" fillId="0" borderId="53" xfId="0" applyFont="1" applyBorder="1" applyAlignment="1">
      <alignment horizontal="center" vertical="center"/>
    </xf>
    <xf numFmtId="0" fontId="1" fillId="0" borderId="47" xfId="0" applyFont="1" applyBorder="1" applyAlignment="1">
      <alignment horizontal="center" vertical="center" wrapText="1"/>
    </xf>
    <xf numFmtId="166" fontId="8" fillId="0" borderId="55" xfId="9" quotePrefix="1" applyNumberFormat="1" applyFont="1" applyBorder="1" applyAlignment="1">
      <alignment horizontal="center" vertical="center"/>
    </xf>
    <xf numFmtId="1" fontId="8" fillId="0" borderId="25" xfId="9" quotePrefix="1" applyNumberFormat="1" applyFont="1" applyBorder="1" applyAlignment="1">
      <alignment horizontal="center" vertical="center"/>
    </xf>
    <xf numFmtId="166" fontId="8" fillId="0" borderId="25" xfId="9" quotePrefix="1" applyNumberFormat="1" applyFont="1" applyBorder="1" applyAlignment="1">
      <alignment horizontal="center" vertical="center"/>
    </xf>
    <xf numFmtId="3" fontId="8" fillId="0" borderId="25" xfId="9" quotePrefix="1" applyNumberFormat="1" applyFont="1" applyBorder="1" applyAlignment="1">
      <alignment horizontal="center" vertical="center"/>
    </xf>
    <xf numFmtId="1" fontId="8" fillId="0" borderId="25" xfId="9" applyNumberFormat="1" applyFont="1" applyBorder="1" applyAlignment="1">
      <alignment horizontal="center" vertical="center"/>
    </xf>
    <xf numFmtId="166" fontId="8" fillId="0" borderId="25" xfId="9" applyNumberFormat="1" applyFont="1" applyBorder="1" applyAlignment="1">
      <alignment horizontal="center" vertical="center"/>
    </xf>
    <xf numFmtId="166" fontId="8" fillId="0" borderId="47" xfId="9" applyNumberFormat="1" applyFont="1" applyBorder="1" applyAlignment="1">
      <alignment horizontal="center" vertical="center"/>
    </xf>
    <xf numFmtId="0" fontId="1" fillId="5" borderId="18" xfId="0" applyFont="1" applyFill="1" applyBorder="1" applyAlignment="1">
      <alignment horizontal="center" vertical="center"/>
    </xf>
    <xf numFmtId="0" fontId="8" fillId="0" borderId="53" xfId="9" quotePrefix="1" applyFont="1" applyBorder="1" applyAlignment="1">
      <alignment horizontal="left" vertical="center"/>
    </xf>
    <xf numFmtId="164" fontId="2" fillId="0" borderId="58" xfId="0" applyNumberFormat="1" applyFont="1" applyBorder="1" applyAlignment="1">
      <alignment horizontal="left" vertical="center"/>
    </xf>
    <xf numFmtId="0" fontId="1" fillId="0" borderId="45" xfId="0" applyFont="1" applyBorder="1" applyAlignment="1">
      <alignment horizontal="center" vertical="center"/>
    </xf>
    <xf numFmtId="0" fontId="1" fillId="5" borderId="8" xfId="0" applyFont="1" applyFill="1" applyBorder="1" applyAlignment="1">
      <alignment horizontal="center" vertical="center"/>
    </xf>
    <xf numFmtId="164" fontId="3" fillId="0" borderId="59" xfId="0" applyNumberFormat="1" applyFont="1" applyBorder="1" applyAlignment="1">
      <alignment horizontal="center" vertical="center" shrinkToFit="1"/>
    </xf>
    <xf numFmtId="0" fontId="1" fillId="0" borderId="60" xfId="0" applyFont="1" applyBorder="1" applyAlignment="1">
      <alignment horizontal="center" vertical="center"/>
    </xf>
    <xf numFmtId="0" fontId="2" fillId="0" borderId="32" xfId="0" applyFont="1" applyBorder="1" applyAlignment="1">
      <alignment horizontal="center" vertical="center"/>
    </xf>
    <xf numFmtId="3" fontId="2" fillId="0" borderId="31" xfId="0" applyNumberFormat="1" applyFont="1" applyBorder="1" applyAlignment="1">
      <alignment horizontal="center" vertical="center"/>
    </xf>
    <xf numFmtId="0" fontId="2" fillId="0" borderId="31" xfId="0" applyFont="1" applyBorder="1" applyAlignment="1">
      <alignment horizontal="center" vertical="center"/>
    </xf>
    <xf numFmtId="0" fontId="2" fillId="0" borderId="60" xfId="0" applyFont="1" applyBorder="1" applyAlignment="1">
      <alignment horizontal="center" vertical="center"/>
    </xf>
    <xf numFmtId="0" fontId="8" fillId="0" borderId="31" xfId="0" applyFont="1" applyBorder="1" applyAlignment="1">
      <alignment horizontal="center" vertical="center"/>
    </xf>
    <xf numFmtId="164" fontId="3" fillId="0" borderId="4" xfId="0" applyNumberFormat="1" applyFont="1" applyBorder="1" applyAlignment="1">
      <alignment horizontal="center" vertical="center" shrinkToFit="1"/>
    </xf>
    <xf numFmtId="0" fontId="1" fillId="0" borderId="46" xfId="0" applyFont="1" applyBorder="1" applyAlignment="1">
      <alignment horizontal="center" vertical="center"/>
    </xf>
    <xf numFmtId="0" fontId="8" fillId="0" borderId="9" xfId="0" applyFont="1" applyBorder="1" applyAlignment="1">
      <alignment horizontal="center" vertical="center"/>
    </xf>
    <xf numFmtId="167" fontId="2" fillId="0" borderId="31" xfId="0" applyNumberFormat="1" applyFont="1" applyBorder="1" applyAlignment="1">
      <alignment horizontal="center" vertical="center"/>
    </xf>
    <xf numFmtId="0" fontId="1" fillId="0" borderId="27" xfId="0" applyFont="1" applyBorder="1" applyAlignment="1">
      <alignment horizontal="center" vertical="center"/>
    </xf>
    <xf numFmtId="164" fontId="2" fillId="0" borderId="61" xfId="0" applyNumberFormat="1" applyFont="1" applyBorder="1" applyAlignment="1">
      <alignment horizontal="center" vertical="center"/>
    </xf>
    <xf numFmtId="164" fontId="2" fillId="0" borderId="61" xfId="0" applyNumberFormat="1" applyFont="1" applyBorder="1" applyAlignment="1">
      <alignment vertical="center"/>
    </xf>
    <xf numFmtId="164" fontId="2" fillId="2" borderId="61" xfId="0" applyNumberFormat="1" applyFont="1" applyFill="1" applyBorder="1" applyAlignment="1">
      <alignment vertical="center"/>
    </xf>
    <xf numFmtId="164" fontId="2" fillId="2" borderId="62" xfId="0" applyNumberFormat="1" applyFont="1" applyFill="1" applyBorder="1" applyAlignment="1">
      <alignment vertical="center"/>
    </xf>
    <xf numFmtId="164" fontId="2" fillId="0" borderId="63" xfId="0" applyNumberFormat="1" applyFont="1" applyBorder="1" applyAlignment="1">
      <alignment vertical="center"/>
    </xf>
    <xf numFmtId="0" fontId="2" fillId="0" borderId="64" xfId="0" applyFont="1" applyBorder="1"/>
    <xf numFmtId="0" fontId="2" fillId="0" borderId="64" xfId="0" applyFont="1" applyBorder="1" applyAlignment="1">
      <alignment horizontal="center" vertical="center"/>
    </xf>
    <xf numFmtId="0" fontId="1" fillId="0" borderId="65" xfId="0" applyFont="1" applyBorder="1" applyAlignment="1">
      <alignment horizontal="left" vertical="top" wrapText="1"/>
    </xf>
    <xf numFmtId="0" fontId="1" fillId="7" borderId="65" xfId="0" applyFont="1" applyFill="1" applyBorder="1" applyAlignment="1">
      <alignment horizontal="left" vertical="top" wrapText="1"/>
    </xf>
    <xf numFmtId="0" fontId="2" fillId="2" borderId="65" xfId="0" applyFont="1" applyFill="1" applyBorder="1" applyAlignment="1">
      <alignment horizontal="left" vertical="center"/>
    </xf>
    <xf numFmtId="0" fontId="2" fillId="2" borderId="65" xfId="0" applyFont="1" applyFill="1" applyBorder="1" applyAlignment="1">
      <alignment horizontal="center" vertical="center"/>
    </xf>
    <xf numFmtId="0" fontId="2" fillId="6" borderId="65" xfId="0" applyFont="1" applyFill="1" applyBorder="1" applyAlignment="1">
      <alignment horizontal="left" vertical="center"/>
    </xf>
    <xf numFmtId="0" fontId="12" fillId="2" borderId="65" xfId="0" applyFont="1" applyFill="1" applyBorder="1" applyAlignment="1">
      <alignment horizontal="center"/>
    </xf>
    <xf numFmtId="0" fontId="12" fillId="2" borderId="65" xfId="0" applyFont="1" applyFill="1" applyBorder="1"/>
    <xf numFmtId="0" fontId="12" fillId="8" borderId="65" xfId="0" applyFont="1" applyFill="1" applyBorder="1" applyAlignment="1">
      <alignment horizontal="center"/>
    </xf>
    <xf numFmtId="0" fontId="12" fillId="4" borderId="65" xfId="0" applyFont="1" applyFill="1" applyBorder="1" applyAlignment="1">
      <alignment horizontal="center"/>
    </xf>
    <xf numFmtId="0" fontId="17" fillId="9" borderId="65" xfId="0" applyFont="1" applyFill="1" applyBorder="1" applyAlignment="1">
      <alignment horizontal="center"/>
    </xf>
    <xf numFmtId="0" fontId="12" fillId="2" borderId="65" xfId="0" applyFont="1" applyFill="1" applyBorder="1" applyAlignment="1">
      <alignment horizontal="center" vertical="center"/>
    </xf>
    <xf numFmtId="0" fontId="0" fillId="0" borderId="65" xfId="0" applyBorder="1"/>
    <xf numFmtId="0" fontId="12" fillId="0" borderId="65" xfId="0" applyFont="1" applyBorder="1"/>
    <xf numFmtId="0" fontId="3" fillId="2" borderId="51" xfId="0" applyFont="1" applyFill="1" applyBorder="1" applyAlignment="1">
      <alignment vertical="center" wrapText="1" readingOrder="1"/>
    </xf>
    <xf numFmtId="0" fontId="2" fillId="2" borderId="65" xfId="0" applyFont="1" applyFill="1" applyBorder="1"/>
    <xf numFmtId="0" fontId="2" fillId="0" borderId="65" xfId="0" applyFont="1" applyBorder="1"/>
    <xf numFmtId="0" fontId="1" fillId="2" borderId="65" xfId="0" applyFont="1" applyFill="1" applyBorder="1" applyAlignment="1">
      <alignment horizontal="left" vertical="center"/>
    </xf>
    <xf numFmtId="0" fontId="1" fillId="0" borderId="65" xfId="0" applyFont="1" applyBorder="1" applyAlignment="1">
      <alignment horizontal="left" vertical="center"/>
    </xf>
    <xf numFmtId="0" fontId="2" fillId="2" borderId="65" xfId="0" applyFont="1" applyFill="1" applyBorder="1" applyAlignment="1">
      <alignment horizontal="center"/>
    </xf>
    <xf numFmtId="0" fontId="2" fillId="2" borderId="66" xfId="0" applyFont="1" applyFill="1" applyBorder="1"/>
    <xf numFmtId="0" fontId="2" fillId="0" borderId="66" xfId="0" applyFont="1" applyBorder="1"/>
    <xf numFmtId="0" fontId="12" fillId="2" borderId="67" xfId="0" applyFont="1" applyFill="1" applyBorder="1" applyAlignment="1">
      <alignment horizontal="center"/>
    </xf>
    <xf numFmtId="0" fontId="12" fillId="2" borderId="67" xfId="0" applyFont="1" applyFill="1" applyBorder="1" applyAlignment="1">
      <alignment horizontal="center" vertical="center"/>
    </xf>
    <xf numFmtId="0" fontId="12" fillId="2" borderId="67" xfId="0" applyFont="1" applyFill="1" applyBorder="1"/>
    <xf numFmtId="0" fontId="3" fillId="2" borderId="52" xfId="0" applyFont="1" applyFill="1" applyBorder="1" applyAlignment="1">
      <alignment vertical="center" wrapText="1" readingOrder="1"/>
    </xf>
    <xf numFmtId="0" fontId="3" fillId="2" borderId="48" xfId="0" applyFont="1" applyFill="1" applyBorder="1" applyAlignment="1">
      <alignment horizontal="center" vertical="center" wrapText="1"/>
    </xf>
    <xf numFmtId="2" fontId="15" fillId="2" borderId="29" xfId="0" applyNumberFormat="1" applyFont="1" applyFill="1" applyBorder="1" applyAlignment="1">
      <alignment horizontal="center" vertical="center"/>
    </xf>
    <xf numFmtId="169" fontId="15" fillId="2" borderId="29" xfId="0" applyNumberFormat="1" applyFont="1" applyFill="1" applyBorder="1" applyAlignment="1">
      <alignment horizontal="center" vertical="center"/>
    </xf>
    <xf numFmtId="170" fontId="15" fillId="2" borderId="29" xfId="0" applyNumberFormat="1" applyFont="1" applyFill="1" applyBorder="1" applyAlignment="1">
      <alignment horizontal="center" vertical="center"/>
    </xf>
    <xf numFmtId="2" fontId="15" fillId="0" borderId="29" xfId="0" applyNumberFormat="1" applyFont="1" applyBorder="1" applyAlignment="1">
      <alignment horizontal="center" vertical="center"/>
    </xf>
    <xf numFmtId="2" fontId="15" fillId="0" borderId="28" xfId="0" applyNumberFormat="1" applyFont="1" applyBorder="1" applyAlignment="1">
      <alignment horizontal="center" vertical="center"/>
    </xf>
    <xf numFmtId="170" fontId="15" fillId="2" borderId="30" xfId="0" applyNumberFormat="1" applyFont="1" applyFill="1" applyBorder="1" applyAlignment="1">
      <alignment horizontal="center" vertical="center"/>
    </xf>
    <xf numFmtId="0" fontId="2" fillId="0" borderId="65" xfId="0" applyFont="1" applyBorder="1" applyAlignment="1">
      <alignment vertical="center"/>
    </xf>
    <xf numFmtId="0" fontId="2" fillId="0" borderId="65" xfId="0" applyFont="1" applyBorder="1" applyAlignment="1">
      <alignment horizontal="center" vertical="center"/>
    </xf>
    <xf numFmtId="0" fontId="1" fillId="0" borderId="65" xfId="0" applyFont="1" applyBorder="1" applyAlignment="1">
      <alignment vertical="center"/>
    </xf>
    <xf numFmtId="0" fontId="2" fillId="4" borderId="65" xfId="0" applyFont="1" applyFill="1" applyBorder="1" applyAlignment="1">
      <alignment vertical="center"/>
    </xf>
    <xf numFmtId="0" fontId="8" fillId="0" borderId="65" xfId="0" applyFont="1" applyBorder="1" applyAlignment="1">
      <alignment vertical="center"/>
    </xf>
    <xf numFmtId="0" fontId="0" fillId="0" borderId="66" xfId="0" applyBorder="1"/>
    <xf numFmtId="0" fontId="2" fillId="0" borderId="67" xfId="0" applyFont="1" applyBorder="1" applyAlignment="1">
      <alignment vertical="center"/>
    </xf>
    <xf numFmtId="0" fontId="2" fillId="0" borderId="67" xfId="0" applyFont="1" applyBorder="1" applyAlignment="1">
      <alignment horizontal="center" vertical="center"/>
    </xf>
    <xf numFmtId="0" fontId="2" fillId="0" borderId="64" xfId="0" applyFont="1" applyBorder="1" applyAlignment="1">
      <alignment vertical="center"/>
    </xf>
    <xf numFmtId="0" fontId="2" fillId="0" borderId="4" xfId="0" applyFont="1" applyBorder="1" applyAlignment="1">
      <alignment horizontal="center" vertical="center"/>
    </xf>
    <xf numFmtId="2" fontId="2" fillId="0" borderId="65" xfId="0" applyNumberFormat="1" applyFont="1" applyBorder="1" applyAlignment="1">
      <alignment horizontal="center" vertical="center"/>
    </xf>
    <xf numFmtId="0" fontId="3" fillId="0" borderId="65" xfId="0" applyFont="1" applyBorder="1" applyAlignment="1">
      <alignment vertical="center" wrapText="1"/>
    </xf>
    <xf numFmtId="0" fontId="4" fillId="0" borderId="65" xfId="0" applyFont="1" applyBorder="1" applyAlignment="1">
      <alignment horizontal="center" vertical="center"/>
    </xf>
    <xf numFmtId="2" fontId="0" fillId="0" borderId="65" xfId="0" applyNumberFormat="1" applyBorder="1"/>
    <xf numFmtId="0" fontId="4" fillId="0" borderId="65" xfId="0" applyFont="1" applyBorder="1"/>
    <xf numFmtId="0" fontId="1" fillId="0" borderId="65" xfId="0" applyFont="1" applyBorder="1" applyAlignment="1">
      <alignment horizontal="left" vertical="center" wrapText="1"/>
    </xf>
    <xf numFmtId="0" fontId="1" fillId="0" borderId="65" xfId="0" applyFont="1" applyBorder="1" applyAlignment="1">
      <alignment horizontal="center" vertical="center" wrapText="1"/>
    </xf>
    <xf numFmtId="0" fontId="1" fillId="0" borderId="67" xfId="0" applyFont="1" applyBorder="1" applyAlignment="1">
      <alignment horizontal="left" wrapText="1"/>
    </xf>
    <xf numFmtId="0" fontId="1" fillId="0" borderId="67" xfId="0" applyFont="1" applyBorder="1" applyAlignment="1">
      <alignment horizontal="center" vertical="center" wrapText="1"/>
    </xf>
    <xf numFmtId="0" fontId="2" fillId="0" borderId="67" xfId="0" applyFont="1" applyBorder="1"/>
    <xf numFmtId="14" fontId="2" fillId="0" borderId="67" xfId="0" applyNumberFormat="1" applyFont="1" applyBorder="1"/>
    <xf numFmtId="0" fontId="2" fillId="0" borderId="64" xfId="0" applyFont="1" applyBorder="1" applyAlignment="1">
      <alignment horizontal="left" vertical="center"/>
    </xf>
    <xf numFmtId="2" fontId="2" fillId="0" borderId="64" xfId="0" applyNumberFormat="1" applyFont="1" applyBorder="1" applyAlignment="1">
      <alignment horizontal="center" vertical="center"/>
    </xf>
    <xf numFmtId="0" fontId="1" fillId="3" borderId="46" xfId="0" applyFont="1" applyFill="1" applyBorder="1" applyAlignment="1">
      <alignment horizontal="center" vertical="center" wrapText="1"/>
    </xf>
    <xf numFmtId="0" fontId="2" fillId="0" borderId="57" xfId="0" applyFont="1" applyBorder="1" applyAlignment="1">
      <alignment horizontal="center" vertical="center"/>
    </xf>
    <xf numFmtId="2" fontId="2" fillId="3" borderId="57" xfId="0" applyNumberFormat="1" applyFont="1" applyFill="1" applyBorder="1" applyAlignment="1">
      <alignment horizontal="center" vertical="center"/>
    </xf>
    <xf numFmtId="2" fontId="2" fillId="3" borderId="56" xfId="0" applyNumberFormat="1" applyFont="1" applyFill="1" applyBorder="1" applyAlignment="1">
      <alignment horizontal="center" vertical="center"/>
    </xf>
    <xf numFmtId="0" fontId="2" fillId="0" borderId="58" xfId="0" applyFont="1" applyBorder="1" applyAlignment="1">
      <alignment horizontal="left" vertical="center"/>
    </xf>
    <xf numFmtId="0" fontId="2" fillId="0" borderId="33" xfId="0" applyFont="1" applyBorder="1"/>
    <xf numFmtId="0" fontId="2" fillId="0" borderId="0" xfId="0" applyFont="1"/>
    <xf numFmtId="0" fontId="2" fillId="0" borderId="0" xfId="0" applyFont="1" applyAlignment="1">
      <alignment horizontal="center" vertical="center"/>
    </xf>
    <xf numFmtId="0" fontId="2" fillId="0" borderId="34" xfId="0" applyFont="1" applyBorder="1" applyAlignment="1">
      <alignment horizontal="center" vertical="center"/>
    </xf>
    <xf numFmtId="0" fontId="1" fillId="0" borderId="47" xfId="0" applyFont="1" applyBorder="1" applyAlignment="1">
      <alignment horizontal="center" vertical="center"/>
    </xf>
    <xf numFmtId="0" fontId="2" fillId="5" borderId="65" xfId="0" applyFont="1" applyFill="1" applyBorder="1" applyAlignment="1">
      <alignment vertical="center"/>
    </xf>
    <xf numFmtId="0" fontId="2" fillId="5" borderId="65" xfId="0" applyFont="1" applyFill="1" applyBorder="1" applyAlignment="1">
      <alignment horizontal="center" vertical="center"/>
    </xf>
    <xf numFmtId="166" fontId="2" fillId="0" borderId="65" xfId="0" applyNumberFormat="1" applyFont="1" applyBorder="1" applyAlignment="1">
      <alignment vertical="center"/>
    </xf>
    <xf numFmtId="0" fontId="2" fillId="0" borderId="66" xfId="0" applyFont="1" applyBorder="1" applyAlignment="1">
      <alignment vertical="center"/>
    </xf>
    <xf numFmtId="49" fontId="3" fillId="0" borderId="45" xfId="0" applyNumberFormat="1" applyFont="1" applyBorder="1" applyAlignment="1">
      <alignment horizontal="center" vertical="center" shrinkToFit="1"/>
    </xf>
    <xf numFmtId="3" fontId="2" fillId="0" borderId="13" xfId="0" applyNumberFormat="1" applyFont="1" applyBorder="1" applyAlignment="1">
      <alignment horizontal="center" vertical="center"/>
    </xf>
    <xf numFmtId="3" fontId="2" fillId="0" borderId="53" xfId="0" applyNumberFormat="1" applyFont="1" applyBorder="1" applyAlignment="1">
      <alignment horizontal="center" vertical="center"/>
    </xf>
    <xf numFmtId="3" fontId="2" fillId="0" borderId="49" xfId="0" applyNumberFormat="1" applyFont="1" applyBorder="1" applyAlignment="1">
      <alignment horizontal="center" vertical="center"/>
    </xf>
    <xf numFmtId="0" fontId="2" fillId="0" borderId="68" xfId="0" applyFont="1" applyBorder="1" applyAlignment="1">
      <alignment vertical="center"/>
    </xf>
    <xf numFmtId="0" fontId="1" fillId="0" borderId="71" xfId="0" applyFont="1" applyBorder="1" applyAlignment="1">
      <alignment horizontal="center" vertical="center" wrapText="1"/>
    </xf>
    <xf numFmtId="0" fontId="1" fillId="0" borderId="38" xfId="0" applyFont="1" applyBorder="1" applyAlignment="1">
      <alignment horizontal="center" vertical="center"/>
    </xf>
    <xf numFmtId="0" fontId="2" fillId="0" borderId="15" xfId="0" applyFont="1" applyBorder="1" applyAlignment="1">
      <alignment horizontal="center" vertical="center"/>
    </xf>
    <xf numFmtId="0" fontId="1"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2" xfId="0" applyFont="1" applyBorder="1" applyAlignment="1">
      <alignment horizontal="center" vertical="center"/>
    </xf>
    <xf numFmtId="0" fontId="1" fillId="0" borderId="25"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6" xfId="0" applyFont="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4"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3"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readingOrder="1"/>
    </xf>
    <xf numFmtId="0" fontId="3" fillId="2" borderId="9" xfId="0" applyFont="1" applyFill="1" applyBorder="1" applyAlignment="1">
      <alignment horizontal="center" vertical="center" wrapText="1" readingOrder="1"/>
    </xf>
    <xf numFmtId="0" fontId="3" fillId="2" borderId="57" xfId="0" applyFont="1" applyFill="1" applyBorder="1" applyAlignment="1">
      <alignment horizontal="center" vertical="center" wrapText="1" readingOrder="1"/>
    </xf>
    <xf numFmtId="0" fontId="3" fillId="2" borderId="53" xfId="0" applyFont="1" applyFill="1" applyBorder="1" applyAlignment="1">
      <alignment horizontal="center" vertical="center" wrapText="1" readingOrder="1"/>
    </xf>
    <xf numFmtId="0" fontId="3" fillId="2" borderId="56" xfId="0" applyFont="1" applyFill="1" applyBorder="1" applyAlignment="1">
      <alignment horizontal="center" vertical="center" wrapText="1" readingOrder="1"/>
    </xf>
    <xf numFmtId="0" fontId="3" fillId="2" borderId="7" xfId="0" applyFont="1" applyFill="1" applyBorder="1" applyAlignment="1">
      <alignment horizontal="center" vertical="center" wrapText="1" readingOrder="1"/>
    </xf>
    <xf numFmtId="0" fontId="1" fillId="0" borderId="65" xfId="0" applyFont="1" applyBorder="1" applyAlignment="1">
      <alignment horizontal="left" vertical="top" wrapText="1"/>
    </xf>
    <xf numFmtId="0" fontId="3" fillId="2"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58" xfId="0" applyFont="1" applyFill="1" applyBorder="1" applyAlignment="1">
      <alignment horizontal="left" vertical="center" wrapText="1"/>
    </xf>
    <xf numFmtId="0" fontId="3" fillId="2" borderId="17" xfId="0" applyFont="1" applyFill="1" applyBorder="1" applyAlignment="1">
      <alignment horizontal="center" vertical="center" wrapText="1" readingOrder="1"/>
    </xf>
    <xf numFmtId="0" fontId="3" fillId="2" borderId="18" xfId="0" applyFont="1" applyFill="1" applyBorder="1" applyAlignment="1">
      <alignment horizontal="center" vertical="center" wrapText="1" readingOrder="1"/>
    </xf>
    <xf numFmtId="0" fontId="3" fillId="2" borderId="27" xfId="0" applyFont="1" applyFill="1" applyBorder="1" applyAlignment="1">
      <alignment horizontal="center" vertical="center" wrapText="1" readingOrder="1"/>
    </xf>
    <xf numFmtId="0" fontId="3" fillId="2" borderId="51" xfId="0" applyFont="1" applyFill="1" applyBorder="1" applyAlignment="1">
      <alignment horizontal="center" vertical="center" wrapText="1" readingOrder="1"/>
    </xf>
    <xf numFmtId="0" fontId="3" fillId="2" borderId="52" xfId="0" applyFont="1" applyFill="1" applyBorder="1" applyAlignment="1">
      <alignment horizontal="center" vertical="center" wrapText="1" readingOrder="1"/>
    </xf>
    <xf numFmtId="0" fontId="1" fillId="0" borderId="27" xfId="0" applyFont="1" applyBorder="1" applyAlignment="1">
      <alignment horizontal="center" vertical="center"/>
    </xf>
    <xf numFmtId="0" fontId="1" fillId="0" borderId="51" xfId="0" applyFont="1" applyBorder="1" applyAlignment="1">
      <alignment horizontal="center" vertical="center"/>
    </xf>
    <xf numFmtId="0" fontId="1" fillId="0" borderId="52" xfId="0" applyFont="1" applyBorder="1" applyAlignment="1">
      <alignment horizontal="center" vertical="center"/>
    </xf>
    <xf numFmtId="14" fontId="3" fillId="0" borderId="69" xfId="9" applyNumberFormat="1" applyFont="1" applyBorder="1" applyAlignment="1">
      <alignment horizontal="center" vertical="center"/>
    </xf>
    <xf numFmtId="14" fontId="3" fillId="0" borderId="26" xfId="9" applyNumberFormat="1" applyFont="1" applyBorder="1" applyAlignment="1">
      <alignment horizontal="center" vertical="center"/>
    </xf>
    <xf numFmtId="0" fontId="1" fillId="0" borderId="15" xfId="0" applyFont="1" applyBorder="1" applyAlignment="1">
      <alignment horizontal="center" vertical="center"/>
    </xf>
    <xf numFmtId="0" fontId="1" fillId="0" borderId="5" xfId="0" applyFont="1" applyBorder="1" applyAlignment="1">
      <alignment horizontal="center" vertical="center"/>
    </xf>
    <xf numFmtId="0" fontId="1" fillId="0" borderId="14" xfId="0" applyFont="1" applyBorder="1" applyAlignment="1">
      <alignment horizontal="center" vertical="center"/>
    </xf>
    <xf numFmtId="164" fontId="3" fillId="0" borderId="69" xfId="0" applyNumberFormat="1" applyFont="1" applyBorder="1" applyAlignment="1">
      <alignment horizontal="center" vertical="center" shrinkToFit="1"/>
    </xf>
    <xf numFmtId="164" fontId="3" fillId="0" borderId="26" xfId="0" applyNumberFormat="1" applyFont="1" applyBorder="1" applyAlignment="1">
      <alignment horizontal="center" vertical="center" shrinkToFit="1"/>
    </xf>
    <xf numFmtId="164" fontId="3" fillId="0" borderId="70" xfId="0" applyNumberFormat="1" applyFont="1" applyBorder="1" applyAlignment="1">
      <alignment horizontal="center" vertical="center" shrinkToFit="1"/>
    </xf>
    <xf numFmtId="164" fontId="3" fillId="0" borderId="16" xfId="0" applyNumberFormat="1" applyFont="1" applyBorder="1" applyAlignment="1">
      <alignment horizontal="center" vertical="center" shrinkToFit="1"/>
    </xf>
    <xf numFmtId="164" fontId="3" fillId="0" borderId="38" xfId="0" applyNumberFormat="1" applyFont="1" applyBorder="1" applyAlignment="1">
      <alignment horizontal="center" vertical="center" shrinkToFit="1"/>
    </xf>
    <xf numFmtId="164" fontId="3" fillId="0" borderId="15" xfId="0" applyNumberFormat="1" applyFont="1" applyBorder="1" applyAlignment="1">
      <alignment horizontal="center" vertical="center" shrinkToFi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5" fontId="3" fillId="3" borderId="2" xfId="0" applyNumberFormat="1" applyFont="1" applyFill="1" applyBorder="1" applyAlignment="1">
      <alignment horizontal="center" vertical="center" wrapText="1"/>
    </xf>
    <xf numFmtId="15" fontId="3" fillId="3" borderId="4" xfId="0" applyNumberFormat="1" applyFont="1" applyFill="1" applyBorder="1" applyAlignment="1">
      <alignment horizontal="center" vertical="center" wrapText="1"/>
    </xf>
  </cellXfs>
  <cellStyles count="68">
    <cellStyle name="Comma" xfId="10" builtinId="3"/>
    <cellStyle name="Currency 2" xfId="2" xr:uid="{15057E4D-3D86-4FC4-8393-28BC725A7139}"/>
    <cellStyle name="Currency 3" xfId="6" xr:uid="{ECD1104A-E065-41F1-956A-FA2448067C3C}"/>
    <cellStyle name="Hyperlink 2" xfId="60" xr:uid="{B9F68994-93DC-47DA-8C8A-A498D0E90B50}"/>
    <cellStyle name="Normal" xfId="0" builtinId="0"/>
    <cellStyle name="Normal 10" xfId="18" xr:uid="{D0BF4266-B83D-4DA9-B8F9-CB16C3DC933D}"/>
    <cellStyle name="Normal 11" xfId="19" xr:uid="{E05E02E4-E3E8-46D8-8AC3-2CA48CD78E0D}"/>
    <cellStyle name="Normal 12" xfId="20" xr:uid="{9A328070-9B2C-482C-AC72-97AE180A6C0B}"/>
    <cellStyle name="Normal 13" xfId="21" xr:uid="{25D29950-B6EE-4E38-AA65-3E45C4B401C5}"/>
    <cellStyle name="Normal 14" xfId="22" xr:uid="{1C546AFA-8C89-429D-8912-2BB95924F0E4}"/>
    <cellStyle name="Normal 15" xfId="23" xr:uid="{7EB2F94B-4F0A-4103-B4FF-AC34E35F0666}"/>
    <cellStyle name="Normal 16" xfId="24" xr:uid="{ED735D68-564E-46E1-9807-6993B33959EA}"/>
    <cellStyle name="Normal 17" xfId="25" xr:uid="{8F128884-E42D-4532-A01C-7FF3396BD5A1}"/>
    <cellStyle name="Normal 18" xfId="26" xr:uid="{84F6DF92-1DC8-48AA-B1D7-27BC584D33B5}"/>
    <cellStyle name="Normal 19" xfId="27" xr:uid="{EEFA58A3-AEDA-4328-8206-76333CCB4193}"/>
    <cellStyle name="Normal 2" xfId="3" xr:uid="{E0D50D58-BA6B-46D7-A1EB-ABB24043C0C5}"/>
    <cellStyle name="Normal 2 2" xfId="7" xr:uid="{F8C8A8B4-5CEC-45AF-8E2A-BCFBC5437BE3}"/>
    <cellStyle name="Normal 2 2 2" xfId="12" xr:uid="{F4918E74-66C9-4AF5-8118-2281B4994E14}"/>
    <cellStyle name="Normal 2 2 3" xfId="63" xr:uid="{9BF2E910-A0B6-495D-81B5-95E35A77C0BA}"/>
    <cellStyle name="Normal 2 3" xfId="13" xr:uid="{C91F46DA-C4F5-4A89-910D-DC1DAA6B5F13}"/>
    <cellStyle name="Normal 2 4" xfId="11" xr:uid="{F71AD14C-1D6D-44AD-AAA9-78B35D186DDB}"/>
    <cellStyle name="Normal 2 5" xfId="28" xr:uid="{E3DB473D-7A63-4D45-B185-9DF1F9BFD82C}"/>
    <cellStyle name="Normal 20" xfId="29" xr:uid="{D312E4F7-D27B-493F-8744-394989037644}"/>
    <cellStyle name="Normal 21" xfId="30" xr:uid="{2B0A373B-DD87-4B30-8817-AE9A3C29196D}"/>
    <cellStyle name="Normal 22" xfId="31" xr:uid="{49CD932A-86EA-4197-84DF-F8034A86EB43}"/>
    <cellStyle name="Normal 23" xfId="32" xr:uid="{48A86409-8A31-4138-AE8C-8BECE64036D7}"/>
    <cellStyle name="Normal 24" xfId="33" xr:uid="{488B0CF2-2556-483B-B7CC-E6F6F7E695C2}"/>
    <cellStyle name="Normal 25" xfId="34" xr:uid="{8E148434-237E-4890-9FFC-BCC809096E8A}"/>
    <cellStyle name="Normal 26" xfId="35" xr:uid="{041AB0F9-8C51-4831-B55D-C105C4C9180F}"/>
    <cellStyle name="Normal 27" xfId="36" xr:uid="{697788FD-8C4B-4FC1-AB40-B5777228EB82}"/>
    <cellStyle name="Normal 28" xfId="37" xr:uid="{E3B0797C-AA50-48CA-98A6-D9F0727C29C9}"/>
    <cellStyle name="Normal 29" xfId="38" xr:uid="{13C2394E-DA6F-45F7-8004-56FA9BD24E8E}"/>
    <cellStyle name="Normal 3" xfId="4" xr:uid="{A11F8579-65A3-489F-9BA1-F1ECFB08D347}"/>
    <cellStyle name="Normal 3 2" xfId="8" xr:uid="{7DAF5980-6F12-483C-A1F5-273AC04E4D40}"/>
    <cellStyle name="Normal 3 2 2" xfId="9" xr:uid="{74204909-E040-4A14-BDE9-641DF0BF8828}"/>
    <cellStyle name="Normal 3 3" xfId="14" xr:uid="{01EBFF8F-4C85-42F9-B5E2-2D5651BE4672}"/>
    <cellStyle name="Normal 3_EPH Description" xfId="39" xr:uid="{C2A270F9-9D98-434B-A68C-4FAE8D7490BD}"/>
    <cellStyle name="Normal 30" xfId="40" xr:uid="{C1F33E12-A052-4F6E-9AC5-A69D4054A0B0}"/>
    <cellStyle name="Normal 31" xfId="41" xr:uid="{9A82F01B-28A6-4B29-AC5A-D8A36B707FC3}"/>
    <cellStyle name="Normal 32" xfId="42" xr:uid="{2ED90625-14B7-460D-B314-BA0D851A7B74}"/>
    <cellStyle name="Normal 33" xfId="43" xr:uid="{30F5F4FE-05DC-4216-82DC-2ED97018144A}"/>
    <cellStyle name="Normal 34" xfId="44" xr:uid="{9174519D-7A92-46FB-84F8-8B622FB8492D}"/>
    <cellStyle name="Normal 35" xfId="45" xr:uid="{F725B296-B350-4991-8A11-A2C589E7B6E0}"/>
    <cellStyle name="Normal 36" xfId="46" xr:uid="{FEEA97CF-21D0-48B3-82A0-2886270B2A8E}"/>
    <cellStyle name="Normal 37" xfId="47" xr:uid="{DE16A82E-1D99-4782-B6F8-96789BE3F15F}"/>
    <cellStyle name="Normal 38" xfId="48" xr:uid="{5260F376-888A-4EC5-89F9-CE827B1E76BE}"/>
    <cellStyle name="Normal 39" xfId="49" xr:uid="{53D02E4D-F118-4D7B-9224-0FF19BDA76C6}"/>
    <cellStyle name="Normal 4" xfId="1" xr:uid="{B4A9369E-A3A7-4DE3-AF0E-39CEDBE2D597}"/>
    <cellStyle name="Normal 4 2" xfId="15" xr:uid="{A219A9B2-53F6-4E41-8D0A-40B5B1A9E4F3}"/>
    <cellStyle name="Normal 4 3" xfId="50" xr:uid="{35DAA022-B315-4A84-AEBF-1B4263AEC01E}"/>
    <cellStyle name="Normal 40" xfId="51" xr:uid="{F6E6F817-79F1-45B2-9785-F85D0779C6AA}"/>
    <cellStyle name="Normal 41" xfId="52" xr:uid="{97F23ED5-2029-4B80-9A7F-CBF7C0865E38}"/>
    <cellStyle name="Normal 42" xfId="53" xr:uid="{1138BB18-6F72-4625-BA8B-2C323484711D}"/>
    <cellStyle name="Normal 43" xfId="54" xr:uid="{7AE77CA4-9AC7-483C-BF30-C8674604B65C}"/>
    <cellStyle name="Normal 44" xfId="55" xr:uid="{50BFA7E8-9F27-450A-8339-C05E8FBB5CCD}"/>
    <cellStyle name="Normal 45" xfId="17" xr:uid="{A10367D6-14D8-42DF-98CF-A50B1BA49A39}"/>
    <cellStyle name="Normal 45 2" xfId="64" xr:uid="{88D69FD1-01C6-49BD-B2FD-DD429192C8B6}"/>
    <cellStyle name="Normal 46" xfId="61" xr:uid="{58B7C0E2-C56C-456C-93D7-41E82F1D8EC5}"/>
    <cellStyle name="Normal 46 2" xfId="65" xr:uid="{BC7F35C7-2092-40E2-9446-98D3494239F9}"/>
    <cellStyle name="Normal 47" xfId="62" xr:uid="{689923A9-7089-47FE-AF05-1DBC1942F0A2}"/>
    <cellStyle name="Normal 47 2" xfId="66" xr:uid="{2384C9A9-8DF7-47DE-99B0-CCE76FC07B77}"/>
    <cellStyle name="Normal 48" xfId="67" xr:uid="{0377E20A-F87B-4250-B837-A2ED8DDB9A9C}"/>
    <cellStyle name="Normal 5" xfId="5" xr:uid="{9B1D084E-5B93-4E9E-9611-194457D55EDE}"/>
    <cellStyle name="Normal 5 2" xfId="16" xr:uid="{BE4907F7-B56B-47F0-BD2C-E259639C4543}"/>
    <cellStyle name="Normal 6" xfId="56" xr:uid="{28A4C2BF-58F4-4071-918B-5109B260198F}"/>
    <cellStyle name="Normal 7" xfId="57" xr:uid="{19016338-F38B-4004-BF96-11DA731644B4}"/>
    <cellStyle name="Normal 8" xfId="58" xr:uid="{17FEA806-EC04-4A1A-8426-C6C6ED946694}"/>
    <cellStyle name="Normal 9" xfId="59" xr:uid="{9E9A9164-7B94-440A-B787-B1BD2178FCA5}"/>
  </cellStyles>
  <dxfs count="70">
    <dxf>
      <font>
        <b/>
        <i val="0"/>
      </font>
    </dxf>
    <dxf>
      <font>
        <b/>
        <i val="0"/>
      </font>
    </dxf>
    <dxf>
      <font>
        <b/>
        <i val="0"/>
      </font>
      <fill>
        <patternFill>
          <bgColor rgb="FFFFFF00"/>
        </patternFill>
      </fill>
    </dxf>
    <dxf>
      <font>
        <b/>
        <i val="0"/>
      </font>
    </dxf>
    <dxf>
      <font>
        <b/>
        <i val="0"/>
      </font>
      <fill>
        <patternFill>
          <bgColor rgb="FFFFFF00"/>
        </patternFill>
      </fill>
    </dxf>
    <dxf>
      <font>
        <b/>
        <i val="0"/>
      </font>
    </dxf>
    <dxf>
      <font>
        <b/>
        <i val="0"/>
      </font>
    </dxf>
    <dxf>
      <font>
        <b/>
        <i val="0"/>
      </font>
    </dxf>
    <dxf>
      <font>
        <b/>
        <i val="0"/>
      </font>
      <fill>
        <patternFill>
          <bgColor rgb="FFFFFF00"/>
        </patternFill>
      </fill>
    </dxf>
    <dxf>
      <font>
        <b/>
        <i val="0"/>
      </font>
      <fill>
        <patternFill>
          <bgColor rgb="FFFFFF00"/>
        </patternFill>
      </fill>
    </dxf>
    <dxf>
      <font>
        <b/>
        <i val="0"/>
      </font>
      <fill>
        <patternFill>
          <bgColor rgb="FFFFFF00"/>
        </patternFill>
      </fill>
    </dxf>
    <dxf>
      <font>
        <b/>
        <i val="0"/>
      </font>
    </dxf>
    <dxf>
      <font>
        <b/>
        <i val="0"/>
      </font>
      <fill>
        <patternFill>
          <bgColor rgb="FFFFFF00"/>
        </patternFill>
      </fill>
    </dxf>
    <dxf>
      <font>
        <b/>
        <i val="0"/>
      </font>
    </dxf>
    <dxf>
      <font>
        <b/>
        <i val="0"/>
      </font>
      <fill>
        <patternFill>
          <bgColor rgb="FFFFFF00"/>
        </patternFill>
      </fill>
    </dxf>
    <dxf>
      <font>
        <b/>
        <i val="0"/>
      </font>
    </dxf>
    <dxf>
      <font>
        <b/>
        <i val="0"/>
      </font>
      <fill>
        <patternFill>
          <bgColor rgb="FFFFFF00"/>
        </patternFill>
      </fill>
    </dxf>
    <dxf>
      <font>
        <b/>
        <i val="0"/>
      </font>
    </dxf>
    <dxf>
      <font>
        <b/>
        <i val="0"/>
      </font>
      <fill>
        <patternFill>
          <bgColor rgb="FFFFFF00"/>
        </patternFill>
      </fill>
    </dxf>
    <dxf>
      <font>
        <b/>
        <i val="0"/>
      </font>
    </dxf>
    <dxf>
      <fill>
        <patternFill>
          <bgColor rgb="FFFFFF00"/>
        </patternFill>
      </fill>
    </dxf>
    <dxf>
      <font>
        <b/>
        <i val="0"/>
      </font>
    </dxf>
    <dxf>
      <fill>
        <patternFill>
          <bgColor rgb="FFFFFF00"/>
        </patternFill>
      </fill>
    </dxf>
    <dxf>
      <font>
        <b/>
        <i val="0"/>
      </font>
    </dxf>
    <dxf>
      <fill>
        <patternFill>
          <bgColor rgb="FF00B0F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00B0F0"/>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00B0F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00B0F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00B0F0"/>
        </patternFill>
      </fill>
    </dxf>
    <dxf>
      <fill>
        <patternFill>
          <bgColor rgb="FF92D050"/>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00B0F0"/>
        </patternFill>
      </fill>
    </dxf>
    <dxf>
      <fill>
        <patternFill>
          <bgColor rgb="FF92D050"/>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00B0F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41</xdr:col>
      <xdr:colOff>482583</xdr:colOff>
      <xdr:row>0</xdr:row>
      <xdr:rowOff>0</xdr:rowOff>
    </xdr:from>
    <xdr:to>
      <xdr:col>45</xdr:col>
      <xdr:colOff>1533</xdr:colOff>
      <xdr:row>2</xdr:row>
      <xdr:rowOff>195091</xdr:rowOff>
    </xdr:to>
    <xdr:pic>
      <xdr:nvPicPr>
        <xdr:cNvPr id="2" name="Picture 1">
          <a:extLst>
            <a:ext uri="{FF2B5EF4-FFF2-40B4-BE49-F238E27FC236}">
              <a16:creationId xmlns:a16="http://schemas.microsoft.com/office/drawing/2014/main" id="{78FF1E14-7676-4BB1-A0CD-0B826A1190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275644" y="0"/>
          <a:ext cx="1561319" cy="54758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174349</xdr:colOff>
      <xdr:row>0</xdr:row>
      <xdr:rowOff>0</xdr:rowOff>
    </xdr:from>
    <xdr:to>
      <xdr:col>12</xdr:col>
      <xdr:colOff>5266</xdr:colOff>
      <xdr:row>4</xdr:row>
      <xdr:rowOff>8112</xdr:rowOff>
    </xdr:to>
    <xdr:pic>
      <xdr:nvPicPr>
        <xdr:cNvPr id="2" name="Picture 1">
          <a:extLst>
            <a:ext uri="{FF2B5EF4-FFF2-40B4-BE49-F238E27FC236}">
              <a16:creationId xmlns:a16="http://schemas.microsoft.com/office/drawing/2014/main" id="{2CDADFC7-AF6F-4279-9CA7-05F3F990F3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08649" y="0"/>
          <a:ext cx="1535892" cy="5796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128810</xdr:colOff>
      <xdr:row>0</xdr:row>
      <xdr:rowOff>14654</xdr:rowOff>
    </xdr:from>
    <xdr:to>
      <xdr:col>26</xdr:col>
      <xdr:colOff>565001</xdr:colOff>
      <xdr:row>2</xdr:row>
      <xdr:rowOff>192564</xdr:rowOff>
    </xdr:to>
    <xdr:pic>
      <xdr:nvPicPr>
        <xdr:cNvPr id="2" name="Picture 1">
          <a:extLst>
            <a:ext uri="{FF2B5EF4-FFF2-40B4-BE49-F238E27FC236}">
              <a16:creationId xmlns:a16="http://schemas.microsoft.com/office/drawing/2014/main" id="{F1CF7809-1E2E-49CB-B53B-585BB14868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83060" y="14654"/>
          <a:ext cx="1535229" cy="5654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24</xdr:col>
      <xdr:colOff>51353</xdr:colOff>
      <xdr:row>0</xdr:row>
      <xdr:rowOff>0</xdr:rowOff>
    </xdr:from>
    <xdr:to>
      <xdr:col>27</xdr:col>
      <xdr:colOff>9702</xdr:colOff>
      <xdr:row>2</xdr:row>
      <xdr:rowOff>164902</xdr:rowOff>
    </xdr:to>
    <xdr:pic>
      <xdr:nvPicPr>
        <xdr:cNvPr id="2" name="Picture 1">
          <a:extLst>
            <a:ext uri="{FF2B5EF4-FFF2-40B4-BE49-F238E27FC236}">
              <a16:creationId xmlns:a16="http://schemas.microsoft.com/office/drawing/2014/main" id="{CAAE25BD-58DB-4235-9BA8-D4DA3EA350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087246" y="0"/>
          <a:ext cx="1550385" cy="5459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715736</xdr:colOff>
      <xdr:row>0</xdr:row>
      <xdr:rowOff>0</xdr:rowOff>
    </xdr:from>
    <xdr:to>
      <xdr:col>18</xdr:col>
      <xdr:colOff>10533</xdr:colOff>
      <xdr:row>2</xdr:row>
      <xdr:rowOff>187471</xdr:rowOff>
    </xdr:to>
    <xdr:pic>
      <xdr:nvPicPr>
        <xdr:cNvPr id="2" name="Picture 1">
          <a:extLst>
            <a:ext uri="{FF2B5EF4-FFF2-40B4-BE49-F238E27FC236}">
              <a16:creationId xmlns:a16="http://schemas.microsoft.com/office/drawing/2014/main" id="{CC691A74-BD66-4639-B668-38B5949E85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26636" y="0"/>
          <a:ext cx="1523647" cy="5684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201091</xdr:colOff>
      <xdr:row>0</xdr:row>
      <xdr:rowOff>0</xdr:rowOff>
    </xdr:from>
    <xdr:to>
      <xdr:col>22</xdr:col>
      <xdr:colOff>10354</xdr:colOff>
      <xdr:row>3</xdr:row>
      <xdr:rowOff>123489</xdr:rowOff>
    </xdr:to>
    <xdr:pic>
      <xdr:nvPicPr>
        <xdr:cNvPr id="2" name="Picture 1">
          <a:extLst>
            <a:ext uri="{FF2B5EF4-FFF2-40B4-BE49-F238E27FC236}">
              <a16:creationId xmlns:a16="http://schemas.microsoft.com/office/drawing/2014/main" id="{9DFF4048-5ED8-487A-998E-AA120AABA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21641" y="0"/>
          <a:ext cx="1523763" cy="5521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19</xdr:col>
      <xdr:colOff>195008</xdr:colOff>
      <xdr:row>0</xdr:row>
      <xdr:rowOff>0</xdr:rowOff>
    </xdr:from>
    <xdr:to>
      <xdr:col>22</xdr:col>
      <xdr:colOff>4270</xdr:colOff>
      <xdr:row>3</xdr:row>
      <xdr:rowOff>123489</xdr:rowOff>
    </xdr:to>
    <xdr:pic>
      <xdr:nvPicPr>
        <xdr:cNvPr id="2" name="Picture 1">
          <a:extLst>
            <a:ext uri="{FF2B5EF4-FFF2-40B4-BE49-F238E27FC236}">
              <a16:creationId xmlns:a16="http://schemas.microsoft.com/office/drawing/2014/main" id="{B29A84AA-12E1-4A1F-B8E8-1C3F4AB5A3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77483" y="0"/>
          <a:ext cx="1523762" cy="5521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205584</xdr:colOff>
      <xdr:row>0</xdr:row>
      <xdr:rowOff>0</xdr:rowOff>
    </xdr:from>
    <xdr:to>
      <xdr:col>17</xdr:col>
      <xdr:colOff>9111</xdr:colOff>
      <xdr:row>3</xdr:row>
      <xdr:rowOff>123489</xdr:rowOff>
    </xdr:to>
    <xdr:pic>
      <xdr:nvPicPr>
        <xdr:cNvPr id="2" name="Picture 1">
          <a:extLst>
            <a:ext uri="{FF2B5EF4-FFF2-40B4-BE49-F238E27FC236}">
              <a16:creationId xmlns:a16="http://schemas.microsoft.com/office/drawing/2014/main" id="{78625AC3-ABB4-49D1-80AC-88B46FBCCB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99649" y="0"/>
          <a:ext cx="1518027" cy="54590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206827</xdr:colOff>
      <xdr:row>0</xdr:row>
      <xdr:rowOff>0</xdr:rowOff>
    </xdr:from>
    <xdr:to>
      <xdr:col>19</xdr:col>
      <xdr:colOff>10354</xdr:colOff>
      <xdr:row>3</xdr:row>
      <xdr:rowOff>123489</xdr:rowOff>
    </xdr:to>
    <xdr:pic>
      <xdr:nvPicPr>
        <xdr:cNvPr id="2" name="Picture 1">
          <a:extLst>
            <a:ext uri="{FF2B5EF4-FFF2-40B4-BE49-F238E27FC236}">
              <a16:creationId xmlns:a16="http://schemas.microsoft.com/office/drawing/2014/main" id="{969592A5-5A36-4EA2-97C5-4C5754EAA2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17877" y="0"/>
          <a:ext cx="1518027" cy="55211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174909</xdr:colOff>
      <xdr:row>0</xdr:row>
      <xdr:rowOff>0</xdr:rowOff>
    </xdr:from>
    <xdr:to>
      <xdr:col>12</xdr:col>
      <xdr:colOff>3585</xdr:colOff>
      <xdr:row>4</xdr:row>
      <xdr:rowOff>8112</xdr:rowOff>
    </xdr:to>
    <xdr:pic>
      <xdr:nvPicPr>
        <xdr:cNvPr id="2" name="Picture 1">
          <a:extLst>
            <a:ext uri="{FF2B5EF4-FFF2-40B4-BE49-F238E27FC236}">
              <a16:creationId xmlns:a16="http://schemas.microsoft.com/office/drawing/2014/main" id="{19EE3DB3-75D1-4E7C-9DFC-FB3A6ED08C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06968" y="0"/>
          <a:ext cx="1531970" cy="5908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B8D0-E06E-4986-9B77-A57E59FAFC9C}">
  <sheetPr>
    <pageSetUpPr fitToPage="1"/>
  </sheetPr>
  <dimension ref="A1:BW31"/>
  <sheetViews>
    <sheetView zoomScale="85" zoomScaleNormal="85" workbookViewId="0">
      <pane xSplit="1" topLeftCell="B1" activePane="topRight" state="frozen"/>
      <selection pane="topRight" activeCell="J9" sqref="J9"/>
    </sheetView>
  </sheetViews>
  <sheetFormatPr defaultColWidth="9.140625" defaultRowHeight="14.25"/>
  <cols>
    <col min="1" max="1" width="13.85546875" style="56" customWidth="1"/>
    <col min="2" max="2" width="7.7109375" style="56" customWidth="1"/>
    <col min="3" max="3" width="7.7109375" style="78" customWidth="1"/>
    <col min="4" max="4" width="12.42578125" style="78" customWidth="1"/>
    <col min="5" max="8" width="7.7109375" style="78" customWidth="1"/>
    <col min="9" max="9" width="9.42578125" style="78" customWidth="1"/>
    <col min="10" max="12" width="8.7109375" style="56" customWidth="1"/>
    <col min="13" max="36" width="8.7109375" style="57" customWidth="1"/>
    <col min="37" max="37" width="7.140625" style="57" bestFit="1" customWidth="1"/>
    <col min="38" max="38" width="7.42578125" style="57" customWidth="1"/>
    <col min="39" max="39" width="9" style="57" customWidth="1"/>
    <col min="40" max="41" width="6.7109375" style="57" bestFit="1" customWidth="1"/>
    <col min="42" max="42" width="7.140625" style="57" customWidth="1"/>
    <col min="43" max="43" width="7.140625" style="57" bestFit="1" customWidth="1"/>
    <col min="44" max="44" width="6.5703125" style="57" bestFit="1" customWidth="1"/>
    <col min="45" max="45" width="9" style="57" customWidth="1"/>
    <col min="46" max="47" width="6.7109375" style="57" bestFit="1" customWidth="1"/>
    <col min="48" max="48" width="5.5703125" style="57" bestFit="1" customWidth="1"/>
    <col min="49" max="49" width="7.140625" style="57" bestFit="1" customWidth="1"/>
    <col min="50" max="50" width="6.5703125" style="57" bestFit="1" customWidth="1"/>
    <col min="51" max="51" width="9" style="57" customWidth="1"/>
    <col min="52" max="53" width="6.7109375" style="57" bestFit="1" customWidth="1"/>
    <col min="54" max="54" width="5.5703125" style="57" bestFit="1" customWidth="1"/>
    <col min="55" max="55" width="7.140625" style="57" bestFit="1" customWidth="1"/>
    <col min="56" max="56" width="6.5703125" style="57" bestFit="1" customWidth="1"/>
    <col min="57" max="57" width="9" style="57" customWidth="1"/>
    <col min="58" max="59" width="6.7109375" style="57" bestFit="1" customWidth="1"/>
    <col min="60" max="60" width="5.5703125" style="57" bestFit="1" customWidth="1"/>
    <col min="61" max="61" width="7.140625" style="57" bestFit="1" customWidth="1"/>
    <col min="62" max="62" width="6.5703125" style="57" bestFit="1" customWidth="1"/>
    <col min="63" max="63" width="9" style="57" customWidth="1"/>
    <col min="64" max="65" width="6.7109375" style="57" bestFit="1" customWidth="1"/>
    <col min="66" max="66" width="5.5703125" style="57" bestFit="1" customWidth="1"/>
    <col min="67" max="67" width="7.140625" style="57" bestFit="1" customWidth="1"/>
    <col min="68" max="68" width="6.5703125" style="57" bestFit="1" customWidth="1"/>
    <col min="69" max="69" width="9" style="57" customWidth="1"/>
    <col min="70" max="71" width="6.7109375" style="57" bestFit="1" customWidth="1"/>
    <col min="72" max="72" width="5.5703125" style="57" bestFit="1" customWidth="1"/>
    <col min="73" max="73" width="7.140625" style="57" bestFit="1" customWidth="1"/>
    <col min="74" max="74" width="6.5703125" style="57" bestFit="1" customWidth="1"/>
    <col min="75" max="75" width="9" style="57" customWidth="1"/>
    <col min="76" max="16384" width="9.140625" style="57"/>
  </cols>
  <sheetData>
    <row r="1" spans="1:46" s="218" customFormat="1">
      <c r="A1" s="228" t="s">
        <v>0</v>
      </c>
      <c r="B1" s="217"/>
      <c r="C1" s="222"/>
      <c r="D1" s="222"/>
      <c r="E1" s="222"/>
      <c r="F1" s="222"/>
      <c r="G1" s="222"/>
      <c r="H1" s="222"/>
      <c r="I1" s="222"/>
      <c r="J1" s="217"/>
      <c r="K1" s="217"/>
      <c r="L1" s="217"/>
    </row>
    <row r="2" spans="1:46" s="218" customFormat="1">
      <c r="A2" s="228" t="s">
        <v>1</v>
      </c>
      <c r="B2" s="217"/>
      <c r="C2" s="222"/>
      <c r="D2" s="222"/>
      <c r="E2" s="222"/>
      <c r="F2" s="222"/>
      <c r="G2" s="222"/>
      <c r="H2" s="222"/>
      <c r="I2" s="222"/>
      <c r="J2" s="217"/>
      <c r="K2" s="217"/>
      <c r="L2" s="217"/>
    </row>
    <row r="3" spans="1:46" s="226" customFormat="1" ht="18" customHeight="1">
      <c r="A3" s="229" t="s">
        <v>2</v>
      </c>
      <c r="B3" s="230"/>
      <c r="C3" s="215"/>
      <c r="D3" s="215"/>
      <c r="E3" s="215"/>
      <c r="F3" s="215"/>
      <c r="G3" s="215"/>
      <c r="H3" s="215"/>
      <c r="I3" s="215"/>
      <c r="J3" s="230"/>
      <c r="K3" s="230"/>
      <c r="L3" s="230"/>
    </row>
    <row r="4" spans="1:46" s="218" customFormat="1" ht="18" customHeight="1" thickBot="1">
      <c r="A4" s="233"/>
      <c r="B4" s="233"/>
      <c r="C4" s="234"/>
      <c r="D4" s="234"/>
      <c r="E4" s="234"/>
      <c r="F4" s="234"/>
      <c r="G4" s="234"/>
      <c r="H4" s="234"/>
      <c r="I4" s="234"/>
      <c r="J4" s="233"/>
      <c r="K4" s="233"/>
      <c r="L4" s="233"/>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row>
    <row r="5" spans="1:46" s="226" customFormat="1" ht="14.25" customHeight="1" thickBot="1">
      <c r="A5" s="58" t="s">
        <v>3</v>
      </c>
      <c r="B5" s="317" t="s">
        <v>4</v>
      </c>
      <c r="C5" s="295" t="s">
        <v>5</v>
      </c>
      <c r="D5" s="296"/>
      <c r="E5" s="296"/>
      <c r="F5" s="296"/>
      <c r="G5" s="296"/>
      <c r="H5" s="296"/>
      <c r="I5" s="297"/>
      <c r="J5" s="324" t="s">
        <v>6</v>
      </c>
      <c r="K5" s="325"/>
      <c r="L5" s="325"/>
      <c r="M5" s="325"/>
      <c r="N5" s="325"/>
      <c r="O5" s="325"/>
      <c r="P5" s="325"/>
      <c r="Q5" s="325"/>
      <c r="R5" s="325"/>
      <c r="S5" s="325"/>
      <c r="T5" s="325"/>
      <c r="U5" s="325"/>
      <c r="V5" s="325"/>
      <c r="W5" s="325"/>
      <c r="X5" s="325"/>
      <c r="Y5" s="325"/>
      <c r="Z5" s="325"/>
      <c r="AA5" s="325"/>
      <c r="AB5" s="325"/>
      <c r="AC5" s="325"/>
      <c r="AD5" s="325"/>
      <c r="AE5" s="325"/>
      <c r="AF5" s="325"/>
      <c r="AG5" s="326"/>
      <c r="AH5" s="225"/>
      <c r="AI5" s="225"/>
      <c r="AJ5" s="225"/>
      <c r="AK5" s="225"/>
      <c r="AL5" s="225"/>
      <c r="AM5" s="225"/>
      <c r="AN5" s="225"/>
      <c r="AO5" s="225"/>
      <c r="AP5" s="225"/>
      <c r="AQ5" s="225"/>
      <c r="AR5" s="225"/>
      <c r="AS5" s="236"/>
      <c r="AT5" s="231"/>
    </row>
    <row r="6" spans="1:46" s="226" customFormat="1" ht="15" customHeight="1">
      <c r="A6" s="320" t="s">
        <v>7</v>
      </c>
      <c r="B6" s="318"/>
      <c r="C6" s="298"/>
      <c r="D6" s="299"/>
      <c r="E6" s="299"/>
      <c r="F6" s="299"/>
      <c r="G6" s="299"/>
      <c r="H6" s="299"/>
      <c r="I6" s="300"/>
      <c r="J6" s="312" t="s">
        <v>8</v>
      </c>
      <c r="K6" s="313"/>
      <c r="L6" s="313"/>
      <c r="M6" s="313"/>
      <c r="N6" s="313"/>
      <c r="O6" s="314"/>
      <c r="P6" s="312" t="s">
        <v>9</v>
      </c>
      <c r="Q6" s="313"/>
      <c r="R6" s="313"/>
      <c r="S6" s="313"/>
      <c r="T6" s="313"/>
      <c r="U6" s="314"/>
      <c r="V6" s="312" t="s">
        <v>10</v>
      </c>
      <c r="W6" s="313"/>
      <c r="X6" s="313"/>
      <c r="Y6" s="313"/>
      <c r="Z6" s="313"/>
      <c r="AA6" s="314"/>
      <c r="AB6" s="312" t="s">
        <v>11</v>
      </c>
      <c r="AC6" s="313"/>
      <c r="AD6" s="313"/>
      <c r="AE6" s="313"/>
      <c r="AF6" s="313"/>
      <c r="AG6" s="314"/>
      <c r="AH6" s="312" t="s">
        <v>12</v>
      </c>
      <c r="AI6" s="313"/>
      <c r="AJ6" s="313"/>
      <c r="AK6" s="313"/>
      <c r="AL6" s="313"/>
      <c r="AM6" s="314"/>
      <c r="AN6" s="312" t="s">
        <v>13</v>
      </c>
      <c r="AO6" s="313"/>
      <c r="AP6" s="313"/>
      <c r="AQ6" s="313"/>
      <c r="AR6" s="313"/>
      <c r="AS6" s="314"/>
      <c r="AT6" s="231"/>
    </row>
    <row r="7" spans="1:46" s="226" customFormat="1" ht="15" customHeight="1">
      <c r="A7" s="320"/>
      <c r="B7" s="318"/>
      <c r="C7" s="301"/>
      <c r="D7" s="302"/>
      <c r="E7" s="302"/>
      <c r="F7" s="302"/>
      <c r="G7" s="302"/>
      <c r="H7" s="302"/>
      <c r="I7" s="303"/>
      <c r="J7" s="322" t="s">
        <v>14</v>
      </c>
      <c r="K7" s="323"/>
      <c r="L7" s="310" t="s">
        <v>15</v>
      </c>
      <c r="M7" s="310"/>
      <c r="N7" s="310" t="s">
        <v>16</v>
      </c>
      <c r="O7" s="311"/>
      <c r="P7" s="315" t="s">
        <v>14</v>
      </c>
      <c r="Q7" s="310"/>
      <c r="R7" s="310" t="s">
        <v>15</v>
      </c>
      <c r="S7" s="310"/>
      <c r="T7" s="310" t="s">
        <v>16</v>
      </c>
      <c r="U7" s="311"/>
      <c r="V7" s="315" t="s">
        <v>14</v>
      </c>
      <c r="W7" s="310"/>
      <c r="X7" s="310" t="s">
        <v>15</v>
      </c>
      <c r="Y7" s="310"/>
      <c r="Z7" s="310" t="s">
        <v>16</v>
      </c>
      <c r="AA7" s="311"/>
      <c r="AB7" s="315" t="s">
        <v>14</v>
      </c>
      <c r="AC7" s="310"/>
      <c r="AD7" s="310" t="s">
        <v>15</v>
      </c>
      <c r="AE7" s="310"/>
      <c r="AF7" s="310" t="s">
        <v>16</v>
      </c>
      <c r="AG7" s="311"/>
      <c r="AH7" s="315" t="s">
        <v>14</v>
      </c>
      <c r="AI7" s="310"/>
      <c r="AJ7" s="310" t="s">
        <v>15</v>
      </c>
      <c r="AK7" s="310"/>
      <c r="AL7" s="310" t="s">
        <v>16</v>
      </c>
      <c r="AM7" s="311"/>
      <c r="AN7" s="315" t="s">
        <v>14</v>
      </c>
      <c r="AO7" s="310"/>
      <c r="AP7" s="310" t="s">
        <v>15</v>
      </c>
      <c r="AQ7" s="310"/>
      <c r="AR7" s="310" t="s">
        <v>16</v>
      </c>
      <c r="AS7" s="311"/>
      <c r="AT7" s="231"/>
    </row>
    <row r="8" spans="1:46" s="226" customFormat="1" ht="31.5" customHeight="1" thickBot="1">
      <c r="A8" s="321"/>
      <c r="B8" s="318"/>
      <c r="C8" s="304" t="s">
        <v>17</v>
      </c>
      <c r="D8" s="306" t="s">
        <v>18</v>
      </c>
      <c r="E8" s="308" t="s">
        <v>19</v>
      </c>
      <c r="F8" s="308" t="s">
        <v>20</v>
      </c>
      <c r="G8" s="292" t="s">
        <v>21</v>
      </c>
      <c r="H8" s="293"/>
      <c r="I8" s="294"/>
      <c r="J8" s="5" t="s">
        <v>22</v>
      </c>
      <c r="K8" s="144" t="s">
        <v>23</v>
      </c>
      <c r="L8" s="144" t="s">
        <v>24</v>
      </c>
      <c r="M8" s="144" t="s">
        <v>25</v>
      </c>
      <c r="N8" s="144" t="s">
        <v>24</v>
      </c>
      <c r="O8" s="145" t="s">
        <v>25</v>
      </c>
      <c r="P8" s="5" t="s">
        <v>22</v>
      </c>
      <c r="Q8" s="144" t="s">
        <v>23</v>
      </c>
      <c r="R8" s="144" t="s">
        <v>24</v>
      </c>
      <c r="S8" s="144" t="s">
        <v>25</v>
      </c>
      <c r="T8" s="144" t="s">
        <v>24</v>
      </c>
      <c r="U8" s="145" t="s">
        <v>25</v>
      </c>
      <c r="V8" s="5" t="s">
        <v>22</v>
      </c>
      <c r="W8" s="144" t="s">
        <v>23</v>
      </c>
      <c r="X8" s="144" t="s">
        <v>24</v>
      </c>
      <c r="Y8" s="144" t="s">
        <v>25</v>
      </c>
      <c r="Z8" s="144" t="s">
        <v>24</v>
      </c>
      <c r="AA8" s="145" t="s">
        <v>25</v>
      </c>
      <c r="AB8" s="5" t="s">
        <v>22</v>
      </c>
      <c r="AC8" s="144" t="s">
        <v>23</v>
      </c>
      <c r="AD8" s="144" t="s">
        <v>24</v>
      </c>
      <c r="AE8" s="144" t="s">
        <v>25</v>
      </c>
      <c r="AF8" s="144" t="s">
        <v>24</v>
      </c>
      <c r="AG8" s="145" t="s">
        <v>25</v>
      </c>
      <c r="AH8" s="5" t="s">
        <v>22</v>
      </c>
      <c r="AI8" s="144" t="s">
        <v>23</v>
      </c>
      <c r="AJ8" s="144" t="s">
        <v>24</v>
      </c>
      <c r="AK8" s="144" t="s">
        <v>25</v>
      </c>
      <c r="AL8" s="144" t="s">
        <v>24</v>
      </c>
      <c r="AM8" s="145" t="s">
        <v>25</v>
      </c>
      <c r="AN8" s="5" t="s">
        <v>22</v>
      </c>
      <c r="AO8" s="144" t="s">
        <v>23</v>
      </c>
      <c r="AP8" s="144" t="s">
        <v>24</v>
      </c>
      <c r="AQ8" s="144" t="s">
        <v>25</v>
      </c>
      <c r="AR8" s="144" t="s">
        <v>24</v>
      </c>
      <c r="AS8" s="145" t="s">
        <v>25</v>
      </c>
      <c r="AT8" s="231"/>
    </row>
    <row r="9" spans="1:46" s="227" customFormat="1" ht="15" customHeight="1" thickBot="1">
      <c r="A9" s="59" t="s">
        <v>26</v>
      </c>
      <c r="B9" s="319"/>
      <c r="C9" s="305"/>
      <c r="D9" s="307"/>
      <c r="E9" s="309"/>
      <c r="F9" s="309"/>
      <c r="G9" s="237" t="s">
        <v>27</v>
      </c>
      <c r="H9" s="144" t="s">
        <v>28</v>
      </c>
      <c r="I9" s="145" t="s">
        <v>29</v>
      </c>
      <c r="J9" s="242">
        <f>MAX(J11:J20)</f>
        <v>2</v>
      </c>
      <c r="K9" s="241">
        <f>MAX(K11:K20)</f>
        <v>0.3</v>
      </c>
      <c r="L9" s="241" t="str">
        <f>IF(MAX(L11:L20)&gt;0,MAX(L11:L20),"&lt;0.1")</f>
        <v>&lt;0.1</v>
      </c>
      <c r="M9" s="239">
        <f>IF(OR(J9="-",L9="-"),"NC",IF(AND(J9="&lt;0.1",L9="&lt;0.1"),0.1*0.1/100,IF(J9="&lt;0.1",L9*0.1/100,IF(L9="&lt;0.1",J9*0.1/100,J9*L9/100))))</f>
        <v>2E-3</v>
      </c>
      <c r="N9" s="60">
        <f>MAX(N11:N20)</f>
        <v>7.2</v>
      </c>
      <c r="O9" s="62">
        <f>IF(OR(K9="-",N9="-"),"NC",IF(AND(K9="&lt;0.1",N9="&lt;0.1"),0.1*0.1/100,IF(K9="&lt;0.1",N9*0.1/100,IF(N9="&lt;0.1",K9*0.1/100,K9*N9/100))))</f>
        <v>2.1600000000000001E-2</v>
      </c>
      <c r="P9" s="242">
        <f>MAX(P11:P20)</f>
        <v>0.8</v>
      </c>
      <c r="Q9" s="241">
        <f>MAX(Q11:Q20)</f>
        <v>0.6</v>
      </c>
      <c r="R9" s="241" t="str">
        <f>IF(MAX(R11:R20)&gt;0,MAX(R11:R20),"&lt;0.1")</f>
        <v>&lt;0.1</v>
      </c>
      <c r="S9" s="238">
        <f>IF(OR(P9="-",R9="-"),"NC",IF(AND(P9="&lt;0.1",R9="&lt;0.1"),0.1*0.1/100,IF(P9="&lt;0.1",R9*0.1/100,IF(R9="&lt;0.1",P9*0.1/100,P9*R9/100))))</f>
        <v>8.0000000000000015E-4</v>
      </c>
      <c r="T9" s="60">
        <f>MAX(T11:T20)</f>
        <v>5.2</v>
      </c>
      <c r="U9" s="62">
        <f>IF(OR(Q9="-",T9="-"),"NC",IF(AND(Q9="&lt;0.1",T9="&lt;0.1"),0.1*0.1/100,IF(Q9="&lt;0.1",T9*0.1/100,IF(T9="&lt;0.1",Q9*0.1/100,Q9*T9/100))))</f>
        <v>3.1200000000000002E-2</v>
      </c>
      <c r="V9" s="242">
        <f>MAX(V11:V20)</f>
        <v>0.2</v>
      </c>
      <c r="W9" s="241">
        <f>MAX(W11:W20)</f>
        <v>0.2</v>
      </c>
      <c r="X9" s="241" t="str">
        <f>IF(MAX(X11:X20)&gt;0,MAX(X11:X20),"&lt;0.1")</f>
        <v>&lt;0.1</v>
      </c>
      <c r="Y9" s="240">
        <f>IF(OR(V9="-",X9="-"),"NC",IF(AND(V9="&lt;0.1",X9="&lt;0.1"),0.1*0.1/100,IF(V9="&lt;0.1",X9*0.1/100,IF(X9="&lt;0.1",V9*0.1/100,V9*X9/100))))</f>
        <v>2.0000000000000004E-4</v>
      </c>
      <c r="Z9" s="241">
        <f>MAX(Z11:Z20)</f>
        <v>0.9</v>
      </c>
      <c r="AA9" s="62">
        <f>IF(OR(W9="-",Z9="-"),"NC",IF(AND(W9="&lt;0.1",Z9="&lt;0.1"),0.1*0.1/100,IF(W9="&lt;0.1",Z9*0.1/100,IF(Z9="&lt;0.1",W9*0.1/100,W9*Z9/100))))</f>
        <v>1.8000000000000002E-3</v>
      </c>
      <c r="AB9" s="242">
        <f>MAX(AB11:AB20)</f>
        <v>0.2</v>
      </c>
      <c r="AC9" s="241">
        <f>MAX(AC11:AC20)</f>
        <v>0.2</v>
      </c>
      <c r="AD9" s="241" t="str">
        <f>IF(MAX(AD11:AD20)&gt;0,MAX(AD11:AD20),"&lt;0.1")</f>
        <v>&lt;0.1</v>
      </c>
      <c r="AE9" s="61">
        <f>IF(OR(AB9="-",AD9="-"),"NC",IF(AND(AB9="&lt;0.1",AD9="&lt;0.1"),0.1*0.1/100,IF(AB9="&lt;0.1",AD9*0.1/100,IF(AD9="&lt;0.1",AB9*0.1/100,AB9*AD9/100))))</f>
        <v>2.0000000000000004E-4</v>
      </c>
      <c r="AF9" s="241">
        <f>MAX(AF11:AF20)</f>
        <v>1.2</v>
      </c>
      <c r="AG9" s="62">
        <f>IF(OR(AC9="-",AF9="-"),"NC",IF(AND(AC9="&lt;0.1",AF9="&lt;0.1"),0.1*0.1/100,IF(AC9="&lt;0.1",AF9*0.1/100,IF(AF9="&lt;0.1",AC9*0.1/100,AC9*AF9/100))))</f>
        <v>2.3999999999999998E-3</v>
      </c>
      <c r="AH9" s="242">
        <f>MAX(AH19:AH20)</f>
        <v>0.4</v>
      </c>
      <c r="AI9" s="241">
        <f>MAX(AI19:AI20)</f>
        <v>0.4</v>
      </c>
      <c r="AJ9" s="241" t="str">
        <f>IF(MAX(AJ19:AJ20)&gt;0,MAX(AJ19:AJ20),"&lt;0.1")</f>
        <v>&lt;0.1</v>
      </c>
      <c r="AK9" s="240">
        <f>IF(OR(AH9="-",AJ9="-"),"NC",IF(AND(AH9="&lt;0.1",AJ9="&lt;0.1"),0.1*0.1/100,IF(AH9="&lt;0.1",AJ9*0.1/100,IF(AJ9="&lt;0.1",AH9*0.1/100,AH9*AJ9/100))))</f>
        <v>4.0000000000000007E-4</v>
      </c>
      <c r="AL9" s="241">
        <f>MAX(AL19:AL20)</f>
        <v>0.2</v>
      </c>
      <c r="AM9" s="243">
        <f>IF(OR(AI9="-",AL9="-"),"NC",IF(AND(AI9="&lt;0.1",AL9="&lt;0.1"),0.1*0.1/100,IF(AI9="&lt;0.1",AL9*0.1/100,IF(AL9="&lt;0.1",AI9*0.1/100,AI9*AL9/100))))</f>
        <v>8.0000000000000015E-4</v>
      </c>
      <c r="AN9" s="242">
        <f>MAX(AN19:AN20)</f>
        <v>0.5</v>
      </c>
      <c r="AO9" s="241">
        <f>MAX(AO19:AO20)</f>
        <v>0.5</v>
      </c>
      <c r="AP9" s="241" t="str">
        <f>IF(MAX(AP19:AP20)&gt;0,MAX(AP19:AP20),"&lt;0.1")</f>
        <v>&lt;0.1</v>
      </c>
      <c r="AQ9" s="240">
        <f>IF(OR(AN9="-",AP9="-"),"NC",IF(AND(AN9="&lt;0.1",AP9="&lt;0.1"),0.1*0.1/100,IF(AN9="&lt;0.1",AP9*0.1/100,IF(AP9="&lt;0.1",AN9*0.1/100,AN9*AP9/100))))</f>
        <v>5.0000000000000001E-4</v>
      </c>
      <c r="AR9" s="241">
        <f>MAX(AR19:AR20)</f>
        <v>0.3</v>
      </c>
      <c r="AS9" s="243">
        <f>IF(OR(AO9="-",AR9="-"),"NC",IF(AND(AO9="&lt;0.1",AR9="&lt;0.1"),0.1*0.1/100,IF(AO9="&lt;0.1",AR9*0.1/100,IF(AR9="&lt;0.1",AO9*0.1/100,AO9*AR9/100))))</f>
        <v>1.5E-3</v>
      </c>
      <c r="AT9" s="232"/>
    </row>
    <row r="10" spans="1:46" s="227" customFormat="1" ht="15" customHeight="1" thickBot="1">
      <c r="A10" s="209"/>
      <c r="B10" s="206"/>
      <c r="C10" s="205"/>
      <c r="D10" s="205"/>
      <c r="E10" s="205"/>
      <c r="F10" s="205"/>
      <c r="G10" s="205"/>
      <c r="H10" s="205"/>
      <c r="I10" s="205"/>
      <c r="J10" s="206"/>
      <c r="K10" s="206"/>
      <c r="L10" s="206"/>
      <c r="M10" s="207"/>
      <c r="N10" s="206"/>
      <c r="O10" s="207"/>
      <c r="P10" s="206"/>
      <c r="Q10" s="206"/>
      <c r="R10" s="206"/>
      <c r="S10" s="207"/>
      <c r="T10" s="206"/>
      <c r="U10" s="207"/>
      <c r="V10" s="206"/>
      <c r="W10" s="206"/>
      <c r="X10" s="206"/>
      <c r="Y10" s="207"/>
      <c r="Z10" s="206"/>
      <c r="AA10" s="207"/>
      <c r="AB10" s="206"/>
      <c r="AC10" s="206"/>
      <c r="AD10" s="206"/>
      <c r="AE10" s="207"/>
      <c r="AF10" s="206"/>
      <c r="AG10" s="207"/>
      <c r="AH10" s="206"/>
      <c r="AI10" s="206"/>
      <c r="AJ10" s="206"/>
      <c r="AK10" s="207"/>
      <c r="AL10" s="206"/>
      <c r="AM10" s="207"/>
      <c r="AN10" s="206"/>
      <c r="AO10" s="206"/>
      <c r="AP10" s="206"/>
      <c r="AQ10" s="207"/>
      <c r="AR10" s="206"/>
      <c r="AS10" s="208"/>
      <c r="AT10" s="232"/>
    </row>
    <row r="11" spans="1:46" s="227" customFormat="1" ht="15" customHeight="1">
      <c r="A11" s="63">
        <v>45770</v>
      </c>
      <c r="B11" s="64" t="s">
        <v>30</v>
      </c>
      <c r="C11" s="79" t="s">
        <v>31</v>
      </c>
      <c r="D11" s="84" t="s">
        <v>32</v>
      </c>
      <c r="E11" s="84" t="s">
        <v>33</v>
      </c>
      <c r="F11" s="84" t="s">
        <v>34</v>
      </c>
      <c r="G11" s="86">
        <v>1029</v>
      </c>
      <c r="H11" s="87">
        <v>1028</v>
      </c>
      <c r="I11" s="80" t="s">
        <v>35</v>
      </c>
      <c r="J11" s="65">
        <v>0.3</v>
      </c>
      <c r="K11" s="66">
        <v>0.3</v>
      </c>
      <c r="L11" s="67" t="s">
        <v>36</v>
      </c>
      <c r="M11" s="68">
        <f t="shared" ref="M11:M15" si="0">IF(OR(J11="-",L11="-"),"NC",IF(AND(J11="&lt;0.1",L11="&lt;0.1"),0.1*0.1/100,IF(J11="&lt;0.1",L11*0.1/100,IF(L11="&lt;0.1",J11*0.1/100,J11*L11/100))))</f>
        <v>2.9999999999999997E-4</v>
      </c>
      <c r="N11" s="67">
        <v>4.5</v>
      </c>
      <c r="O11" s="69">
        <f>IF(OR(K11="-",N11="-"),"NC",IF(AND(K11="&lt;0.1",N11="&lt;0.1"),0.1*0.1/100,IF(K11="&lt;0.1",N11*0.1/100,IF(N11="&lt;0.1",K11*0.1/100,K11*N11/100))))</f>
        <v>1.3499999999999998E-2</v>
      </c>
      <c r="P11" s="65">
        <v>-0.1</v>
      </c>
      <c r="Q11" s="66">
        <v>-0.1</v>
      </c>
      <c r="R11" s="67" t="s">
        <v>36</v>
      </c>
      <c r="S11" s="68">
        <f>IF(OR(P11="-",R11="-"),"NC",IF(AND(P11="&lt;0.1",R11="&lt;0.1"),0.1*0.1/100,IF(P11="&lt;0.1",R11*0.1/100,IF(R11="&lt;0.1",P11*0.1/100,P11*R11/100))))</f>
        <v>-1.0000000000000002E-4</v>
      </c>
      <c r="T11" s="67">
        <v>1.7</v>
      </c>
      <c r="U11" s="69">
        <f>IF(OR(Q11="-",T11="-"),"NC",IF(AND(Q11="&lt;0.1",T11="&lt;0.1"),0.1*0.1/100,IF(Q11="&lt;0.1",T11*0.1/100,IF(T11="&lt;0.1",Q11*0.1/100,Q11*T11/100))))</f>
        <v>-1.7000000000000001E-3</v>
      </c>
      <c r="V11" s="65">
        <v>-0.1</v>
      </c>
      <c r="W11" s="66">
        <v>-0.1</v>
      </c>
      <c r="X11" s="67" t="s">
        <v>36</v>
      </c>
      <c r="Y11" s="68">
        <f>IF(OR(V11="-",X11="-"),"NC",IF(AND(V11="&lt;0.1",X11="&lt;0.1"),0.1*0.1/100,IF(V11="&lt;0.1",X11*0.1/100,IF(X11="&lt;0.1",V11*0.1/100,V11*X11/100))))</f>
        <v>-1.0000000000000002E-4</v>
      </c>
      <c r="Z11" s="67">
        <v>0.1</v>
      </c>
      <c r="AA11" s="69">
        <f>IF(OR(W11="-",Z11="-"),"NC",IF(AND(W11="&lt;0.1",Z11="&lt;0.1"),0.1*0.1/100,IF(W11="&lt;0.1",Z11*0.1/100,IF(Z11="&lt;0.1",W11*0.1/100,W11*Z11/100))))</f>
        <v>-1.0000000000000002E-4</v>
      </c>
      <c r="AB11" s="65">
        <v>-0.1</v>
      </c>
      <c r="AC11" s="66">
        <v>-0.1</v>
      </c>
      <c r="AD11" s="67" t="s">
        <v>36</v>
      </c>
      <c r="AE11" s="68">
        <f>IF(OR(AB11="-",AD11="-"),"NC",IF(AND(AB11="&lt;0.1",AD11="&lt;0.1"),0.1*0.1/100,IF(AB11="&lt;0.1",AD11*0.1/100,IF(AD11="&lt;0.1",AB11*0.1/100,AB11*AD11/100))))</f>
        <v>-1.0000000000000002E-4</v>
      </c>
      <c r="AF11" s="67">
        <v>0.1</v>
      </c>
      <c r="AG11" s="69">
        <f>IF(OR(AC11="-",AF11="-"),"NC",IF(AND(AC11="&lt;0.1",AF11="&lt;0.1"),0.1*0.1/100,IF(AC11="&lt;0.1",AF11*0.1/100,IF(AF11="&lt;0.1",AC11*0.1/100,AC11*AF11/100))))</f>
        <v>-1.0000000000000002E-4</v>
      </c>
      <c r="AH11" s="119"/>
      <c r="AI11" s="120"/>
      <c r="AJ11" s="120"/>
      <c r="AK11" s="120"/>
      <c r="AL11" s="120"/>
      <c r="AM11" s="121"/>
      <c r="AN11" s="119"/>
      <c r="AO11" s="120"/>
      <c r="AP11" s="120"/>
      <c r="AQ11" s="120"/>
      <c r="AR11" s="120"/>
      <c r="AS11" s="121"/>
      <c r="AT11" s="232"/>
    </row>
    <row r="12" spans="1:46" s="227" customFormat="1" ht="15" customHeight="1">
      <c r="A12" s="70">
        <v>45799</v>
      </c>
      <c r="B12" s="71" t="s">
        <v>30</v>
      </c>
      <c r="C12" s="81" t="s">
        <v>31</v>
      </c>
      <c r="D12" s="85" t="s">
        <v>32</v>
      </c>
      <c r="E12" s="85" t="s">
        <v>33</v>
      </c>
      <c r="F12" s="85" t="s">
        <v>32</v>
      </c>
      <c r="G12" s="88">
        <v>1019</v>
      </c>
      <c r="H12" s="89">
        <v>1019</v>
      </c>
      <c r="I12" s="82" t="s">
        <v>35</v>
      </c>
      <c r="J12" s="72">
        <v>-0.2</v>
      </c>
      <c r="K12" s="44">
        <v>-0.2</v>
      </c>
      <c r="L12" s="73" t="s">
        <v>36</v>
      </c>
      <c r="M12" s="44">
        <f t="shared" si="0"/>
        <v>-2.0000000000000004E-4</v>
      </c>
      <c r="N12" s="73">
        <v>0.3</v>
      </c>
      <c r="O12" s="74">
        <f t="shared" ref="O12:O15" si="1">IF(OR(K12="-",N12="-"),"NC",IF(AND(K12="&lt;0.1",N12="&lt;0.1"),0.1*0.1/100,IF(K12="&lt;0.1",N12*0.1/100,IF(N12="&lt;0.1",K12*0.1/100,K12*N12/100))))</f>
        <v>-5.9999999999999995E-4</v>
      </c>
      <c r="P12" s="72">
        <v>0.4</v>
      </c>
      <c r="Q12" s="44">
        <v>0.4</v>
      </c>
      <c r="R12" s="73" t="s">
        <v>36</v>
      </c>
      <c r="S12" s="44">
        <f t="shared" ref="S12:S15" si="2">IF(OR(P12="-",R12="-"),"NC",IF(AND(P12="&lt;0.1",R12="&lt;0.1"),0.1*0.1/100,IF(P12="&lt;0.1",R12*0.1/100,IF(R12="&lt;0.1",P12*0.1/100,P12*R12/100))))</f>
        <v>4.0000000000000007E-4</v>
      </c>
      <c r="T12" s="73">
        <v>0.1</v>
      </c>
      <c r="U12" s="74">
        <f t="shared" ref="U12:U15" si="3">IF(OR(Q12="-",T12="-"),"NC",IF(AND(Q12="&lt;0.1",T12="&lt;0.1"),0.1*0.1/100,IF(Q12="&lt;0.1",T12*0.1/100,IF(T12="&lt;0.1",Q12*0.1/100,Q12*T12/100))))</f>
        <v>4.0000000000000007E-4</v>
      </c>
      <c r="V12" s="72">
        <v>0.1</v>
      </c>
      <c r="W12" s="44">
        <v>0.1</v>
      </c>
      <c r="X12" s="73" t="s">
        <v>36</v>
      </c>
      <c r="Y12" s="44">
        <f t="shared" ref="Y12:Y15" si="4">IF(OR(V12="-",X12="-"),"NC",IF(AND(V12="&lt;0.1",X12="&lt;0.1"),0.1*0.1/100,IF(V12="&lt;0.1",X12*0.1/100,IF(X12="&lt;0.1",V12*0.1/100,V12*X12/100))))</f>
        <v>1.0000000000000002E-4</v>
      </c>
      <c r="Z12" s="73">
        <v>0.1</v>
      </c>
      <c r="AA12" s="74">
        <f t="shared" ref="AA12:AA15" si="5">IF(OR(W12="-",Z12="-"),"NC",IF(AND(W12="&lt;0.1",Z12="&lt;0.1"),0.1*0.1/100,IF(W12="&lt;0.1",Z12*0.1/100,IF(Z12="&lt;0.1",W12*0.1/100,W12*Z12/100))))</f>
        <v>1.0000000000000002E-4</v>
      </c>
      <c r="AB12" s="72" t="s">
        <v>36</v>
      </c>
      <c r="AC12" s="44" t="s">
        <v>36</v>
      </c>
      <c r="AD12" s="73" t="s">
        <v>36</v>
      </c>
      <c r="AE12" s="44">
        <f t="shared" ref="AE12:AE14" si="6">IF(OR(AB12="-",AD12="-"),"NC",IF(AND(AB12="&lt;0.1",AD12="&lt;0.1"),0.1*0.1/100,IF(AB12="&lt;0.1",AD12*0.1/100,IF(AD12="&lt;0.1",AB12*0.1/100,AB12*AD12/100))))</f>
        <v>1.0000000000000002E-4</v>
      </c>
      <c r="AF12" s="73">
        <v>0.2</v>
      </c>
      <c r="AG12" s="74">
        <f t="shared" ref="AG12:AG14" si="7">IF(OR(AC12="-",AF12="-"),"NC",IF(AND(AC12="&lt;0.1",AF12="&lt;0.1"),0.1*0.1/100,IF(AC12="&lt;0.1",AF12*0.1/100,IF(AF12="&lt;0.1",AC12*0.1/100,AC12*AF12/100))))</f>
        <v>2.0000000000000004E-4</v>
      </c>
      <c r="AH12" s="122"/>
      <c r="AI12" s="123"/>
      <c r="AJ12" s="123"/>
      <c r="AK12" s="123"/>
      <c r="AL12" s="123"/>
      <c r="AM12" s="124"/>
      <c r="AN12" s="122"/>
      <c r="AO12" s="123"/>
      <c r="AP12" s="123"/>
      <c r="AQ12" s="123"/>
      <c r="AR12" s="123"/>
      <c r="AS12" s="124"/>
      <c r="AT12" s="232"/>
    </row>
    <row r="13" spans="1:46" s="227" customFormat="1" ht="15" customHeight="1">
      <c r="A13" s="70">
        <v>45840</v>
      </c>
      <c r="B13" s="71" t="s">
        <v>30</v>
      </c>
      <c r="C13" s="81" t="s">
        <v>31</v>
      </c>
      <c r="D13" s="85" t="s">
        <v>32</v>
      </c>
      <c r="E13" s="85" t="s">
        <v>37</v>
      </c>
      <c r="F13" s="85" t="s">
        <v>38</v>
      </c>
      <c r="G13" s="96" t="s">
        <v>39</v>
      </c>
      <c r="H13" s="97" t="s">
        <v>39</v>
      </c>
      <c r="I13" s="82" t="s">
        <v>39</v>
      </c>
      <c r="J13" s="72">
        <v>-0.2</v>
      </c>
      <c r="K13" s="44">
        <v>-0.2</v>
      </c>
      <c r="L13" s="73" t="s">
        <v>36</v>
      </c>
      <c r="M13" s="44">
        <f t="shared" si="0"/>
        <v>-2.0000000000000004E-4</v>
      </c>
      <c r="N13" s="73">
        <v>0.1</v>
      </c>
      <c r="O13" s="74">
        <f t="shared" si="1"/>
        <v>-2.0000000000000004E-4</v>
      </c>
      <c r="P13" s="72" t="s">
        <v>36</v>
      </c>
      <c r="Q13" s="44" t="s">
        <v>36</v>
      </c>
      <c r="R13" s="73" t="s">
        <v>36</v>
      </c>
      <c r="S13" s="44">
        <f t="shared" si="2"/>
        <v>1.0000000000000002E-4</v>
      </c>
      <c r="T13" s="73">
        <v>4.3</v>
      </c>
      <c r="U13" s="74">
        <f t="shared" si="3"/>
        <v>4.3E-3</v>
      </c>
      <c r="V13" s="72">
        <v>0.1</v>
      </c>
      <c r="W13" s="44">
        <v>0.1</v>
      </c>
      <c r="X13" s="73" t="s">
        <v>36</v>
      </c>
      <c r="Y13" s="44">
        <f t="shared" si="4"/>
        <v>1.0000000000000002E-4</v>
      </c>
      <c r="Z13" s="73">
        <v>0.1</v>
      </c>
      <c r="AA13" s="74">
        <f t="shared" si="5"/>
        <v>1.0000000000000002E-4</v>
      </c>
      <c r="AB13" s="72" t="s">
        <v>36</v>
      </c>
      <c r="AC13" s="44" t="s">
        <v>36</v>
      </c>
      <c r="AD13" s="73" t="s">
        <v>36</v>
      </c>
      <c r="AE13" s="44">
        <f t="shared" si="6"/>
        <v>1.0000000000000002E-4</v>
      </c>
      <c r="AF13" s="73">
        <v>0.1</v>
      </c>
      <c r="AG13" s="74">
        <f t="shared" si="7"/>
        <v>1.0000000000000002E-4</v>
      </c>
      <c r="AH13" s="122"/>
      <c r="AI13" s="123"/>
      <c r="AJ13" s="123"/>
      <c r="AK13" s="123"/>
      <c r="AL13" s="123"/>
      <c r="AM13" s="124"/>
      <c r="AN13" s="122"/>
      <c r="AO13" s="123"/>
      <c r="AP13" s="123"/>
      <c r="AQ13" s="123"/>
      <c r="AR13" s="123"/>
      <c r="AS13" s="124"/>
      <c r="AT13" s="232"/>
    </row>
    <row r="14" spans="1:46" s="227" customFormat="1" ht="15" customHeight="1">
      <c r="A14" s="70">
        <v>45866</v>
      </c>
      <c r="B14" s="71" t="s">
        <v>30</v>
      </c>
      <c r="C14" s="81" t="s">
        <v>31</v>
      </c>
      <c r="D14" s="85" t="s">
        <v>32</v>
      </c>
      <c r="E14" s="85" t="s">
        <v>40</v>
      </c>
      <c r="F14" s="85" t="s">
        <v>41</v>
      </c>
      <c r="G14" s="96">
        <v>1022</v>
      </c>
      <c r="H14" s="97" t="s">
        <v>39</v>
      </c>
      <c r="I14" s="82" t="s">
        <v>35</v>
      </c>
      <c r="J14" s="72">
        <v>0.1</v>
      </c>
      <c r="K14" s="44">
        <v>0.1</v>
      </c>
      <c r="L14" s="73" t="s">
        <v>36</v>
      </c>
      <c r="M14" s="44">
        <f t="shared" si="0"/>
        <v>1.0000000000000002E-4</v>
      </c>
      <c r="N14" s="73">
        <v>0.4</v>
      </c>
      <c r="O14" s="74">
        <f t="shared" si="1"/>
        <v>4.0000000000000007E-4</v>
      </c>
      <c r="P14" s="72">
        <v>0.3</v>
      </c>
      <c r="Q14" s="44">
        <v>0.3</v>
      </c>
      <c r="R14" s="73" t="s">
        <v>36</v>
      </c>
      <c r="S14" s="44">
        <f t="shared" si="2"/>
        <v>2.9999999999999997E-4</v>
      </c>
      <c r="T14" s="73">
        <v>4.0999999999999996</v>
      </c>
      <c r="U14" s="74">
        <f t="shared" si="3"/>
        <v>1.2299999999999998E-2</v>
      </c>
      <c r="V14" s="72" t="s">
        <v>36</v>
      </c>
      <c r="W14" s="44" t="s">
        <v>36</v>
      </c>
      <c r="X14" s="73" t="s">
        <v>36</v>
      </c>
      <c r="Y14" s="44">
        <f t="shared" si="4"/>
        <v>1.0000000000000002E-4</v>
      </c>
      <c r="Z14" s="73">
        <v>0.1</v>
      </c>
      <c r="AA14" s="74">
        <f t="shared" si="5"/>
        <v>1.0000000000000002E-4</v>
      </c>
      <c r="AB14" s="72">
        <v>0.1</v>
      </c>
      <c r="AC14" s="44">
        <v>0.1</v>
      </c>
      <c r="AD14" s="73" t="s">
        <v>36</v>
      </c>
      <c r="AE14" s="44">
        <f t="shared" si="6"/>
        <v>1.0000000000000002E-4</v>
      </c>
      <c r="AF14" s="73">
        <v>0.2</v>
      </c>
      <c r="AG14" s="74">
        <f t="shared" si="7"/>
        <v>2.0000000000000004E-4</v>
      </c>
      <c r="AH14" s="122"/>
      <c r="AI14" s="123"/>
      <c r="AJ14" s="123"/>
      <c r="AK14" s="123"/>
      <c r="AL14" s="123"/>
      <c r="AM14" s="124"/>
      <c r="AN14" s="122"/>
      <c r="AO14" s="123"/>
      <c r="AP14" s="123"/>
      <c r="AQ14" s="123"/>
      <c r="AR14" s="123"/>
      <c r="AS14" s="124"/>
      <c r="AT14" s="232"/>
    </row>
    <row r="15" spans="1:46" s="227" customFormat="1" ht="15" customHeight="1">
      <c r="A15" s="70">
        <v>45901</v>
      </c>
      <c r="B15" s="71" t="s">
        <v>30</v>
      </c>
      <c r="C15" s="81" t="s">
        <v>42</v>
      </c>
      <c r="D15" s="85" t="s">
        <v>34</v>
      </c>
      <c r="E15" s="85" t="s">
        <v>37</v>
      </c>
      <c r="F15" s="85" t="s">
        <v>41</v>
      </c>
      <c r="G15" s="96">
        <v>1003</v>
      </c>
      <c r="H15" s="97">
        <v>1003</v>
      </c>
      <c r="I15" s="82" t="s">
        <v>35</v>
      </c>
      <c r="J15" s="72">
        <v>0.3</v>
      </c>
      <c r="K15" s="44">
        <v>0.2</v>
      </c>
      <c r="L15" s="73" t="s">
        <v>36</v>
      </c>
      <c r="M15" s="44">
        <f t="shared" si="0"/>
        <v>2.9999999999999997E-4</v>
      </c>
      <c r="N15" s="75">
        <v>0.1</v>
      </c>
      <c r="O15" s="74">
        <f t="shared" si="1"/>
        <v>2.0000000000000004E-4</v>
      </c>
      <c r="P15" s="72">
        <v>0.8</v>
      </c>
      <c r="Q15" s="44">
        <v>0.6</v>
      </c>
      <c r="R15" s="73" t="s">
        <v>36</v>
      </c>
      <c r="S15" s="44">
        <f t="shared" si="2"/>
        <v>8.0000000000000015E-4</v>
      </c>
      <c r="T15" s="75">
        <v>2.2999999999999998</v>
      </c>
      <c r="U15" s="74">
        <f t="shared" si="3"/>
        <v>1.38E-2</v>
      </c>
      <c r="V15" s="72" t="s">
        <v>36</v>
      </c>
      <c r="W15" s="44" t="s">
        <v>36</v>
      </c>
      <c r="X15" s="73" t="s">
        <v>36</v>
      </c>
      <c r="Y15" s="44">
        <f t="shared" si="4"/>
        <v>1.0000000000000002E-4</v>
      </c>
      <c r="Z15" s="75">
        <v>0.1</v>
      </c>
      <c r="AA15" s="74">
        <f t="shared" si="5"/>
        <v>1.0000000000000002E-4</v>
      </c>
      <c r="AB15" s="72">
        <v>0.1</v>
      </c>
      <c r="AC15" s="44">
        <v>0.1</v>
      </c>
      <c r="AD15" s="73" t="s">
        <v>36</v>
      </c>
      <c r="AE15" s="44">
        <f t="shared" ref="AE15:AE17" si="8">IF(OR(AB15="-",AD15="-"),"NC",IF(AND(AB15="&lt;0.1",AD15="&lt;0.1"),0.1*0.1/100,IF(AB15="&lt;0.1",AD15*0.1/100,IF(AD15="&lt;0.1",AB15*0.1/100,AB15*AD15/100))))</f>
        <v>1.0000000000000002E-4</v>
      </c>
      <c r="AF15" s="73">
        <v>0.2</v>
      </c>
      <c r="AG15" s="74">
        <f t="shared" ref="AG15:AG17" si="9">IF(OR(AC15="-",AF15="-"),"NC",IF(AND(AC15="&lt;0.1",AF15="&lt;0.1"),0.1*0.1/100,IF(AC15="&lt;0.1",AF15*0.1/100,IF(AF15="&lt;0.1",AC15*0.1/100,AC15*AF15/100))))</f>
        <v>2.0000000000000004E-4</v>
      </c>
      <c r="AH15" s="122"/>
      <c r="AI15" s="123"/>
      <c r="AJ15" s="123"/>
      <c r="AK15" s="123"/>
      <c r="AL15" s="123"/>
      <c r="AM15" s="124"/>
      <c r="AN15" s="122"/>
      <c r="AO15" s="123"/>
      <c r="AP15" s="123"/>
      <c r="AQ15" s="123"/>
      <c r="AR15" s="123"/>
      <c r="AS15" s="124"/>
      <c r="AT15" s="232"/>
    </row>
    <row r="16" spans="1:46" s="227" customFormat="1" ht="15" customHeight="1">
      <c r="A16" s="106">
        <v>45922</v>
      </c>
      <c r="B16" s="107" t="s">
        <v>30</v>
      </c>
      <c r="C16" s="108" t="s">
        <v>43</v>
      </c>
      <c r="D16" s="109" t="s">
        <v>32</v>
      </c>
      <c r="E16" s="109" t="s">
        <v>40</v>
      </c>
      <c r="F16" s="109" t="s">
        <v>32</v>
      </c>
      <c r="G16" s="110">
        <v>1029</v>
      </c>
      <c r="H16" s="111" t="s">
        <v>39</v>
      </c>
      <c r="I16" s="112" t="s">
        <v>39</v>
      </c>
      <c r="J16" s="113">
        <v>0.1</v>
      </c>
      <c r="K16" s="114">
        <v>0.1</v>
      </c>
      <c r="L16" s="115" t="s">
        <v>36</v>
      </c>
      <c r="M16" s="114">
        <f t="shared" ref="M16:M17" si="10">IF(OR(J16="-",L16="-"),"NC",IF(AND(J16="&lt;0.1",L16="&lt;0.1"),0.1*0.1/100,IF(J16="&lt;0.1",L16*0.1/100,IF(L16="&lt;0.1",J16*0.1/100,J16*L16/100))))</f>
        <v>1.0000000000000002E-4</v>
      </c>
      <c r="N16" s="116">
        <v>0.1</v>
      </c>
      <c r="O16" s="117">
        <f t="shared" ref="O16:O17" si="11">IF(OR(K16="-",N16="-"),"NC",IF(AND(K16="&lt;0.1",N16="&lt;0.1"),0.1*0.1/100,IF(K16="&lt;0.1",N16*0.1/100,IF(N16="&lt;0.1",K16*0.1/100,K16*N16/100))))</f>
        <v>1.0000000000000002E-4</v>
      </c>
      <c r="P16" s="113">
        <v>0.3</v>
      </c>
      <c r="Q16" s="114">
        <v>0.3</v>
      </c>
      <c r="R16" s="115" t="s">
        <v>36</v>
      </c>
      <c r="S16" s="114">
        <f t="shared" ref="S16:S17" si="12">IF(OR(P16="-",R16="-"),"NC",IF(AND(P16="&lt;0.1",R16="&lt;0.1"),0.1*0.1/100,IF(P16="&lt;0.1",R16*0.1/100,IF(R16="&lt;0.1",P16*0.1/100,P16*R16/100))))</f>
        <v>2.9999999999999997E-4</v>
      </c>
      <c r="T16" s="116">
        <v>4.9000000000000004</v>
      </c>
      <c r="U16" s="117">
        <f t="shared" ref="U16:U18" si="13">IF(OR(Q16="-",T16="-"),"NC",IF(AND(Q16="&lt;0.1",T16="&lt;0.1"),0.1*0.1/100,IF(Q16="&lt;0.1",T16*0.1/100,IF(T16="&lt;0.1",Q16*0.1/100,Q16*T16/100))))</f>
        <v>1.47E-2</v>
      </c>
      <c r="V16" s="113">
        <v>0.1</v>
      </c>
      <c r="W16" s="114">
        <v>0.1</v>
      </c>
      <c r="X16" s="115" t="s">
        <v>36</v>
      </c>
      <c r="Y16" s="114">
        <f t="shared" ref="Y16:Y17" si="14">IF(OR(V16="-",X16="-"),"NC",IF(AND(V16="&lt;0.1",X16="&lt;0.1"),0.1*0.1/100,IF(V16="&lt;0.1",X16*0.1/100,IF(X16="&lt;0.1",V16*0.1/100,V16*X16/100))))</f>
        <v>1.0000000000000002E-4</v>
      </c>
      <c r="Z16" s="116">
        <v>0.1</v>
      </c>
      <c r="AA16" s="117">
        <f t="shared" ref="AA16:AA17" si="15">IF(OR(W16="-",Z16="-"),"NC",IF(AND(W16="&lt;0.1",Z16="&lt;0.1"),0.1*0.1/100,IF(W16="&lt;0.1",Z16*0.1/100,IF(Z16="&lt;0.1",W16*0.1/100,W16*Z16/100))))</f>
        <v>1.0000000000000002E-4</v>
      </c>
      <c r="AB16" s="113">
        <v>0.2</v>
      </c>
      <c r="AC16" s="114">
        <v>0.2</v>
      </c>
      <c r="AD16" s="115" t="s">
        <v>36</v>
      </c>
      <c r="AE16" s="114">
        <f t="shared" si="8"/>
        <v>2.0000000000000004E-4</v>
      </c>
      <c r="AF16" s="116">
        <v>0.2</v>
      </c>
      <c r="AG16" s="117">
        <f t="shared" si="9"/>
        <v>4.0000000000000007E-4</v>
      </c>
      <c r="AH16" s="125"/>
      <c r="AI16" s="126"/>
      <c r="AJ16" s="126"/>
      <c r="AK16" s="126"/>
      <c r="AL16" s="127"/>
      <c r="AM16" s="128"/>
      <c r="AN16" s="125"/>
      <c r="AO16" s="126"/>
      <c r="AP16" s="126"/>
      <c r="AQ16" s="126"/>
      <c r="AR16" s="127"/>
      <c r="AS16" s="128"/>
      <c r="AT16" s="232"/>
    </row>
    <row r="17" spans="1:75" s="227" customFormat="1" ht="15" customHeight="1">
      <c r="A17" s="106">
        <v>45944</v>
      </c>
      <c r="B17" s="107" t="s">
        <v>30</v>
      </c>
      <c r="C17" s="108" t="s">
        <v>31</v>
      </c>
      <c r="D17" s="109" t="s">
        <v>32</v>
      </c>
      <c r="E17" s="109" t="s">
        <v>33</v>
      </c>
      <c r="F17" s="109" t="s">
        <v>41</v>
      </c>
      <c r="G17" s="110">
        <v>1030</v>
      </c>
      <c r="H17" s="111">
        <v>1030</v>
      </c>
      <c r="I17" s="112" t="s">
        <v>35</v>
      </c>
      <c r="J17" s="113">
        <v>0.1</v>
      </c>
      <c r="K17" s="114">
        <v>0.1</v>
      </c>
      <c r="L17" s="115" t="s">
        <v>36</v>
      </c>
      <c r="M17" s="114">
        <f t="shared" si="10"/>
        <v>1.0000000000000002E-4</v>
      </c>
      <c r="N17" s="116">
        <v>0.1</v>
      </c>
      <c r="O17" s="117">
        <f t="shared" si="11"/>
        <v>1.0000000000000002E-4</v>
      </c>
      <c r="P17" s="72" t="s">
        <v>36</v>
      </c>
      <c r="Q17" s="44" t="s">
        <v>36</v>
      </c>
      <c r="R17" s="115" t="s">
        <v>36</v>
      </c>
      <c r="S17" s="114">
        <f t="shared" si="12"/>
        <v>1.0000000000000002E-4</v>
      </c>
      <c r="T17" s="116">
        <v>5.2</v>
      </c>
      <c r="U17" s="117">
        <f t="shared" si="13"/>
        <v>5.1999999999999998E-3</v>
      </c>
      <c r="V17" s="113">
        <v>0.2</v>
      </c>
      <c r="W17" s="114">
        <v>0.2</v>
      </c>
      <c r="X17" s="115" t="s">
        <v>36</v>
      </c>
      <c r="Y17" s="114">
        <f t="shared" si="14"/>
        <v>2.0000000000000004E-4</v>
      </c>
      <c r="Z17" s="116">
        <v>0.1</v>
      </c>
      <c r="AA17" s="117">
        <f t="shared" si="15"/>
        <v>2.0000000000000004E-4</v>
      </c>
      <c r="AB17" s="113" t="s">
        <v>36</v>
      </c>
      <c r="AC17" s="114" t="s">
        <v>36</v>
      </c>
      <c r="AD17" s="115" t="s">
        <v>36</v>
      </c>
      <c r="AE17" s="114">
        <f t="shared" si="8"/>
        <v>1.0000000000000002E-4</v>
      </c>
      <c r="AF17" s="116">
        <v>0.1</v>
      </c>
      <c r="AG17" s="117">
        <f t="shared" si="9"/>
        <v>1.0000000000000002E-4</v>
      </c>
      <c r="AH17" s="125"/>
      <c r="AI17" s="126"/>
      <c r="AJ17" s="126"/>
      <c r="AK17" s="126"/>
      <c r="AL17" s="127"/>
      <c r="AM17" s="128"/>
      <c r="AN17" s="125"/>
      <c r="AO17" s="126"/>
      <c r="AP17" s="126"/>
      <c r="AQ17" s="126"/>
      <c r="AR17" s="127"/>
      <c r="AS17" s="128"/>
      <c r="AT17" s="232"/>
    </row>
    <row r="18" spans="1:75" s="227" customFormat="1" ht="15" customHeight="1">
      <c r="A18" s="106">
        <v>45968</v>
      </c>
      <c r="B18" s="107" t="s">
        <v>30</v>
      </c>
      <c r="C18" s="108" t="s">
        <v>42</v>
      </c>
      <c r="D18" s="109" t="s">
        <v>34</v>
      </c>
      <c r="E18" s="109" t="s">
        <v>33</v>
      </c>
      <c r="F18" s="109" t="s">
        <v>41</v>
      </c>
      <c r="G18" s="110">
        <v>1002</v>
      </c>
      <c r="H18" s="111">
        <v>1002</v>
      </c>
      <c r="I18" s="112" t="s">
        <v>35</v>
      </c>
      <c r="J18" s="113">
        <v>2</v>
      </c>
      <c r="K18" s="114">
        <v>0.2</v>
      </c>
      <c r="L18" s="115" t="s">
        <v>36</v>
      </c>
      <c r="M18" s="114">
        <f>IF(OR(J18="-",L18="-"),"NC",IF(AND(J18="&lt;0.1",L18="&lt;0.1"),0.1*0.1/100,IF(J18="&lt;0.1",L18*0.1/100,IF(L18="&lt;0.1",J18*0.1/100,J18*L18/100))))</f>
        <v>2E-3</v>
      </c>
      <c r="N18" s="116">
        <v>1.4</v>
      </c>
      <c r="O18" s="117">
        <f>IF(OR(K18="-",N18="-"),"NC",IF(AND(K18="&lt;0.1",N18="&lt;0.1"),0.1*0.1/100,IF(K18="&lt;0.1",N18*0.1/100,IF(N18="&lt;0.1",K18*0.1/100,K18*N18/100))))</f>
        <v>2.7999999999999995E-3</v>
      </c>
      <c r="P18" s="113">
        <v>0.1</v>
      </c>
      <c r="Q18" s="114">
        <v>0.1</v>
      </c>
      <c r="R18" s="115" t="s">
        <v>36</v>
      </c>
      <c r="S18" s="114">
        <f t="shared" ref="S18:S19" si="16">IF(OR(P18="-",R18="-"),"NC",IF(AND(P18="&lt;0.1",R18="&lt;0.1"),0.1*0.1/100,IF(P18="&lt;0.1",R18*0.1/100,IF(R18="&lt;0.1",P18*0.1/100,P18*R18/100))))</f>
        <v>1.0000000000000002E-4</v>
      </c>
      <c r="T18" s="116">
        <v>4.8</v>
      </c>
      <c r="U18" s="117">
        <f t="shared" si="13"/>
        <v>4.7999999999999996E-3</v>
      </c>
      <c r="V18" s="113">
        <v>0.1</v>
      </c>
      <c r="W18" s="114">
        <v>0.1</v>
      </c>
      <c r="X18" s="115" t="s">
        <v>36</v>
      </c>
      <c r="Y18" s="114">
        <f t="shared" ref="Y18:Y19" si="17">IF(OR(V18="-",X18="-"),"NC",IF(AND(V18="&lt;0.1",X18="&lt;0.1"),0.1*0.1/100,IF(V18="&lt;0.1",X18*0.1/100,IF(X18="&lt;0.1",V18*0.1/100,V18*X18/100))))</f>
        <v>1.0000000000000002E-4</v>
      </c>
      <c r="Z18" s="116">
        <v>0.9</v>
      </c>
      <c r="AA18" s="117">
        <f t="shared" ref="AA18:AA19" si="18">IF(OR(W18="-",Z18="-"),"NC",IF(AND(W18="&lt;0.1",Z18="&lt;0.1"),0.1*0.1/100,IF(W18="&lt;0.1",Z18*0.1/100,IF(Z18="&lt;0.1",W18*0.1/100,W18*Z18/100))))</f>
        <v>9.0000000000000008E-4</v>
      </c>
      <c r="AB18" s="113" t="s">
        <v>36</v>
      </c>
      <c r="AC18" s="114">
        <v>0.1</v>
      </c>
      <c r="AD18" s="115" t="s">
        <v>36</v>
      </c>
      <c r="AE18" s="114">
        <f t="shared" ref="AE18:AE19" si="19">IF(OR(AB18="-",AD18="-"),"NC",IF(AND(AB18="&lt;0.1",AD18="&lt;0.1"),0.1*0.1/100,IF(AB18="&lt;0.1",AD18*0.1/100,IF(AD18="&lt;0.1",AB18*0.1/100,AB18*AD18/100))))</f>
        <v>1.0000000000000002E-4</v>
      </c>
      <c r="AF18" s="116">
        <v>1.2</v>
      </c>
      <c r="AG18" s="117">
        <f t="shared" ref="AG18" si="20">IF(OR(AC18="-",AF18="-"),"NC",IF(AND(AC18="&lt;0.1",AF18="&lt;0.1"),0.1*0.1/100,IF(AC18="&lt;0.1",AF18*0.1/100,IF(AF18="&lt;0.1",AC18*0.1/100,AC18*AF18/100))))</f>
        <v>1.1999999999999999E-3</v>
      </c>
      <c r="AH18" s="125"/>
      <c r="AI18" s="126"/>
      <c r="AJ18" s="126"/>
      <c r="AK18" s="126"/>
      <c r="AL18" s="127"/>
      <c r="AM18" s="128"/>
      <c r="AN18" s="125"/>
      <c r="AO18" s="126"/>
      <c r="AP18" s="126"/>
      <c r="AQ18" s="126"/>
      <c r="AR18" s="127"/>
      <c r="AS18" s="128"/>
      <c r="AT18" s="232"/>
    </row>
    <row r="19" spans="1:75" s="227" customFormat="1" ht="15" customHeight="1">
      <c r="A19" s="106">
        <v>45999</v>
      </c>
      <c r="B19" s="107" t="s">
        <v>30</v>
      </c>
      <c r="C19" s="108" t="s">
        <v>42</v>
      </c>
      <c r="D19" s="109" t="s">
        <v>37</v>
      </c>
      <c r="E19" s="109" t="s">
        <v>33</v>
      </c>
      <c r="F19" s="109" t="s">
        <v>41</v>
      </c>
      <c r="G19" s="110">
        <v>1002</v>
      </c>
      <c r="H19" s="111">
        <v>1002</v>
      </c>
      <c r="I19" s="112" t="s">
        <v>35</v>
      </c>
      <c r="J19" s="113">
        <v>0.5</v>
      </c>
      <c r="K19" s="114">
        <v>0.2</v>
      </c>
      <c r="L19" s="115" t="s">
        <v>36</v>
      </c>
      <c r="M19" s="114">
        <f>IF(OR(J19="-",L19="-"),"NC",IF(AND(J19="&lt;0.1",L19="&lt;0.1"),0.1*0.1/100,IF(J19="&lt;0.1",L19*0.1/100,IF(L19="&lt;0.1",J19*0.1/100,J19*L19/100))))</f>
        <v>5.0000000000000001E-4</v>
      </c>
      <c r="N19" s="116">
        <v>7.2</v>
      </c>
      <c r="O19" s="117">
        <f>IF(OR(K19="-",N19="-"),"NC",IF(AND(K19="&lt;0.1",N19="&lt;0.1"),0.1*0.1/100,IF(K19="&lt;0.1",N19*0.1/100,IF(N19="&lt;0.1",K19*0.1/100,K19*N19/100))))</f>
        <v>1.4400000000000001E-2</v>
      </c>
      <c r="P19" s="113">
        <v>0</v>
      </c>
      <c r="Q19" s="114">
        <v>0</v>
      </c>
      <c r="R19" s="115" t="s">
        <v>36</v>
      </c>
      <c r="S19" s="114">
        <f t="shared" si="16"/>
        <v>0</v>
      </c>
      <c r="T19" s="116">
        <v>4.0999999999999996</v>
      </c>
      <c r="U19" s="117">
        <f>IF(OR(Q19="-",T19="-"),"NC",IF(AND(Q19="&lt;0.1",T19="&lt;0.1"),0.1*0.1/100,IF(Q19="&lt;0.1",T19*0.1/100,IF(T19="&lt;0.1",Q19*0.1/100,Q19*T19/100))))</f>
        <v>0</v>
      </c>
      <c r="V19" s="113">
        <v>0.2</v>
      </c>
      <c r="W19" s="114">
        <v>0.1</v>
      </c>
      <c r="X19" s="115" t="s">
        <v>36</v>
      </c>
      <c r="Y19" s="114">
        <f t="shared" si="17"/>
        <v>2.0000000000000004E-4</v>
      </c>
      <c r="Z19" s="116">
        <v>0.2</v>
      </c>
      <c r="AA19" s="117">
        <f t="shared" si="18"/>
        <v>2.0000000000000004E-4</v>
      </c>
      <c r="AB19" s="113">
        <v>0.1</v>
      </c>
      <c r="AC19" s="114">
        <v>0.1</v>
      </c>
      <c r="AD19" s="115" t="s">
        <v>36</v>
      </c>
      <c r="AE19" s="114">
        <f t="shared" si="19"/>
        <v>1.0000000000000002E-4</v>
      </c>
      <c r="AF19" s="116">
        <v>0.2</v>
      </c>
      <c r="AG19" s="117">
        <f>IF(OR(AC19="-",AF19="-"),"NC",IF(AND(AC19="&lt;0.1",AF19="&lt;0.1"),0.1*0.1/100,IF(AC19="&lt;0.1",AF19*0.1/100,IF(AF19="&lt;0.1",AC19*0.1/100,AC19*AF19/100))))</f>
        <v>2.0000000000000004E-4</v>
      </c>
      <c r="AH19" s="113">
        <v>0.4</v>
      </c>
      <c r="AI19" s="114">
        <v>0.4</v>
      </c>
      <c r="AJ19" s="115" t="s">
        <v>36</v>
      </c>
      <c r="AK19" s="114">
        <f>IF(OR(AH19="-",AJ19="-"),"NC",IF(AND(AH19="&lt;0.1",AJ19="&lt;0.1"),0.1*0.1/100,IF(AH19="&lt;0.1",AJ19*0.1/100,IF(AJ19="&lt;0.1",AH19*0.1/100,AH19*AJ19/100))))</f>
        <v>4.0000000000000007E-4</v>
      </c>
      <c r="AL19" s="116">
        <v>0.2</v>
      </c>
      <c r="AM19" s="117">
        <f>IF(OR(AI19="-",AL19="-"),"NC",IF(AND(AI19="&lt;0.1",AL19="&lt;0.1"),0.1*0.1/100,IF(AI19="&lt;0.1",AL19*0.1/100,IF(AL19="&lt;0.1",AI19*0.1/100,AI19*AL19/100))))</f>
        <v>8.0000000000000015E-4</v>
      </c>
      <c r="AN19" s="113">
        <v>0.5</v>
      </c>
      <c r="AO19" s="114">
        <v>0.5</v>
      </c>
      <c r="AP19" s="115" t="s">
        <v>36</v>
      </c>
      <c r="AQ19" s="114">
        <f t="shared" ref="AQ19" si="21">IF(OR(AN19="-",AP19="-"),"NC",IF(AND(AN19="&lt;0.1",AP19="&lt;0.1"),0.1*0.1/100,IF(AN19="&lt;0.1",AP19*0.1/100,IF(AP19="&lt;0.1",AN19*0.1/100,AN19*AP19/100))))</f>
        <v>5.0000000000000001E-4</v>
      </c>
      <c r="AR19" s="116">
        <v>0.3</v>
      </c>
      <c r="AS19" s="117">
        <f>IF(OR(AO19="-",AR19="-"),"NC",IF(AND(AO19="&lt;0.1",AR19="&lt;0.1"),0.1*0.1/100,IF(AO19="&lt;0.1",AR19*0.1/100,IF(AR19="&lt;0.1",AO19*0.1/100,AO19*AR19/100))))</f>
        <v>1.5E-3</v>
      </c>
      <c r="AT19" s="232"/>
    </row>
    <row r="20" spans="1:75" s="227" customFormat="1" ht="15" customHeight="1" thickBot="1">
      <c r="A20" s="190">
        <v>46048</v>
      </c>
      <c r="B20" s="76" t="s">
        <v>39</v>
      </c>
      <c r="C20" s="83"/>
      <c r="D20" s="132"/>
      <c r="E20" s="132"/>
      <c r="F20" s="132"/>
      <c r="G20" s="133"/>
      <c r="H20" s="134"/>
      <c r="I20" s="135"/>
      <c r="J20" s="77"/>
      <c r="K20" s="131"/>
      <c r="L20" s="136"/>
      <c r="M20" s="131"/>
      <c r="N20" s="137"/>
      <c r="O20" s="138"/>
      <c r="P20" s="77"/>
      <c r="Q20" s="131"/>
      <c r="R20" s="136"/>
      <c r="S20" s="131"/>
      <c r="T20" s="137"/>
      <c r="U20" s="138"/>
      <c r="V20" s="77"/>
      <c r="W20" s="131"/>
      <c r="X20" s="136"/>
      <c r="Y20" s="131"/>
      <c r="Z20" s="137"/>
      <c r="AA20" s="138"/>
      <c r="AB20" s="77"/>
      <c r="AC20" s="131"/>
      <c r="AD20" s="136"/>
      <c r="AE20" s="131"/>
      <c r="AF20" s="137"/>
      <c r="AG20" s="138"/>
      <c r="AH20" s="77"/>
      <c r="AI20" s="131"/>
      <c r="AJ20" s="136"/>
      <c r="AK20" s="131"/>
      <c r="AL20" s="137"/>
      <c r="AM20" s="138"/>
      <c r="AN20" s="77"/>
      <c r="AO20" s="131"/>
      <c r="AP20" s="136"/>
      <c r="AQ20" s="131"/>
      <c r="AR20" s="137"/>
      <c r="AS20" s="138"/>
      <c r="AT20" s="232"/>
    </row>
    <row r="21" spans="1:75" s="210" customFormat="1" ht="11.25" customHeight="1">
      <c r="C21" s="211"/>
      <c r="D21" s="211"/>
      <c r="E21" s="211"/>
      <c r="F21" s="211"/>
      <c r="G21" s="211"/>
      <c r="H21" s="211"/>
      <c r="I21" s="211"/>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row>
    <row r="22" spans="1:75" s="224" customFormat="1" ht="49.5" customHeight="1">
      <c r="A22" s="316" t="s">
        <v>44</v>
      </c>
      <c r="B22" s="316"/>
      <c r="C22" s="316"/>
      <c r="D22" s="316"/>
      <c r="E22" s="316"/>
      <c r="F22" s="316"/>
      <c r="G22" s="316"/>
      <c r="H22" s="316"/>
      <c r="I22" s="316"/>
      <c r="J22" s="316"/>
      <c r="K22" s="316"/>
      <c r="L22" s="316"/>
      <c r="M22" s="316"/>
      <c r="N22" s="316"/>
      <c r="O22" s="316"/>
      <c r="P22" s="316"/>
      <c r="Q22" s="316"/>
      <c r="R22" s="316"/>
      <c r="S22" s="316"/>
      <c r="T22" s="316"/>
      <c r="U22" s="316"/>
      <c r="V22" s="316"/>
      <c r="W22" s="316"/>
      <c r="X22" s="316"/>
      <c r="Y22" s="316"/>
      <c r="Z22" s="316"/>
      <c r="AA22" s="316"/>
      <c r="AB22" s="316"/>
      <c r="AC22" s="316"/>
      <c r="AD22" s="316"/>
      <c r="AE22" s="316"/>
      <c r="AF22" s="316"/>
      <c r="AG22" s="316"/>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3"/>
      <c r="BW22" s="223"/>
    </row>
    <row r="23" spans="1:75" s="224" customFormat="1" ht="15">
      <c r="A23" s="213"/>
      <c r="B23" s="214" t="s">
        <v>45</v>
      </c>
      <c r="C23" s="215"/>
      <c r="D23" s="215"/>
      <c r="E23" s="215"/>
      <c r="F23" s="215"/>
      <c r="G23" s="215"/>
      <c r="H23" s="215"/>
      <c r="I23" s="215"/>
      <c r="J23" s="212"/>
      <c r="K23" s="212"/>
      <c r="L23" s="212"/>
      <c r="M23" s="212"/>
      <c r="N23" s="212"/>
      <c r="O23" s="212"/>
      <c r="P23" s="212"/>
      <c r="Q23" s="212"/>
      <c r="R23" s="212"/>
      <c r="S23" s="212"/>
      <c r="T23" s="212"/>
      <c r="U23" s="212"/>
      <c r="V23" s="212"/>
      <c r="W23" s="212"/>
      <c r="X23" s="212"/>
      <c r="Y23" s="212"/>
      <c r="Z23" s="212"/>
      <c r="AA23" s="212"/>
      <c r="AB23" s="212"/>
      <c r="AC23" s="212"/>
      <c r="AD23" s="212"/>
      <c r="AE23" s="212"/>
      <c r="AF23" s="212"/>
      <c r="AG23" s="212"/>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3"/>
    </row>
    <row r="24" spans="1:75" s="218" customFormat="1">
      <c r="A24" s="216"/>
      <c r="B24" s="214" t="s">
        <v>46</v>
      </c>
      <c r="C24" s="215"/>
      <c r="D24" s="215"/>
      <c r="E24" s="215"/>
      <c r="F24" s="215"/>
      <c r="G24" s="215"/>
      <c r="H24" s="215"/>
      <c r="I24" s="215"/>
      <c r="J24" s="217"/>
      <c r="K24" s="217"/>
    </row>
    <row r="25" spans="1:75" s="218" customFormat="1">
      <c r="A25" s="219"/>
      <c r="B25" s="214" t="s">
        <v>47</v>
      </c>
      <c r="C25" s="215"/>
      <c r="D25" s="215"/>
      <c r="E25" s="215"/>
      <c r="F25" s="215"/>
      <c r="G25" s="215"/>
      <c r="H25" s="215"/>
      <c r="I25" s="215"/>
      <c r="J25" s="217"/>
      <c r="K25" s="217"/>
    </row>
    <row r="26" spans="1:75" s="218" customFormat="1">
      <c r="A26" s="220"/>
      <c r="B26" s="214" t="s">
        <v>48</v>
      </c>
      <c r="C26" s="215"/>
      <c r="D26" s="215"/>
      <c r="E26" s="215"/>
      <c r="F26" s="215"/>
      <c r="G26" s="215"/>
      <c r="H26" s="215"/>
      <c r="I26" s="215"/>
      <c r="J26" s="217"/>
      <c r="K26" s="217"/>
    </row>
    <row r="27" spans="1:75" s="218" customFormat="1">
      <c r="A27" s="221"/>
      <c r="B27" s="214" t="s">
        <v>49</v>
      </c>
      <c r="C27" s="215"/>
      <c r="D27" s="215"/>
      <c r="E27" s="215"/>
      <c r="F27" s="215"/>
      <c r="G27" s="215"/>
      <c r="H27" s="215"/>
      <c r="I27" s="215"/>
      <c r="J27" s="217"/>
      <c r="K27" s="217"/>
    </row>
    <row r="28" spans="1:75" s="218" customFormat="1">
      <c r="A28" s="217"/>
      <c r="B28" s="217"/>
      <c r="C28" s="222"/>
      <c r="D28" s="222"/>
      <c r="E28" s="222"/>
      <c r="F28" s="222"/>
      <c r="G28" s="222"/>
      <c r="H28" s="222"/>
      <c r="I28" s="222"/>
      <c r="J28" s="217"/>
      <c r="K28" s="217"/>
      <c r="L28" s="217"/>
    </row>
    <row r="29" spans="1:75" s="218" customFormat="1">
      <c r="A29" s="217"/>
      <c r="B29" s="217"/>
      <c r="C29" s="222"/>
      <c r="D29" s="222"/>
      <c r="E29" s="222"/>
      <c r="F29" s="222"/>
      <c r="G29" s="222"/>
      <c r="H29" s="222"/>
      <c r="I29" s="222"/>
      <c r="J29" s="217"/>
      <c r="K29" s="217"/>
      <c r="L29" s="217"/>
    </row>
    <row r="30" spans="1:75" s="218" customFormat="1">
      <c r="A30" s="217"/>
      <c r="B30" s="217"/>
      <c r="C30" s="222"/>
      <c r="D30" s="222"/>
      <c r="E30" s="222"/>
      <c r="F30" s="222"/>
      <c r="G30" s="222"/>
      <c r="H30" s="222"/>
      <c r="I30" s="222"/>
      <c r="J30" s="217"/>
      <c r="K30" s="217"/>
      <c r="L30" s="217"/>
    </row>
    <row r="31" spans="1:75" s="218" customFormat="1">
      <c r="A31" s="217"/>
      <c r="B31" s="217"/>
      <c r="C31" s="222"/>
      <c r="D31" s="222"/>
      <c r="E31" s="222"/>
      <c r="F31" s="222"/>
      <c r="G31" s="222"/>
      <c r="H31" s="222"/>
      <c r="I31" s="222"/>
      <c r="J31" s="217"/>
      <c r="K31" s="217"/>
      <c r="L31" s="217"/>
    </row>
  </sheetData>
  <mergeCells count="34">
    <mergeCell ref="A22:AG22"/>
    <mergeCell ref="AF7:AG7"/>
    <mergeCell ref="L7:M7"/>
    <mergeCell ref="N7:O7"/>
    <mergeCell ref="B5:B9"/>
    <mergeCell ref="A6:A8"/>
    <mergeCell ref="J6:O6"/>
    <mergeCell ref="V6:AA6"/>
    <mergeCell ref="AB6:AG6"/>
    <mergeCell ref="J7:K7"/>
    <mergeCell ref="P6:U6"/>
    <mergeCell ref="P7:Q7"/>
    <mergeCell ref="R7:S7"/>
    <mergeCell ref="T7:U7"/>
    <mergeCell ref="J5:AG5"/>
    <mergeCell ref="AD7:AE7"/>
    <mergeCell ref="V7:W7"/>
    <mergeCell ref="AH6:AM6"/>
    <mergeCell ref="AH7:AI7"/>
    <mergeCell ref="AJ7:AK7"/>
    <mergeCell ref="AL7:AM7"/>
    <mergeCell ref="AP7:AQ7"/>
    <mergeCell ref="AR7:AS7"/>
    <mergeCell ref="AN6:AS6"/>
    <mergeCell ref="AN7:AO7"/>
    <mergeCell ref="X7:Y7"/>
    <mergeCell ref="Z7:AA7"/>
    <mergeCell ref="AB7:AC7"/>
    <mergeCell ref="G8:I8"/>
    <mergeCell ref="C5:I7"/>
    <mergeCell ref="C8:C9"/>
    <mergeCell ref="D8:D9"/>
    <mergeCell ref="E8:E9"/>
    <mergeCell ref="F8:F9"/>
  </mergeCells>
  <phoneticPr fontId="18" type="noConversion"/>
  <conditionalFormatting sqref="J9:K20">
    <cfRule type="containsText" priority="36" stopIfTrue="1" operator="containsText" text="&lt;">
      <formula>NOT(ISERROR(SEARCH("&lt;",J9)))</formula>
    </cfRule>
    <cfRule type="containsBlanks" priority="37" stopIfTrue="1">
      <formula>LEN(TRIM(J9))=0</formula>
    </cfRule>
    <cfRule type="cellIs" dxfId="69" priority="38" operator="greaterThan">
      <formula>70</formula>
    </cfRule>
  </conditionalFormatting>
  <conditionalFormatting sqref="L9">
    <cfRule type="containsText" dxfId="68" priority="5" operator="containsText" text="&lt;">
      <formula>NOT(ISERROR(SEARCH("&lt;",L9)))</formula>
    </cfRule>
    <cfRule type="cellIs" dxfId="67" priority="6" operator="between">
      <formula>1.5</formula>
      <formula>5</formula>
    </cfRule>
    <cfRule type="cellIs" dxfId="66" priority="7" operator="greaterThan">
      <formula>5</formula>
    </cfRule>
    <cfRule type="cellIs" dxfId="65" priority="8" operator="lessThan">
      <formula>1.5</formula>
    </cfRule>
  </conditionalFormatting>
  <conditionalFormatting sqref="N9">
    <cfRule type="cellIs" dxfId="64" priority="124" operator="greaterThan">
      <formula>10</formula>
    </cfRule>
    <cfRule type="cellIs" dxfId="63" priority="125" operator="lessThan">
      <formula>5</formula>
    </cfRule>
  </conditionalFormatting>
  <conditionalFormatting sqref="N9:N20 Z9:Z20 AF9:AF20">
    <cfRule type="cellIs" dxfId="62" priority="85" operator="between">
      <formula>5</formula>
      <formula>10</formula>
    </cfRule>
  </conditionalFormatting>
  <conditionalFormatting sqref="P9:Q20">
    <cfRule type="containsText" priority="33" stopIfTrue="1" operator="containsText" text="&lt;">
      <formula>NOT(ISERROR(SEARCH("&lt;",P9)))</formula>
    </cfRule>
    <cfRule type="containsBlanks" priority="34" stopIfTrue="1">
      <formula>LEN(TRIM(P9))=0</formula>
    </cfRule>
    <cfRule type="cellIs" dxfId="61" priority="35" operator="greaterThan">
      <formula>70</formula>
    </cfRule>
  </conditionalFormatting>
  <conditionalFormatting sqref="R9">
    <cfRule type="containsText" dxfId="60" priority="1" operator="containsText" text="&lt;">
      <formula>NOT(ISERROR(SEARCH("&lt;",R9)))</formula>
    </cfRule>
    <cfRule type="cellIs" dxfId="59" priority="2" operator="between">
      <formula>1.5</formula>
      <formula>5</formula>
    </cfRule>
    <cfRule type="cellIs" dxfId="58" priority="3" operator="greaterThan">
      <formula>5</formula>
    </cfRule>
    <cfRule type="cellIs" dxfId="57" priority="4" operator="lessThan">
      <formula>1.5</formula>
    </cfRule>
  </conditionalFormatting>
  <conditionalFormatting sqref="T9">
    <cfRule type="cellIs" dxfId="56" priority="80" operator="greaterThan">
      <formula>10</formula>
    </cfRule>
    <cfRule type="cellIs" dxfId="55" priority="81" operator="lessThan">
      <formula>5</formula>
    </cfRule>
  </conditionalFormatting>
  <conditionalFormatting sqref="T9:T20">
    <cfRule type="cellIs" dxfId="54" priority="65" operator="between">
      <formula>5</formula>
      <formula>10</formula>
    </cfRule>
  </conditionalFormatting>
  <conditionalFormatting sqref="V9:W20">
    <cfRule type="containsText" priority="30" stopIfTrue="1" operator="containsText" text="&lt;">
      <formula>NOT(ISERROR(SEARCH("&lt;",V9)))</formula>
    </cfRule>
    <cfRule type="containsBlanks" priority="31" stopIfTrue="1">
      <formula>LEN(TRIM(V9))=0</formula>
    </cfRule>
    <cfRule type="cellIs" dxfId="53" priority="32" operator="greaterThan">
      <formula>70</formula>
    </cfRule>
  </conditionalFormatting>
  <conditionalFormatting sqref="X9">
    <cfRule type="containsText" dxfId="52" priority="9" operator="containsText" text="&lt;">
      <formula>NOT(ISERROR(SEARCH("&lt;",X9)))</formula>
    </cfRule>
    <cfRule type="cellIs" dxfId="51" priority="10" operator="between">
      <formula>1.5</formula>
      <formula>5</formula>
    </cfRule>
    <cfRule type="cellIs" dxfId="50" priority="11" operator="greaterThan">
      <formula>5</formula>
    </cfRule>
    <cfRule type="cellIs" dxfId="49" priority="12" operator="lessThan">
      <formula>1.5</formula>
    </cfRule>
  </conditionalFormatting>
  <conditionalFormatting sqref="Z9">
    <cfRule type="cellIs" dxfId="48" priority="113" operator="greaterThan">
      <formula>10</formula>
    </cfRule>
    <cfRule type="cellIs" dxfId="47" priority="114" operator="lessThan">
      <formula>5</formula>
    </cfRule>
  </conditionalFormatting>
  <conditionalFormatting sqref="AB9:AC20">
    <cfRule type="containsText" priority="27" stopIfTrue="1" operator="containsText" text="&lt;">
      <formula>NOT(ISERROR(SEARCH("&lt;",AB9)))</formula>
    </cfRule>
    <cfRule type="containsBlanks" priority="28" stopIfTrue="1">
      <formula>LEN(TRIM(AB9))=0</formula>
    </cfRule>
    <cfRule type="cellIs" dxfId="46" priority="29" operator="greaterThan">
      <formula>70</formula>
    </cfRule>
  </conditionalFormatting>
  <conditionalFormatting sqref="AD9">
    <cfRule type="cellIs" dxfId="45" priority="121" operator="between">
      <formula>1.5</formula>
      <formula>5</formula>
    </cfRule>
    <cfRule type="cellIs" dxfId="44" priority="122" operator="greaterThan">
      <formula>5</formula>
    </cfRule>
    <cfRule type="cellIs" dxfId="43" priority="123" operator="lessThan">
      <formula>1.5</formula>
    </cfRule>
  </conditionalFormatting>
  <conditionalFormatting sqref="AD9:AD11 AD14:AD17">
    <cfRule type="containsText" dxfId="42" priority="120" operator="containsText" text="&lt;">
      <formula>NOT(ISERROR(SEARCH("&lt;",AD9)))</formula>
    </cfRule>
  </conditionalFormatting>
  <conditionalFormatting sqref="AF9">
    <cfRule type="cellIs" dxfId="41" priority="111" operator="greaterThan">
      <formula>10</formula>
    </cfRule>
    <cfRule type="cellIs" dxfId="40" priority="112" operator="lessThan">
      <formula>5</formula>
    </cfRule>
  </conditionalFormatting>
  <conditionalFormatting sqref="AH9:AI20">
    <cfRule type="containsText" priority="17" stopIfTrue="1" operator="containsText" text="&lt;">
      <formula>NOT(ISERROR(SEARCH("&lt;",AH9)))</formula>
    </cfRule>
    <cfRule type="containsBlanks" priority="18" stopIfTrue="1">
      <formula>LEN(TRIM(AH9))=0</formula>
    </cfRule>
    <cfRule type="cellIs" dxfId="39" priority="19" operator="greaterThan">
      <formula>70</formula>
    </cfRule>
  </conditionalFormatting>
  <conditionalFormatting sqref="AJ9">
    <cfRule type="cellIs" dxfId="38" priority="56" operator="between">
      <formula>1.5</formula>
      <formula>5</formula>
    </cfRule>
    <cfRule type="cellIs" dxfId="37" priority="57" operator="greaterThan">
      <formula>5</formula>
    </cfRule>
    <cfRule type="cellIs" dxfId="36" priority="58" operator="lessThan">
      <formula>1.5</formula>
    </cfRule>
  </conditionalFormatting>
  <conditionalFormatting sqref="AJ9:AJ11 AJ14:AJ18">
    <cfRule type="containsText" dxfId="35" priority="55" operator="containsText" text="&lt;">
      <formula>NOT(ISERROR(SEARCH("&lt;",AJ9)))</formula>
    </cfRule>
  </conditionalFormatting>
  <conditionalFormatting sqref="AL9">
    <cfRule type="cellIs" dxfId="34" priority="53" operator="greaterThan">
      <formula>10</formula>
    </cfRule>
    <cfRule type="cellIs" dxfId="33" priority="54" operator="lessThan">
      <formula>5</formula>
    </cfRule>
  </conditionalFormatting>
  <conditionalFormatting sqref="AL9:AL20">
    <cfRule type="cellIs" dxfId="32" priority="20" operator="between">
      <formula>5</formula>
      <formula>10</formula>
    </cfRule>
  </conditionalFormatting>
  <conditionalFormatting sqref="AN9:AO20">
    <cfRule type="containsText" priority="13" stopIfTrue="1" operator="containsText" text="&lt;">
      <formula>NOT(ISERROR(SEARCH("&lt;",AN9)))</formula>
    </cfRule>
    <cfRule type="containsBlanks" priority="14" stopIfTrue="1">
      <formula>LEN(TRIM(AN9))=0</formula>
    </cfRule>
    <cfRule type="cellIs" dxfId="31" priority="15" operator="greaterThan">
      <formula>70</formula>
    </cfRule>
  </conditionalFormatting>
  <conditionalFormatting sqref="AP9">
    <cfRule type="cellIs" dxfId="30" priority="46" operator="between">
      <formula>1.5</formula>
      <formula>5</formula>
    </cfRule>
    <cfRule type="cellIs" dxfId="29" priority="47" operator="greaterThan">
      <formula>5</formula>
    </cfRule>
    <cfRule type="cellIs" dxfId="28" priority="48" operator="lessThan">
      <formula>1.5</formula>
    </cfRule>
  </conditionalFormatting>
  <conditionalFormatting sqref="AP9:AP11 AP14:AP18">
    <cfRule type="containsText" dxfId="27" priority="45" operator="containsText" text="&lt;">
      <formula>NOT(ISERROR(SEARCH("&lt;",AP9)))</formula>
    </cfRule>
  </conditionalFormatting>
  <conditionalFormatting sqref="AR9">
    <cfRule type="cellIs" dxfId="26" priority="43" operator="greaterThan">
      <formula>10</formula>
    </cfRule>
    <cfRule type="cellIs" dxfId="25" priority="44" operator="lessThan">
      <formula>5</formula>
    </cfRule>
  </conditionalFormatting>
  <conditionalFormatting sqref="AR9:AR20">
    <cfRule type="cellIs" dxfId="24" priority="16" operator="between">
      <formula>5</formula>
      <formula>10</formula>
    </cfRule>
  </conditionalFormatting>
  <printOptions horizontalCentered="1"/>
  <pageMargins left="0.70866141732283472" right="0.70866141732283472" top="0.74803149606299213" bottom="0.74803149606299213" header="0.31496062992125984" footer="0.31496062992125984"/>
  <pageSetup paperSize="8" scale="51" fitToHeight="0" orientation="landscape" r:id="rId1"/>
  <ignoredErrors>
    <ignoredError sqref="M9 S10:AG10 S9 U9 AA9 AE9 AG9 O9 AM9"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F3C84-AD90-4D78-941E-9FD5C51B1077}">
  <sheetPr>
    <pageSetUpPr fitToPage="1"/>
  </sheetPr>
  <dimension ref="A1:M48"/>
  <sheetViews>
    <sheetView zoomScaleNormal="100" workbookViewId="0">
      <pane xSplit="1" ySplit="7" topLeftCell="B8" activePane="bottomRight" state="frozen"/>
      <selection pane="bottomRight" activeCell="M22" sqref="M22"/>
      <selection pane="bottomLeft" activeCell="H32" sqref="H32"/>
      <selection pane="topRight" activeCell="H32" sqref="H32"/>
    </sheetView>
  </sheetViews>
  <sheetFormatPr defaultColWidth="32" defaultRowHeight="11.25"/>
  <cols>
    <col min="1" max="1" width="32" style="244"/>
    <col min="2" max="2" width="9" style="244" bestFit="1" customWidth="1"/>
    <col min="3" max="3" width="4.85546875" style="245" bestFit="1" customWidth="1"/>
    <col min="4" max="4" width="36.28515625" style="245" bestFit="1" customWidth="1"/>
    <col min="5" max="5" width="10.7109375" style="245" bestFit="1" customWidth="1"/>
    <col min="6" max="6" width="4.42578125" style="245" bestFit="1" customWidth="1"/>
    <col min="7" max="7" width="5.28515625" style="245" bestFit="1" customWidth="1"/>
    <col min="8" max="8" width="4.85546875" style="245" bestFit="1" customWidth="1"/>
    <col min="9" max="9" width="8.5703125" style="244" bestFit="1" customWidth="1"/>
    <col min="10" max="11" width="8.5703125" style="244" customWidth="1"/>
    <col min="12" max="12" width="8.42578125" style="244" bestFit="1" customWidth="1"/>
    <col min="13" max="16384" width="32" style="244"/>
  </cols>
  <sheetData>
    <row r="1" spans="1:13">
      <c r="A1" s="246" t="s">
        <v>218</v>
      </c>
    </row>
    <row r="2" spans="1:13">
      <c r="A2" s="246" t="s">
        <v>219</v>
      </c>
    </row>
    <row r="3" spans="1:13">
      <c r="A3" s="229" t="s">
        <v>2</v>
      </c>
    </row>
    <row r="5" spans="1:13" ht="12" thickBot="1">
      <c r="A5" s="250"/>
      <c r="B5" s="250"/>
      <c r="C5" s="251"/>
      <c r="D5" s="251"/>
      <c r="E5" s="251"/>
      <c r="F5" s="251"/>
      <c r="G5" s="251"/>
      <c r="H5" s="251"/>
      <c r="I5" s="250"/>
      <c r="J5" s="250"/>
      <c r="K5" s="250"/>
      <c r="L5" s="250"/>
    </row>
    <row r="6" spans="1:13" ht="11.25" customHeight="1">
      <c r="A6" s="152" t="s">
        <v>52</v>
      </c>
      <c r="B6" s="287" t="s">
        <v>53</v>
      </c>
      <c r="C6" s="289" t="s">
        <v>150</v>
      </c>
      <c r="D6" s="290"/>
      <c r="E6" s="289" t="s">
        <v>55</v>
      </c>
      <c r="F6" s="290"/>
      <c r="G6" s="290"/>
      <c r="H6" s="291"/>
      <c r="I6" s="15">
        <v>45965</v>
      </c>
      <c r="J6" s="16">
        <v>45973</v>
      </c>
      <c r="K6" s="193">
        <v>45999</v>
      </c>
      <c r="L6" s="200">
        <v>46048</v>
      </c>
      <c r="M6" s="280"/>
    </row>
    <row r="7" spans="1:13" ht="11.25" customHeight="1" thickBot="1">
      <c r="A7" s="17" t="s">
        <v>151</v>
      </c>
      <c r="B7" s="288"/>
      <c r="C7" s="53" t="s">
        <v>152</v>
      </c>
      <c r="D7" s="153" t="s">
        <v>153</v>
      </c>
      <c r="E7" s="53" t="s">
        <v>56</v>
      </c>
      <c r="F7" s="154" t="s">
        <v>57</v>
      </c>
      <c r="G7" s="154" t="s">
        <v>58</v>
      </c>
      <c r="H7" s="155" t="s">
        <v>133</v>
      </c>
      <c r="I7" s="18" t="s">
        <v>216</v>
      </c>
      <c r="J7" s="191" t="s">
        <v>164</v>
      </c>
      <c r="K7" s="194" t="s">
        <v>165</v>
      </c>
      <c r="L7" s="201" t="s">
        <v>39</v>
      </c>
      <c r="M7" s="280"/>
    </row>
    <row r="8" spans="1:13">
      <c r="A8" s="177" t="s">
        <v>60</v>
      </c>
      <c r="B8" s="176" t="s">
        <v>61</v>
      </c>
      <c r="C8" s="172" t="s">
        <v>62</v>
      </c>
      <c r="D8" s="189"/>
      <c r="E8" s="172">
        <f t="shared" ref="E8:E42" si="0">COUNTA(I8:L8)-COUNTIF(I8:L8,"-")</f>
        <v>3</v>
      </c>
      <c r="F8" s="175">
        <f t="shared" ref="F8:F42" si="1">IF(COUNTIF(I8:L8,"*&lt;*")&gt;0,"LRL",MIN(I8:L8))</f>
        <v>7.64</v>
      </c>
      <c r="G8" s="166">
        <f t="shared" ref="G8:G42" si="2">IF(H8="LRL","NC",AVERAGE(I8:L8))</f>
        <v>7.7166666666666677</v>
      </c>
      <c r="H8" s="169">
        <f t="shared" ref="H8:H42" si="3">IF(MAX(I8:L8)&gt;0,MAX(I8:L8),"LRL")</f>
        <v>7.82</v>
      </c>
      <c r="I8" s="171">
        <v>7.64</v>
      </c>
      <c r="J8" s="179">
        <v>7.82</v>
      </c>
      <c r="K8" s="195">
        <v>7.69</v>
      </c>
      <c r="L8" s="170"/>
      <c r="M8" s="280"/>
    </row>
    <row r="9" spans="1:13">
      <c r="A9" s="19" t="s">
        <v>63</v>
      </c>
      <c r="B9" s="20" t="s">
        <v>64</v>
      </c>
      <c r="C9" s="21" t="s">
        <v>62</v>
      </c>
      <c r="D9" s="22"/>
      <c r="E9" s="21">
        <f t="shared" si="0"/>
        <v>2</v>
      </c>
      <c r="F9" s="23">
        <f t="shared" si="1"/>
        <v>553</v>
      </c>
      <c r="G9" s="42">
        <f t="shared" si="2"/>
        <v>558.5</v>
      </c>
      <c r="H9" s="24">
        <f t="shared" si="3"/>
        <v>564</v>
      </c>
      <c r="I9" s="171">
        <v>553</v>
      </c>
      <c r="J9" s="26" t="s">
        <v>62</v>
      </c>
      <c r="K9" s="196">
        <v>564</v>
      </c>
      <c r="L9" s="90"/>
      <c r="M9" s="280"/>
    </row>
    <row r="10" spans="1:13">
      <c r="A10" s="19" t="s">
        <v>166</v>
      </c>
      <c r="B10" s="20" t="s">
        <v>66</v>
      </c>
      <c r="C10" s="21" t="s">
        <v>62</v>
      </c>
      <c r="D10" s="28"/>
      <c r="E10" s="21">
        <f t="shared" si="0"/>
        <v>3</v>
      </c>
      <c r="F10" s="29">
        <f t="shared" si="1"/>
        <v>27.1</v>
      </c>
      <c r="G10" s="29">
        <f t="shared" si="2"/>
        <v>29.933333333333337</v>
      </c>
      <c r="H10" s="30">
        <f t="shared" si="3"/>
        <v>33.1</v>
      </c>
      <c r="I10" s="31">
        <v>27.1</v>
      </c>
      <c r="J10" s="10">
        <v>33.1</v>
      </c>
      <c r="K10" s="197">
        <v>29.6</v>
      </c>
      <c r="L10" s="11"/>
      <c r="M10" s="280"/>
    </row>
    <row r="11" spans="1:13">
      <c r="A11" s="19" t="s">
        <v>167</v>
      </c>
      <c r="B11" s="20" t="s">
        <v>66</v>
      </c>
      <c r="C11" s="21" t="s">
        <v>62</v>
      </c>
      <c r="D11" s="33"/>
      <c r="E11" s="21">
        <f t="shared" si="0"/>
        <v>3</v>
      </c>
      <c r="F11" s="34" t="str">
        <f t="shared" si="1"/>
        <v>LRL</v>
      </c>
      <c r="G11" s="29" t="str">
        <f t="shared" si="2"/>
        <v>NC</v>
      </c>
      <c r="H11" s="35" t="str">
        <f t="shared" si="3"/>
        <v>LRL</v>
      </c>
      <c r="I11" s="171" t="s">
        <v>168</v>
      </c>
      <c r="J11" s="10" t="s">
        <v>168</v>
      </c>
      <c r="K11" s="197" t="s">
        <v>168</v>
      </c>
      <c r="L11" s="11"/>
      <c r="M11" s="280"/>
    </row>
    <row r="12" spans="1:13">
      <c r="A12" s="19" t="s">
        <v>71</v>
      </c>
      <c r="B12" s="20" t="s">
        <v>66</v>
      </c>
      <c r="C12" s="21">
        <v>250</v>
      </c>
      <c r="D12" s="37" t="s">
        <v>169</v>
      </c>
      <c r="E12" s="21">
        <f t="shared" si="0"/>
        <v>3</v>
      </c>
      <c r="F12" s="38">
        <f t="shared" si="1"/>
        <v>25.2</v>
      </c>
      <c r="G12" s="29">
        <f t="shared" si="2"/>
        <v>26.933333333333334</v>
      </c>
      <c r="H12" s="39">
        <f t="shared" si="3"/>
        <v>28.8</v>
      </c>
      <c r="I12" s="31">
        <v>26.8</v>
      </c>
      <c r="J12" s="10">
        <v>25.2</v>
      </c>
      <c r="K12" s="197">
        <v>28.8</v>
      </c>
      <c r="L12" s="11"/>
      <c r="M12" s="280"/>
    </row>
    <row r="13" spans="1:13">
      <c r="A13" s="19" t="s">
        <v>170</v>
      </c>
      <c r="B13" s="20" t="s">
        <v>66</v>
      </c>
      <c r="C13" s="21" t="s">
        <v>62</v>
      </c>
      <c r="D13" s="37"/>
      <c r="E13" s="21">
        <f t="shared" si="0"/>
        <v>2</v>
      </c>
      <c r="F13" s="38">
        <f t="shared" si="1"/>
        <v>9.1999999999999993</v>
      </c>
      <c r="G13" s="29">
        <f t="shared" si="2"/>
        <v>9.1999999999999993</v>
      </c>
      <c r="H13" s="41">
        <f t="shared" si="3"/>
        <v>9.1999999999999993</v>
      </c>
      <c r="I13" s="31">
        <v>9.1999999999999993</v>
      </c>
      <c r="J13" s="26" t="s">
        <v>62</v>
      </c>
      <c r="K13" s="196">
        <v>9.1999999999999993</v>
      </c>
      <c r="L13" s="90"/>
      <c r="M13" s="280"/>
    </row>
    <row r="14" spans="1:13">
      <c r="A14" s="19" t="s">
        <v>171</v>
      </c>
      <c r="B14" s="20" t="s">
        <v>66</v>
      </c>
      <c r="C14" s="21" t="s">
        <v>62</v>
      </c>
      <c r="D14" s="37"/>
      <c r="E14" s="21">
        <f t="shared" si="0"/>
        <v>2</v>
      </c>
      <c r="F14" s="38" t="str">
        <f t="shared" si="1"/>
        <v>LRL</v>
      </c>
      <c r="G14" s="29" t="str">
        <f t="shared" si="2"/>
        <v>NC</v>
      </c>
      <c r="H14" s="41" t="str">
        <f t="shared" si="3"/>
        <v>LRL</v>
      </c>
      <c r="I14" s="31" t="s">
        <v>172</v>
      </c>
      <c r="J14" s="26" t="s">
        <v>62</v>
      </c>
      <c r="K14" s="196" t="s">
        <v>172</v>
      </c>
      <c r="L14" s="90"/>
      <c r="M14" s="280"/>
    </row>
    <row r="15" spans="1:13">
      <c r="A15" s="19" t="s">
        <v>173</v>
      </c>
      <c r="B15" s="20" t="s">
        <v>66</v>
      </c>
      <c r="C15" s="172" t="s">
        <v>62</v>
      </c>
      <c r="D15" s="37"/>
      <c r="E15" s="172">
        <f t="shared" si="0"/>
        <v>2</v>
      </c>
      <c r="F15" s="38">
        <f t="shared" si="1"/>
        <v>9</v>
      </c>
      <c r="G15" s="29">
        <f t="shared" si="2"/>
        <v>10.5</v>
      </c>
      <c r="H15" s="41">
        <f t="shared" si="3"/>
        <v>12</v>
      </c>
      <c r="I15" s="171">
        <v>12</v>
      </c>
      <c r="J15" s="26" t="s">
        <v>62</v>
      </c>
      <c r="K15" s="196">
        <v>9</v>
      </c>
      <c r="L15" s="90"/>
      <c r="M15" s="280"/>
    </row>
    <row r="16" spans="1:13">
      <c r="A16" s="19" t="s">
        <v>78</v>
      </c>
      <c r="B16" s="20" t="s">
        <v>66</v>
      </c>
      <c r="C16" s="43">
        <v>5</v>
      </c>
      <c r="D16" s="37" t="s">
        <v>175</v>
      </c>
      <c r="E16" s="21">
        <f t="shared" si="0"/>
        <v>2</v>
      </c>
      <c r="F16" s="38" t="str">
        <f t="shared" si="1"/>
        <v>LRL</v>
      </c>
      <c r="G16" s="29" t="str">
        <f t="shared" si="2"/>
        <v>NC</v>
      </c>
      <c r="H16" s="41" t="str">
        <f t="shared" si="3"/>
        <v>LRL</v>
      </c>
      <c r="I16" s="171" t="s">
        <v>176</v>
      </c>
      <c r="J16" s="26" t="s">
        <v>62</v>
      </c>
      <c r="K16" s="196" t="s">
        <v>176</v>
      </c>
      <c r="L16" s="90"/>
      <c r="M16" s="280"/>
    </row>
    <row r="17" spans="1:13">
      <c r="A17" s="19" t="s">
        <v>80</v>
      </c>
      <c r="B17" s="20" t="s">
        <v>66</v>
      </c>
      <c r="C17" s="21" t="s">
        <v>62</v>
      </c>
      <c r="D17" s="37"/>
      <c r="E17" s="21">
        <f t="shared" si="0"/>
        <v>2</v>
      </c>
      <c r="F17" s="38">
        <f t="shared" si="1"/>
        <v>2.1</v>
      </c>
      <c r="G17" s="29">
        <f t="shared" si="2"/>
        <v>2.1</v>
      </c>
      <c r="H17" s="41">
        <f t="shared" si="3"/>
        <v>2.1</v>
      </c>
      <c r="I17" s="31">
        <v>2.1</v>
      </c>
      <c r="J17" s="26" t="s">
        <v>62</v>
      </c>
      <c r="K17" s="196">
        <v>2.1</v>
      </c>
      <c r="L17" s="90"/>
      <c r="M17" s="280"/>
    </row>
    <row r="18" spans="1:13">
      <c r="A18" s="19" t="s">
        <v>81</v>
      </c>
      <c r="B18" s="20" t="s">
        <v>66</v>
      </c>
      <c r="C18" s="21" t="s">
        <v>62</v>
      </c>
      <c r="D18" s="37"/>
      <c r="E18" s="21">
        <f t="shared" si="0"/>
        <v>2</v>
      </c>
      <c r="F18" s="38" t="str">
        <f t="shared" si="1"/>
        <v>LRL</v>
      </c>
      <c r="G18" s="29" t="str">
        <f t="shared" si="2"/>
        <v>NC</v>
      </c>
      <c r="H18" s="41" t="str">
        <f t="shared" si="3"/>
        <v>LRL</v>
      </c>
      <c r="I18" s="171" t="s">
        <v>108</v>
      </c>
      <c r="J18" s="26" t="s">
        <v>62</v>
      </c>
      <c r="K18" s="196" t="s">
        <v>108</v>
      </c>
      <c r="L18" s="90"/>
      <c r="M18" s="280"/>
    </row>
    <row r="19" spans="1:13">
      <c r="A19" s="19" t="s">
        <v>178</v>
      </c>
      <c r="B19" s="20" t="s">
        <v>84</v>
      </c>
      <c r="C19" s="21" t="s">
        <v>62</v>
      </c>
      <c r="D19" s="37"/>
      <c r="E19" s="21">
        <f t="shared" si="0"/>
        <v>2</v>
      </c>
      <c r="F19" s="23">
        <f t="shared" si="1"/>
        <v>252</v>
      </c>
      <c r="G19" s="23">
        <f t="shared" si="2"/>
        <v>276</v>
      </c>
      <c r="H19" s="24">
        <f t="shared" si="3"/>
        <v>300</v>
      </c>
      <c r="I19" s="171">
        <v>252</v>
      </c>
      <c r="J19" s="26" t="s">
        <v>62</v>
      </c>
      <c r="K19" s="196">
        <v>300</v>
      </c>
      <c r="L19" s="90"/>
      <c r="M19" s="280"/>
    </row>
    <row r="20" spans="1:13">
      <c r="A20" s="19" t="s">
        <v>179</v>
      </c>
      <c r="B20" s="20" t="s">
        <v>84</v>
      </c>
      <c r="C20" s="21" t="s">
        <v>62</v>
      </c>
      <c r="D20" s="37"/>
      <c r="E20" s="21">
        <f t="shared" si="0"/>
        <v>2</v>
      </c>
      <c r="F20" s="23">
        <f t="shared" si="1"/>
        <v>245</v>
      </c>
      <c r="G20" s="23">
        <f t="shared" si="2"/>
        <v>251.5</v>
      </c>
      <c r="H20" s="24">
        <f t="shared" si="3"/>
        <v>258</v>
      </c>
      <c r="I20" s="171">
        <v>258</v>
      </c>
      <c r="J20" s="26" t="s">
        <v>62</v>
      </c>
      <c r="K20" s="196">
        <v>245</v>
      </c>
      <c r="L20" s="90"/>
      <c r="M20" s="280"/>
    </row>
    <row r="21" spans="1:13">
      <c r="A21" s="19" t="s">
        <v>88</v>
      </c>
      <c r="B21" s="20" t="s">
        <v>66</v>
      </c>
      <c r="C21" s="21" t="s">
        <v>62</v>
      </c>
      <c r="D21" s="37"/>
      <c r="E21" s="21">
        <f t="shared" si="0"/>
        <v>2</v>
      </c>
      <c r="F21" s="23">
        <f t="shared" si="1"/>
        <v>347</v>
      </c>
      <c r="G21" s="23">
        <f t="shared" si="2"/>
        <v>597.5</v>
      </c>
      <c r="H21" s="24">
        <f t="shared" si="3"/>
        <v>848</v>
      </c>
      <c r="I21" s="171">
        <v>347</v>
      </c>
      <c r="J21" s="26" t="s">
        <v>62</v>
      </c>
      <c r="K21" s="196">
        <v>848</v>
      </c>
      <c r="L21" s="90"/>
      <c r="M21" s="280"/>
    </row>
    <row r="22" spans="1:13">
      <c r="A22" s="19" t="s">
        <v>91</v>
      </c>
      <c r="B22" s="20" t="s">
        <v>66</v>
      </c>
      <c r="C22" s="21" t="s">
        <v>62</v>
      </c>
      <c r="D22" s="37"/>
      <c r="E22" s="21">
        <f t="shared" si="0"/>
        <v>2</v>
      </c>
      <c r="F22" s="23">
        <f t="shared" si="1"/>
        <v>345</v>
      </c>
      <c r="G22" s="23">
        <f t="shared" si="2"/>
        <v>347.5</v>
      </c>
      <c r="H22" s="24">
        <f t="shared" si="3"/>
        <v>350</v>
      </c>
      <c r="I22" s="171">
        <v>350</v>
      </c>
      <c r="J22" s="26" t="s">
        <v>62</v>
      </c>
      <c r="K22" s="196">
        <v>345</v>
      </c>
      <c r="L22" s="90"/>
      <c r="M22" s="280"/>
    </row>
    <row r="23" spans="1:13">
      <c r="A23" s="19" t="s">
        <v>92</v>
      </c>
      <c r="B23" s="20" t="s">
        <v>66</v>
      </c>
      <c r="C23" s="21" t="s">
        <v>62</v>
      </c>
      <c r="D23" s="37"/>
      <c r="E23" s="21">
        <f t="shared" si="0"/>
        <v>3</v>
      </c>
      <c r="F23" s="23">
        <f t="shared" si="1"/>
        <v>198</v>
      </c>
      <c r="G23" s="23">
        <f t="shared" si="2"/>
        <v>250</v>
      </c>
      <c r="H23" s="24">
        <f t="shared" si="3"/>
        <v>300</v>
      </c>
      <c r="I23" s="171">
        <v>252</v>
      </c>
      <c r="J23" s="26">
        <v>198</v>
      </c>
      <c r="K23" s="196">
        <v>300</v>
      </c>
      <c r="L23" s="90"/>
      <c r="M23" s="280"/>
    </row>
    <row r="24" spans="1:13">
      <c r="A24" s="19" t="s">
        <v>93</v>
      </c>
      <c r="B24" s="20" t="s">
        <v>68</v>
      </c>
      <c r="C24" s="21" t="s">
        <v>62</v>
      </c>
      <c r="D24" s="37"/>
      <c r="E24" s="21">
        <f t="shared" si="0"/>
        <v>2</v>
      </c>
      <c r="F24" s="38" t="str">
        <f t="shared" si="1"/>
        <v>LRL</v>
      </c>
      <c r="G24" s="29">
        <f t="shared" si="2"/>
        <v>7.6</v>
      </c>
      <c r="H24" s="41">
        <f t="shared" si="3"/>
        <v>7.6</v>
      </c>
      <c r="I24" s="171">
        <v>7.6</v>
      </c>
      <c r="J24" s="26" t="s">
        <v>62</v>
      </c>
      <c r="K24" s="196" t="s">
        <v>180</v>
      </c>
      <c r="L24" s="90"/>
      <c r="M24" s="280"/>
    </row>
    <row r="25" spans="1:13">
      <c r="A25" s="19" t="s">
        <v>94</v>
      </c>
      <c r="B25" s="20" t="s">
        <v>68</v>
      </c>
      <c r="C25" s="21">
        <v>50</v>
      </c>
      <c r="D25" s="37" t="s">
        <v>169</v>
      </c>
      <c r="E25" s="21">
        <f t="shared" si="0"/>
        <v>2</v>
      </c>
      <c r="F25" s="38" t="str">
        <f t="shared" si="1"/>
        <v>LRL</v>
      </c>
      <c r="G25" s="29" t="str">
        <f t="shared" si="2"/>
        <v>NC</v>
      </c>
      <c r="H25" s="41" t="str">
        <f t="shared" si="3"/>
        <v>LRL</v>
      </c>
      <c r="I25" s="171" t="s">
        <v>181</v>
      </c>
      <c r="J25" s="26" t="s">
        <v>62</v>
      </c>
      <c r="K25" s="196" t="s">
        <v>181</v>
      </c>
      <c r="L25" s="90"/>
      <c r="M25" s="280"/>
    </row>
    <row r="26" spans="1:13">
      <c r="A26" s="19" t="s">
        <v>183</v>
      </c>
      <c r="B26" s="20" t="s">
        <v>68</v>
      </c>
      <c r="C26" s="21">
        <v>0.25</v>
      </c>
      <c r="D26" s="37" t="s">
        <v>184</v>
      </c>
      <c r="E26" s="21">
        <f t="shared" si="0"/>
        <v>2</v>
      </c>
      <c r="F26" s="38" t="str">
        <f t="shared" si="1"/>
        <v>LRL</v>
      </c>
      <c r="G26" s="29" t="str">
        <f t="shared" si="2"/>
        <v>NC</v>
      </c>
      <c r="H26" s="41" t="str">
        <f t="shared" si="3"/>
        <v>LRL</v>
      </c>
      <c r="I26" s="171" t="s">
        <v>168</v>
      </c>
      <c r="J26" s="26" t="s">
        <v>62</v>
      </c>
      <c r="K26" s="196" t="s">
        <v>168</v>
      </c>
      <c r="L26" s="90"/>
      <c r="M26" s="280"/>
    </row>
    <row r="27" spans="1:13">
      <c r="A27" s="19" t="s">
        <v>185</v>
      </c>
      <c r="B27" s="20" t="s">
        <v>68</v>
      </c>
      <c r="C27" s="21">
        <v>3.4</v>
      </c>
      <c r="D27" s="37" t="s">
        <v>186</v>
      </c>
      <c r="E27" s="21">
        <f t="shared" si="0"/>
        <v>2</v>
      </c>
      <c r="F27" s="38">
        <f t="shared" si="1"/>
        <v>1</v>
      </c>
      <c r="G27" s="29">
        <f t="shared" si="2"/>
        <v>1.05</v>
      </c>
      <c r="H27" s="41">
        <f t="shared" si="3"/>
        <v>1.1000000000000001</v>
      </c>
      <c r="I27" s="171">
        <v>1.1000000000000001</v>
      </c>
      <c r="J27" s="26" t="s">
        <v>62</v>
      </c>
      <c r="K27" s="196">
        <v>1</v>
      </c>
      <c r="L27" s="90"/>
      <c r="M27" s="280"/>
    </row>
    <row r="28" spans="1:13">
      <c r="A28" s="19" t="s">
        <v>96</v>
      </c>
      <c r="B28" s="20" t="s">
        <v>68</v>
      </c>
      <c r="C28" s="21" t="s">
        <v>62</v>
      </c>
      <c r="D28" s="37"/>
      <c r="E28" s="21">
        <f t="shared" si="0"/>
        <v>2</v>
      </c>
      <c r="F28" s="38">
        <f t="shared" si="1"/>
        <v>15</v>
      </c>
      <c r="G28" s="29">
        <f t="shared" si="2"/>
        <v>15.8</v>
      </c>
      <c r="H28" s="41">
        <f t="shared" si="3"/>
        <v>16.600000000000001</v>
      </c>
      <c r="I28" s="171">
        <v>15</v>
      </c>
      <c r="J28" s="26" t="s">
        <v>62</v>
      </c>
      <c r="K28" s="203">
        <v>16.600000000000001</v>
      </c>
      <c r="L28" s="156"/>
      <c r="M28" s="280"/>
    </row>
    <row r="29" spans="1:13">
      <c r="A29" s="19" t="s">
        <v>98</v>
      </c>
      <c r="B29" s="20" t="s">
        <v>68</v>
      </c>
      <c r="C29" s="21">
        <v>1</v>
      </c>
      <c r="D29" s="37" t="s">
        <v>187</v>
      </c>
      <c r="E29" s="21">
        <f t="shared" si="0"/>
        <v>2</v>
      </c>
      <c r="F29" s="38" t="str">
        <f t="shared" si="1"/>
        <v>LRL</v>
      </c>
      <c r="G29" s="29" t="str">
        <f t="shared" si="2"/>
        <v>NC</v>
      </c>
      <c r="H29" s="41" t="str">
        <f t="shared" si="3"/>
        <v>LRL</v>
      </c>
      <c r="I29" s="171" t="s">
        <v>95</v>
      </c>
      <c r="J29" s="26" t="s">
        <v>62</v>
      </c>
      <c r="K29" s="196" t="s">
        <v>95</v>
      </c>
      <c r="L29" s="90"/>
      <c r="M29" s="280"/>
    </row>
    <row r="30" spans="1:13">
      <c r="A30" s="19" t="s">
        <v>100</v>
      </c>
      <c r="B30" s="20" t="s">
        <v>68</v>
      </c>
      <c r="C30" s="43">
        <v>1000</v>
      </c>
      <c r="D30" s="37" t="s">
        <v>169</v>
      </c>
      <c r="E30" s="21">
        <f t="shared" si="0"/>
        <v>2</v>
      </c>
      <c r="F30" s="38" t="str">
        <f t="shared" si="1"/>
        <v>LRL</v>
      </c>
      <c r="G30" s="29">
        <f t="shared" si="2"/>
        <v>14.1</v>
      </c>
      <c r="H30" s="41">
        <f t="shared" si="3"/>
        <v>14.1</v>
      </c>
      <c r="I30" s="171">
        <v>14.1</v>
      </c>
      <c r="J30" s="26" t="s">
        <v>62</v>
      </c>
      <c r="K30" s="196" t="s">
        <v>188</v>
      </c>
      <c r="L30" s="90"/>
      <c r="M30" s="280"/>
    </row>
    <row r="31" spans="1:13">
      <c r="A31" s="19" t="s">
        <v>101</v>
      </c>
      <c r="B31" s="20" t="s">
        <v>68</v>
      </c>
      <c r="C31" s="21">
        <v>1.2</v>
      </c>
      <c r="D31" s="37" t="s">
        <v>187</v>
      </c>
      <c r="E31" s="21">
        <f t="shared" si="0"/>
        <v>2</v>
      </c>
      <c r="F31" s="38" t="str">
        <f t="shared" si="1"/>
        <v>LRL</v>
      </c>
      <c r="G31" s="29" t="str">
        <f t="shared" si="2"/>
        <v>NC</v>
      </c>
      <c r="H31" s="41" t="str">
        <f t="shared" si="3"/>
        <v>LRL</v>
      </c>
      <c r="I31" s="171" t="s">
        <v>190</v>
      </c>
      <c r="J31" s="26" t="s">
        <v>62</v>
      </c>
      <c r="K31" s="196" t="s">
        <v>190</v>
      </c>
      <c r="L31" s="90"/>
      <c r="M31" s="280"/>
    </row>
    <row r="32" spans="1:13">
      <c r="A32" s="19" t="s">
        <v>103</v>
      </c>
      <c r="B32" s="20" t="s">
        <v>68</v>
      </c>
      <c r="C32" s="21">
        <v>123</v>
      </c>
      <c r="D32" s="37" t="s">
        <v>187</v>
      </c>
      <c r="E32" s="21">
        <f t="shared" si="0"/>
        <v>2</v>
      </c>
      <c r="F32" s="38">
        <f t="shared" si="1"/>
        <v>2.5</v>
      </c>
      <c r="G32" s="29">
        <f t="shared" si="2"/>
        <v>5.35</v>
      </c>
      <c r="H32" s="41">
        <f t="shared" si="3"/>
        <v>8.1999999999999993</v>
      </c>
      <c r="I32" s="171">
        <v>8.1999999999999993</v>
      </c>
      <c r="J32" s="26" t="s">
        <v>62</v>
      </c>
      <c r="K32" s="196">
        <v>2.5</v>
      </c>
      <c r="L32" s="90"/>
      <c r="M32" s="280"/>
    </row>
    <row r="33" spans="1:13">
      <c r="A33" s="19" t="s">
        <v>191</v>
      </c>
      <c r="B33" s="20" t="s">
        <v>68</v>
      </c>
      <c r="C33" s="21" t="s">
        <v>62</v>
      </c>
      <c r="D33" s="37"/>
      <c r="E33" s="21">
        <f t="shared" si="0"/>
        <v>2</v>
      </c>
      <c r="F33" s="38" t="str">
        <f t="shared" si="1"/>
        <v>LRL</v>
      </c>
      <c r="G33" s="29" t="str">
        <f t="shared" si="2"/>
        <v>NC</v>
      </c>
      <c r="H33" s="41" t="str">
        <f t="shared" si="3"/>
        <v>LRL</v>
      </c>
      <c r="I33" s="171" t="s">
        <v>189</v>
      </c>
      <c r="J33" s="26" t="s">
        <v>62</v>
      </c>
      <c r="K33" s="196" t="s">
        <v>189</v>
      </c>
      <c r="L33" s="90"/>
      <c r="M33" s="280"/>
    </row>
    <row r="34" spans="1:13">
      <c r="A34" s="19" t="s">
        <v>104</v>
      </c>
      <c r="B34" s="20" t="s">
        <v>68</v>
      </c>
      <c r="C34" s="21">
        <v>7.0000000000000007E-2</v>
      </c>
      <c r="D34" s="37" t="s">
        <v>192</v>
      </c>
      <c r="E34" s="21">
        <f t="shared" si="0"/>
        <v>2</v>
      </c>
      <c r="F34" s="38" t="str">
        <f t="shared" si="1"/>
        <v>LRL</v>
      </c>
      <c r="G34" s="29" t="str">
        <f t="shared" si="2"/>
        <v>NC</v>
      </c>
      <c r="H34" s="41" t="str">
        <f t="shared" si="3"/>
        <v>LRL</v>
      </c>
      <c r="I34" s="171" t="s">
        <v>95</v>
      </c>
      <c r="J34" s="26" t="s">
        <v>62</v>
      </c>
      <c r="K34" s="196" t="s">
        <v>116</v>
      </c>
      <c r="L34" s="90"/>
      <c r="M34" s="280"/>
    </row>
    <row r="35" spans="1:13">
      <c r="A35" s="19" t="s">
        <v>107</v>
      </c>
      <c r="B35" s="20" t="s">
        <v>68</v>
      </c>
      <c r="C35" s="21">
        <v>4</v>
      </c>
      <c r="D35" s="37" t="s">
        <v>187</v>
      </c>
      <c r="E35" s="21">
        <f t="shared" si="0"/>
        <v>2</v>
      </c>
      <c r="F35" s="38">
        <f t="shared" si="1"/>
        <v>0.3</v>
      </c>
      <c r="G35" s="29">
        <f t="shared" si="2"/>
        <v>0.35</v>
      </c>
      <c r="H35" s="41">
        <f t="shared" si="3"/>
        <v>0.4</v>
      </c>
      <c r="I35" s="171">
        <v>0.4</v>
      </c>
      <c r="J35" s="26" t="s">
        <v>62</v>
      </c>
      <c r="K35" s="196">
        <v>0.3</v>
      </c>
      <c r="L35" s="90"/>
      <c r="M35" s="280"/>
    </row>
    <row r="36" spans="1:13">
      <c r="A36" s="19" t="s">
        <v>109</v>
      </c>
      <c r="B36" s="20" t="s">
        <v>68</v>
      </c>
      <c r="C36" s="21">
        <v>10.9</v>
      </c>
      <c r="D36" s="37" t="s">
        <v>187</v>
      </c>
      <c r="E36" s="21">
        <f t="shared" si="0"/>
        <v>2</v>
      </c>
      <c r="F36" s="29">
        <f t="shared" si="1"/>
        <v>3</v>
      </c>
      <c r="G36" s="29">
        <f t="shared" si="2"/>
        <v>4.5</v>
      </c>
      <c r="H36" s="41">
        <f t="shared" si="3"/>
        <v>6</v>
      </c>
      <c r="I36" s="171">
        <v>3</v>
      </c>
      <c r="J36" s="26" t="s">
        <v>62</v>
      </c>
      <c r="K36" s="196">
        <v>6</v>
      </c>
      <c r="L36" s="90"/>
      <c r="M36" s="280"/>
    </row>
    <row r="37" spans="1:13" ht="12" thickBot="1">
      <c r="A37" s="19" t="s">
        <v>111</v>
      </c>
      <c r="B37" s="20" t="s">
        <v>66</v>
      </c>
      <c r="C37" s="21" t="s">
        <v>62</v>
      </c>
      <c r="D37" s="45"/>
      <c r="E37" s="21">
        <f t="shared" si="0"/>
        <v>2</v>
      </c>
      <c r="F37" s="55">
        <f t="shared" si="1"/>
        <v>88.5</v>
      </c>
      <c r="G37" s="55">
        <f t="shared" si="2"/>
        <v>90.85</v>
      </c>
      <c r="H37" s="48">
        <f t="shared" si="3"/>
        <v>93.2</v>
      </c>
      <c r="I37" s="171">
        <v>93.2</v>
      </c>
      <c r="J37" s="282" t="s">
        <v>62</v>
      </c>
      <c r="K37" s="196">
        <v>88.5</v>
      </c>
      <c r="L37" s="90"/>
      <c r="M37" s="280"/>
    </row>
    <row r="38" spans="1:13" ht="12" thickBot="1">
      <c r="A38" s="19" t="s">
        <v>112</v>
      </c>
      <c r="B38" s="20" t="s">
        <v>66</v>
      </c>
      <c r="C38" s="21" t="s">
        <v>62</v>
      </c>
      <c r="D38" s="45"/>
      <c r="E38" s="21">
        <f t="shared" si="0"/>
        <v>2</v>
      </c>
      <c r="F38" s="46">
        <f t="shared" si="1"/>
        <v>5.6</v>
      </c>
      <c r="G38" s="47">
        <f t="shared" si="2"/>
        <v>5.75</v>
      </c>
      <c r="H38" s="48">
        <f t="shared" si="3"/>
        <v>5.9</v>
      </c>
      <c r="I38" s="195">
        <v>5.9</v>
      </c>
      <c r="J38" s="284" t="s">
        <v>62</v>
      </c>
      <c r="K38" s="196">
        <v>5.6</v>
      </c>
      <c r="L38" s="90"/>
      <c r="M38" s="280"/>
    </row>
    <row r="39" spans="1:13">
      <c r="A39" s="19" t="s">
        <v>113</v>
      </c>
      <c r="B39" s="20" t="s">
        <v>66</v>
      </c>
      <c r="C39" s="21" t="s">
        <v>62</v>
      </c>
      <c r="D39" s="45"/>
      <c r="E39" s="21">
        <f t="shared" si="0"/>
        <v>2</v>
      </c>
      <c r="F39" s="46">
        <f t="shared" si="1"/>
        <v>0.9</v>
      </c>
      <c r="G39" s="47">
        <f t="shared" si="2"/>
        <v>0.9</v>
      </c>
      <c r="H39" s="48">
        <f t="shared" si="3"/>
        <v>0.9</v>
      </c>
      <c r="I39" s="171">
        <v>0.9</v>
      </c>
      <c r="J39" s="283" t="s">
        <v>62</v>
      </c>
      <c r="K39" s="196">
        <v>0.9</v>
      </c>
      <c r="L39" s="90"/>
      <c r="M39" s="280"/>
    </row>
    <row r="40" spans="1:13">
      <c r="A40" s="19" t="s">
        <v>114</v>
      </c>
      <c r="B40" s="20" t="s">
        <v>66</v>
      </c>
      <c r="C40" s="21" t="s">
        <v>62</v>
      </c>
      <c r="D40" s="45"/>
      <c r="E40" s="21">
        <f t="shared" si="0"/>
        <v>2</v>
      </c>
      <c r="F40" s="46">
        <f t="shared" si="1"/>
        <v>11.7</v>
      </c>
      <c r="G40" s="47">
        <f t="shared" si="2"/>
        <v>11.8</v>
      </c>
      <c r="H40" s="48">
        <f t="shared" si="3"/>
        <v>11.9</v>
      </c>
      <c r="I40" s="171">
        <v>11.7</v>
      </c>
      <c r="J40" s="26" t="s">
        <v>62</v>
      </c>
      <c r="K40" s="196">
        <v>11.9</v>
      </c>
      <c r="L40" s="90"/>
      <c r="M40" s="280"/>
    </row>
    <row r="41" spans="1:13">
      <c r="A41" s="19" t="s">
        <v>115</v>
      </c>
      <c r="B41" s="49" t="s">
        <v>68</v>
      </c>
      <c r="C41" s="50">
        <v>7.7</v>
      </c>
      <c r="D41" s="45" t="s">
        <v>194</v>
      </c>
      <c r="E41" s="50">
        <f t="shared" si="0"/>
        <v>2</v>
      </c>
      <c r="F41" s="46" t="str">
        <f t="shared" si="1"/>
        <v>LRL</v>
      </c>
      <c r="G41" s="47" t="str">
        <f t="shared" si="2"/>
        <v>NC</v>
      </c>
      <c r="H41" s="48" t="str">
        <f t="shared" si="3"/>
        <v>LRL</v>
      </c>
      <c r="I41" s="171" t="s">
        <v>195</v>
      </c>
      <c r="J41" s="26" t="s">
        <v>62</v>
      </c>
      <c r="K41" s="196" t="s">
        <v>195</v>
      </c>
      <c r="L41" s="90"/>
      <c r="M41" s="280"/>
    </row>
    <row r="42" spans="1:13" ht="12" thickBot="1">
      <c r="A42" s="51" t="s">
        <v>117</v>
      </c>
      <c r="B42" s="157" t="s">
        <v>68</v>
      </c>
      <c r="C42" s="52" t="s">
        <v>62</v>
      </c>
      <c r="D42" s="158"/>
      <c r="E42" s="52">
        <f t="shared" si="0"/>
        <v>2</v>
      </c>
      <c r="F42" s="159" t="str">
        <f t="shared" si="1"/>
        <v>LRL</v>
      </c>
      <c r="G42" s="160" t="str">
        <f t="shared" si="2"/>
        <v>NC</v>
      </c>
      <c r="H42" s="161" t="str">
        <f t="shared" si="3"/>
        <v>LRL</v>
      </c>
      <c r="I42" s="162" t="s">
        <v>90</v>
      </c>
      <c r="J42" s="129" t="s">
        <v>62</v>
      </c>
      <c r="K42" s="198" t="s">
        <v>90</v>
      </c>
      <c r="L42" s="130"/>
      <c r="M42" s="280"/>
    </row>
    <row r="43" spans="1:13">
      <c r="A43" s="252"/>
      <c r="B43" s="252"/>
      <c r="C43" s="211"/>
      <c r="D43" s="211"/>
      <c r="E43" s="211"/>
      <c r="F43" s="211"/>
      <c r="G43" s="211"/>
      <c r="H43" s="211"/>
      <c r="I43" s="252"/>
      <c r="J43" s="252"/>
      <c r="K43" s="252"/>
      <c r="L43" s="252"/>
    </row>
    <row r="44" spans="1:13">
      <c r="A44" s="246" t="s">
        <v>119</v>
      </c>
    </row>
    <row r="45" spans="1:13">
      <c r="A45" s="244" t="s">
        <v>120</v>
      </c>
    </row>
    <row r="46" spans="1:13">
      <c r="A46" s="244" t="s">
        <v>121</v>
      </c>
    </row>
    <row r="47" spans="1:13">
      <c r="A47" s="247" t="s">
        <v>199</v>
      </c>
    </row>
    <row r="48" spans="1:13">
      <c r="A48" s="277" t="s">
        <v>200</v>
      </c>
      <c r="B48" s="277"/>
      <c r="C48" s="278"/>
      <c r="D48" s="278"/>
    </row>
  </sheetData>
  <mergeCells count="3">
    <mergeCell ref="B6:B7"/>
    <mergeCell ref="C6:D6"/>
    <mergeCell ref="E6:H6"/>
  </mergeCells>
  <conditionalFormatting sqref="I8:L42">
    <cfRule type="containsText" priority="2" stopIfTrue="1" operator="containsText" text="&lt;">
      <formula>NOT(ISERROR(SEARCH("&lt;",I8)))</formula>
    </cfRule>
    <cfRule type="cellIs" dxfId="0" priority="3" operator="greaterThan">
      <formula>0</formula>
    </cfRule>
  </conditionalFormatting>
  <printOptions horizontalCentered="1"/>
  <pageMargins left="0.70866141732283472" right="0.70866141732283472" top="0.74803149606299213" bottom="0.74803149606299213" header="0.31496062992125984" footer="0.31496062992125984"/>
  <pageSetup paperSize="8" fitToWidth="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1" stopIfTrue="1" operator="containsText" id="{65A15FA2-E1BC-44A7-9DF4-2E24D0A56E4C}">
            <xm:f>NOT(ISERROR(SEARCH("-",I8)))</xm:f>
            <xm:f>"-"</xm:f>
            <x14:dxf/>
          </x14:cfRule>
          <xm:sqref>I8:L42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AB3AA-8D51-4F23-80C5-8E0AF9E89CE3}">
  <sheetPr>
    <pageSetUpPr fitToPage="1"/>
  </sheetPr>
  <dimension ref="A1:BA51"/>
  <sheetViews>
    <sheetView zoomScale="145" zoomScaleNormal="145" workbookViewId="0">
      <pane xSplit="1" ySplit="7" topLeftCell="B8" activePane="bottomRight" state="frozen"/>
      <selection pane="bottomRight" activeCell="D7" sqref="D7:G7"/>
      <selection pane="bottomLeft" activeCell="H32" sqref="H32"/>
      <selection pane="topRight" activeCell="H32" sqref="H32"/>
    </sheetView>
  </sheetViews>
  <sheetFormatPr defaultColWidth="32" defaultRowHeight="15"/>
  <cols>
    <col min="1" max="1" width="32" style="244"/>
    <col min="2" max="2" width="10.140625" style="244" customWidth="1"/>
    <col min="3" max="3" width="12.28515625" style="244" customWidth="1"/>
    <col min="4" max="4" width="10.7109375" style="245" customWidth="1"/>
    <col min="5" max="5" width="4.85546875" style="245" bestFit="1" customWidth="1"/>
    <col min="6" max="6" width="5.28515625" style="245" bestFit="1" customWidth="1"/>
    <col min="7" max="7" width="5.7109375" style="245" bestFit="1" customWidth="1"/>
    <col min="8" max="8" width="8.5703125" style="244" bestFit="1" customWidth="1"/>
    <col min="9" max="22" width="8.5703125" style="244" customWidth="1"/>
    <col min="23" max="23" width="8.7109375" style="244" bestFit="1" customWidth="1"/>
    <col min="24" max="25" width="7.85546875" style="244" bestFit="1" customWidth="1"/>
    <col min="26" max="26" width="8.5703125" style="244" bestFit="1" customWidth="1"/>
    <col min="27" max="27" width="8.5703125" style="244" customWidth="1"/>
    <col min="28" max="28" width="7.85546875" style="223" customWidth="1"/>
    <col min="29" max="29" width="8.5703125" style="223" bestFit="1" customWidth="1"/>
    <col min="30" max="53" width="32" style="244"/>
    <col min="54" max="16384" width="32" style="1"/>
  </cols>
  <sheetData>
    <row r="1" spans="1:29" s="244" customFormat="1">
      <c r="A1" s="246" t="s">
        <v>50</v>
      </c>
      <c r="D1" s="245"/>
      <c r="E1" s="245"/>
      <c r="F1" s="245"/>
      <c r="G1" s="245"/>
      <c r="AB1" s="223"/>
      <c r="AC1" s="223"/>
    </row>
    <row r="2" spans="1:29" s="244" customFormat="1" ht="15.75" thickBot="1">
      <c r="A2" s="246" t="s">
        <v>51</v>
      </c>
      <c r="D2" s="251"/>
      <c r="E2" s="251"/>
      <c r="F2" s="251"/>
      <c r="G2" s="251"/>
      <c r="H2" s="250"/>
      <c r="I2" s="250"/>
      <c r="J2" s="250"/>
      <c r="AB2" s="223"/>
      <c r="AC2" s="223"/>
    </row>
    <row r="3" spans="1:29" s="244" customFormat="1" ht="15.75" thickBot="1">
      <c r="A3" s="229" t="s">
        <v>2</v>
      </c>
      <c r="C3" s="285"/>
      <c r="D3" s="286"/>
      <c r="E3" s="286"/>
      <c r="F3" s="286"/>
      <c r="G3" s="286"/>
      <c r="H3" s="286"/>
      <c r="I3" s="286"/>
      <c r="J3" s="286"/>
      <c r="K3" s="280"/>
      <c r="AB3" s="223"/>
      <c r="AC3" s="223"/>
    </row>
    <row r="4" spans="1:29" s="244" customFormat="1">
      <c r="D4" s="211"/>
      <c r="E4" s="211"/>
      <c r="F4" s="211"/>
      <c r="G4" s="211"/>
      <c r="H4" s="252"/>
      <c r="I4" s="252"/>
      <c r="J4" s="252"/>
      <c r="AB4" s="223"/>
      <c r="AC4" s="223"/>
    </row>
    <row r="5" spans="1:29" s="244" customFormat="1" ht="15.75" thickBot="1">
      <c r="A5" s="250"/>
      <c r="B5" s="250"/>
      <c r="C5" s="250"/>
      <c r="D5" s="251"/>
      <c r="E5" s="251"/>
      <c r="F5" s="251"/>
      <c r="G5" s="251"/>
      <c r="H5" s="250"/>
      <c r="I5" s="250"/>
      <c r="J5" s="250"/>
      <c r="K5" s="250"/>
      <c r="L5" s="250"/>
      <c r="M5" s="250"/>
      <c r="N5" s="250"/>
      <c r="O5" s="250"/>
      <c r="P5" s="250"/>
      <c r="Q5" s="250"/>
      <c r="R5" s="250"/>
      <c r="S5" s="250"/>
      <c r="T5" s="250"/>
      <c r="U5" s="250"/>
      <c r="V5" s="250"/>
      <c r="W5" s="250"/>
      <c r="X5" s="250"/>
      <c r="Y5" s="250"/>
      <c r="Z5" s="250"/>
      <c r="AA5" s="250"/>
      <c r="AB5" s="223"/>
      <c r="AC5" s="223"/>
    </row>
    <row r="6" spans="1:29" s="244" customFormat="1" ht="11.25" customHeight="1" thickBot="1">
      <c r="A6" s="330" t="s">
        <v>52</v>
      </c>
      <c r="B6" s="287" t="s">
        <v>53</v>
      </c>
      <c r="C6" s="333" t="s">
        <v>54</v>
      </c>
      <c r="D6" s="327" t="s">
        <v>55</v>
      </c>
      <c r="E6" s="328"/>
      <c r="F6" s="328"/>
      <c r="G6" s="329"/>
      <c r="H6" s="335">
        <v>44399</v>
      </c>
      <c r="I6" s="337">
        <v>44412</v>
      </c>
      <c r="J6" s="337">
        <v>44452</v>
      </c>
      <c r="K6" s="337">
        <v>44496</v>
      </c>
      <c r="L6" s="337">
        <v>44593</v>
      </c>
      <c r="M6" s="337">
        <v>44677</v>
      </c>
      <c r="N6" s="337">
        <v>44777</v>
      </c>
      <c r="O6" s="337">
        <v>44875</v>
      </c>
      <c r="P6" s="337">
        <v>44964</v>
      </c>
      <c r="Q6" s="337">
        <v>45065</v>
      </c>
      <c r="R6" s="337">
        <v>45153</v>
      </c>
      <c r="S6" s="337">
        <v>45243</v>
      </c>
      <c r="T6" s="337">
        <v>45341</v>
      </c>
      <c r="U6" s="337">
        <v>45427</v>
      </c>
      <c r="V6" s="337">
        <v>45516</v>
      </c>
      <c r="W6" s="337">
        <v>45621</v>
      </c>
      <c r="X6" s="337">
        <v>45707</v>
      </c>
      <c r="Y6" s="337">
        <v>45805</v>
      </c>
      <c r="Z6" s="337">
        <v>45888</v>
      </c>
      <c r="AA6" s="339">
        <v>45979</v>
      </c>
      <c r="AB6" s="249"/>
      <c r="AC6" s="223"/>
    </row>
    <row r="7" spans="1:29" s="244" customFormat="1" ht="11.25" customHeight="1" thickBot="1">
      <c r="A7" s="331"/>
      <c r="B7" s="332"/>
      <c r="C7" s="334"/>
      <c r="D7" s="204" t="s">
        <v>56</v>
      </c>
      <c r="E7" s="154" t="s">
        <v>57</v>
      </c>
      <c r="F7" s="154" t="s">
        <v>58</v>
      </c>
      <c r="G7" s="180" t="s">
        <v>59</v>
      </c>
      <c r="H7" s="336"/>
      <c r="I7" s="338"/>
      <c r="J7" s="338"/>
      <c r="K7" s="338"/>
      <c r="L7" s="338"/>
      <c r="M7" s="338"/>
      <c r="N7" s="338"/>
      <c r="O7" s="338"/>
      <c r="P7" s="338"/>
      <c r="Q7" s="338"/>
      <c r="R7" s="338"/>
      <c r="S7" s="338"/>
      <c r="T7" s="338"/>
      <c r="U7" s="338"/>
      <c r="V7" s="338"/>
      <c r="W7" s="338"/>
      <c r="X7" s="338"/>
      <c r="Y7" s="338"/>
      <c r="Z7" s="338"/>
      <c r="AA7" s="340"/>
      <c r="AB7" s="249"/>
      <c r="AC7" s="223"/>
    </row>
    <row r="8" spans="1:29" s="244" customFormat="1">
      <c r="A8" s="177" t="s">
        <v>60</v>
      </c>
      <c r="B8" s="176" t="s">
        <v>61</v>
      </c>
      <c r="C8" s="173" t="s">
        <v>62</v>
      </c>
      <c r="D8" s="172">
        <f t="shared" ref="D8:D39" si="0">COUNTA(H8:AC8)-COUNTIF(H8:AC8,"-")</f>
        <v>20</v>
      </c>
      <c r="E8" s="175">
        <f>IF(COUNTIF(H8:AA8,"*&lt;*")&gt;0,"LRL",MIN(H8:AA8))</f>
        <v>7.38</v>
      </c>
      <c r="F8" s="166">
        <f t="shared" ref="F8:F39" si="1">IF(G8="LRL","NC",AVERAGE(H8:AC8))</f>
        <v>8.1645000000000003</v>
      </c>
      <c r="G8" s="169">
        <f t="shared" ref="G8:G39" si="2">IF(MAX(H8:AC8)&gt;0,MAX(H8:AC8),"LRL")</f>
        <v>8.5</v>
      </c>
      <c r="H8" s="171">
        <v>8.1999999999999993</v>
      </c>
      <c r="I8" s="171">
        <v>8.1999999999999993</v>
      </c>
      <c r="J8" s="171">
        <v>8.1</v>
      </c>
      <c r="K8" s="171">
        <v>8.1999999999999993</v>
      </c>
      <c r="L8" s="171">
        <v>8.4</v>
      </c>
      <c r="M8" s="171">
        <v>8.3000000000000007</v>
      </c>
      <c r="N8" s="171">
        <v>8.3000000000000007</v>
      </c>
      <c r="O8" s="171">
        <v>8</v>
      </c>
      <c r="P8" s="171">
        <v>8.1999999999999993</v>
      </c>
      <c r="Q8" s="171">
        <v>8.1999999999999993</v>
      </c>
      <c r="R8" s="171">
        <v>8.4</v>
      </c>
      <c r="S8" s="171">
        <v>8</v>
      </c>
      <c r="T8" s="171">
        <v>8.1999999999999993</v>
      </c>
      <c r="U8" s="171">
        <v>8.5</v>
      </c>
      <c r="V8" s="171">
        <v>8.1999999999999993</v>
      </c>
      <c r="W8" s="179">
        <v>8</v>
      </c>
      <c r="X8" s="179">
        <v>7.38</v>
      </c>
      <c r="Y8" s="178">
        <v>8.0399999999999991</v>
      </c>
      <c r="Z8" s="66">
        <v>8.24</v>
      </c>
      <c r="AA8" s="253">
        <v>8.23</v>
      </c>
      <c r="AB8" s="249"/>
      <c r="AC8" s="223"/>
    </row>
    <row r="9" spans="1:29" s="244" customFormat="1">
      <c r="A9" s="19" t="s">
        <v>63</v>
      </c>
      <c r="B9" s="20" t="s">
        <v>64</v>
      </c>
      <c r="C9" s="167" t="s">
        <v>62</v>
      </c>
      <c r="D9" s="21">
        <f t="shared" si="0"/>
        <v>20</v>
      </c>
      <c r="E9" s="23">
        <f t="shared" ref="E9:E39" si="3">IF(COUNTIF(H9:AC9,"*&lt;*")&gt;0,"LRL",MIN(H9:AC9))</f>
        <v>316</v>
      </c>
      <c r="F9" s="42">
        <f t="shared" si="1"/>
        <v>564.85</v>
      </c>
      <c r="G9" s="24">
        <f t="shared" si="2"/>
        <v>696</v>
      </c>
      <c r="H9" s="25">
        <v>604</v>
      </c>
      <c r="I9" s="25">
        <v>600</v>
      </c>
      <c r="J9" s="25">
        <v>522</v>
      </c>
      <c r="K9" s="25">
        <v>561</v>
      </c>
      <c r="L9" s="25">
        <v>676</v>
      </c>
      <c r="M9" s="25">
        <v>615</v>
      </c>
      <c r="N9" s="25">
        <v>615</v>
      </c>
      <c r="O9" s="25">
        <v>696</v>
      </c>
      <c r="P9" s="25">
        <v>385</v>
      </c>
      <c r="Q9" s="25">
        <v>615</v>
      </c>
      <c r="R9" s="25">
        <v>588</v>
      </c>
      <c r="S9" s="25">
        <v>502</v>
      </c>
      <c r="T9" s="25">
        <v>660</v>
      </c>
      <c r="U9" s="25">
        <v>582</v>
      </c>
      <c r="V9" s="25">
        <v>628</v>
      </c>
      <c r="W9" s="26">
        <v>539</v>
      </c>
      <c r="X9" s="26">
        <v>316</v>
      </c>
      <c r="Y9" s="27">
        <v>505</v>
      </c>
      <c r="Z9" s="26">
        <v>560</v>
      </c>
      <c r="AA9" s="90">
        <v>528</v>
      </c>
      <c r="AB9" s="249"/>
      <c r="AC9" s="223"/>
    </row>
    <row r="10" spans="1:29" s="244" customFormat="1">
      <c r="A10" s="19" t="s">
        <v>65</v>
      </c>
      <c r="B10" s="20" t="s">
        <v>66</v>
      </c>
      <c r="C10" s="167">
        <v>62</v>
      </c>
      <c r="D10" s="21">
        <f t="shared" si="0"/>
        <v>20</v>
      </c>
      <c r="E10" s="29">
        <f t="shared" si="3"/>
        <v>7</v>
      </c>
      <c r="F10" s="29">
        <f t="shared" si="1"/>
        <v>15.65</v>
      </c>
      <c r="G10" s="30">
        <f t="shared" si="2"/>
        <v>41</v>
      </c>
      <c r="H10" s="31">
        <v>14</v>
      </c>
      <c r="I10" s="31">
        <v>41</v>
      </c>
      <c r="J10" s="31">
        <v>13</v>
      </c>
      <c r="K10" s="31">
        <v>13</v>
      </c>
      <c r="L10" s="31">
        <v>12</v>
      </c>
      <c r="M10" s="31">
        <v>17</v>
      </c>
      <c r="N10" s="31">
        <v>17</v>
      </c>
      <c r="O10" s="31">
        <v>22</v>
      </c>
      <c r="P10" s="31">
        <v>14</v>
      </c>
      <c r="Q10" s="31">
        <v>13</v>
      </c>
      <c r="R10" s="31">
        <v>15</v>
      </c>
      <c r="S10" s="31">
        <v>10</v>
      </c>
      <c r="T10" s="31">
        <v>15</v>
      </c>
      <c r="U10" s="31">
        <v>11</v>
      </c>
      <c r="V10" s="31">
        <v>15</v>
      </c>
      <c r="W10" s="10">
        <v>13</v>
      </c>
      <c r="X10" s="10">
        <v>7</v>
      </c>
      <c r="Y10" s="32">
        <v>15</v>
      </c>
      <c r="Z10" s="10">
        <v>19</v>
      </c>
      <c r="AA10" s="11">
        <v>17</v>
      </c>
      <c r="AB10" s="249"/>
      <c r="AC10" s="223"/>
    </row>
    <row r="11" spans="1:29" s="244" customFormat="1">
      <c r="A11" s="19" t="s">
        <v>67</v>
      </c>
      <c r="B11" s="20" t="s">
        <v>68</v>
      </c>
      <c r="C11" s="167">
        <v>1860</v>
      </c>
      <c r="D11" s="21">
        <f t="shared" si="0"/>
        <v>20</v>
      </c>
      <c r="E11" s="34" t="str">
        <f t="shared" si="3"/>
        <v>LRL</v>
      </c>
      <c r="F11" s="29">
        <f t="shared" si="1"/>
        <v>187.2</v>
      </c>
      <c r="G11" s="35">
        <f t="shared" si="2"/>
        <v>537</v>
      </c>
      <c r="H11" s="31">
        <v>96</v>
      </c>
      <c r="I11" s="31">
        <v>271</v>
      </c>
      <c r="J11" s="31">
        <v>95</v>
      </c>
      <c r="K11" s="31">
        <v>229</v>
      </c>
      <c r="L11" s="31">
        <v>139</v>
      </c>
      <c r="M11" s="31">
        <v>67</v>
      </c>
      <c r="N11" s="31">
        <v>67</v>
      </c>
      <c r="O11" s="31">
        <v>94</v>
      </c>
      <c r="P11" s="31">
        <v>537</v>
      </c>
      <c r="Q11" s="31" t="s">
        <v>69</v>
      </c>
      <c r="R11" s="31" t="s">
        <v>69</v>
      </c>
      <c r="S11" s="31" t="s">
        <v>69</v>
      </c>
      <c r="T11" s="31">
        <v>158</v>
      </c>
      <c r="U11" s="31" t="s">
        <v>69</v>
      </c>
      <c r="V11" s="31">
        <v>90</v>
      </c>
      <c r="W11" s="36">
        <v>80</v>
      </c>
      <c r="X11" s="10">
        <v>359</v>
      </c>
      <c r="Y11" s="32">
        <v>107</v>
      </c>
      <c r="Z11" s="10" t="s">
        <v>70</v>
      </c>
      <c r="AA11" s="11">
        <v>419</v>
      </c>
      <c r="AB11" s="249"/>
      <c r="AC11" s="223"/>
    </row>
    <row r="12" spans="1:29" s="244" customFormat="1">
      <c r="A12" s="19" t="s">
        <v>71</v>
      </c>
      <c r="B12" s="20" t="s">
        <v>66</v>
      </c>
      <c r="C12" s="167">
        <v>53</v>
      </c>
      <c r="D12" s="21">
        <f t="shared" si="0"/>
        <v>20</v>
      </c>
      <c r="E12" s="38">
        <f t="shared" si="3"/>
        <v>20</v>
      </c>
      <c r="F12" s="29">
        <f t="shared" si="1"/>
        <v>27.85</v>
      </c>
      <c r="G12" s="39">
        <f t="shared" si="2"/>
        <v>41</v>
      </c>
      <c r="H12" s="31">
        <v>28</v>
      </c>
      <c r="I12" s="31">
        <v>35</v>
      </c>
      <c r="J12" s="31">
        <v>30</v>
      </c>
      <c r="K12" s="31">
        <v>27</v>
      </c>
      <c r="L12" s="31">
        <v>26</v>
      </c>
      <c r="M12" s="31">
        <v>30</v>
      </c>
      <c r="N12" s="31">
        <v>30</v>
      </c>
      <c r="O12" s="31">
        <v>30</v>
      </c>
      <c r="P12" s="31">
        <v>27</v>
      </c>
      <c r="Q12" s="31">
        <v>26</v>
      </c>
      <c r="R12" s="31">
        <v>27</v>
      </c>
      <c r="S12" s="31">
        <v>20</v>
      </c>
      <c r="T12" s="31">
        <v>29</v>
      </c>
      <c r="U12" s="31">
        <v>20</v>
      </c>
      <c r="V12" s="31">
        <v>26</v>
      </c>
      <c r="W12" s="10">
        <v>25</v>
      </c>
      <c r="X12" s="40">
        <v>41</v>
      </c>
      <c r="Y12" s="32">
        <v>27</v>
      </c>
      <c r="Z12" s="10">
        <v>28</v>
      </c>
      <c r="AA12" s="11">
        <v>25</v>
      </c>
      <c r="AB12" s="249"/>
      <c r="AC12" s="223"/>
    </row>
    <row r="13" spans="1:29" s="244" customFormat="1">
      <c r="A13" s="19" t="s">
        <v>72</v>
      </c>
      <c r="B13" s="20" t="s">
        <v>66</v>
      </c>
      <c r="C13" s="167" t="s">
        <v>62</v>
      </c>
      <c r="D13" s="21">
        <f t="shared" si="0"/>
        <v>20</v>
      </c>
      <c r="E13" s="38">
        <f t="shared" si="3"/>
        <v>6.4</v>
      </c>
      <c r="F13" s="29">
        <f t="shared" si="1"/>
        <v>15.089999999999998</v>
      </c>
      <c r="G13" s="41">
        <f t="shared" si="2"/>
        <v>21.7</v>
      </c>
      <c r="H13" s="31">
        <v>16.600000000000001</v>
      </c>
      <c r="I13" s="31">
        <v>16.2</v>
      </c>
      <c r="J13" s="31">
        <v>15.5</v>
      </c>
      <c r="K13" s="31">
        <v>14</v>
      </c>
      <c r="L13" s="31">
        <v>14.7</v>
      </c>
      <c r="M13" s="31">
        <v>15.3</v>
      </c>
      <c r="N13" s="31">
        <v>15.3</v>
      </c>
      <c r="O13" s="31">
        <v>15.7</v>
      </c>
      <c r="P13" s="31">
        <v>20.3</v>
      </c>
      <c r="Q13" s="31">
        <v>16.2</v>
      </c>
      <c r="R13" s="31">
        <v>15.9</v>
      </c>
      <c r="S13" s="31">
        <v>11</v>
      </c>
      <c r="T13" s="31">
        <v>21.7</v>
      </c>
      <c r="U13" s="31">
        <v>14.6</v>
      </c>
      <c r="V13" s="31">
        <v>16</v>
      </c>
      <c r="W13" s="10">
        <v>14.2</v>
      </c>
      <c r="X13" s="10">
        <v>6.4</v>
      </c>
      <c r="Y13" s="32">
        <v>13.3</v>
      </c>
      <c r="Z13" s="10">
        <v>14.4</v>
      </c>
      <c r="AA13" s="11">
        <v>14.5</v>
      </c>
      <c r="AB13" s="249"/>
      <c r="AC13" s="223"/>
    </row>
    <row r="14" spans="1:29" s="244" customFormat="1">
      <c r="A14" s="19" t="s">
        <v>73</v>
      </c>
      <c r="B14" s="20" t="s">
        <v>66</v>
      </c>
      <c r="C14" s="167" t="s">
        <v>62</v>
      </c>
      <c r="D14" s="21">
        <f t="shared" si="0"/>
        <v>20</v>
      </c>
      <c r="E14" s="38" t="str">
        <f t="shared" si="3"/>
        <v>LRL</v>
      </c>
      <c r="F14" s="29">
        <f t="shared" si="1"/>
        <v>0.2</v>
      </c>
      <c r="G14" s="41">
        <f t="shared" si="2"/>
        <v>0.2</v>
      </c>
      <c r="H14" s="31" t="s">
        <v>74</v>
      </c>
      <c r="I14" s="31" t="s">
        <v>74</v>
      </c>
      <c r="J14" s="31" t="s">
        <v>74</v>
      </c>
      <c r="K14" s="31" t="s">
        <v>74</v>
      </c>
      <c r="L14" s="31" t="s">
        <v>74</v>
      </c>
      <c r="M14" s="31" t="s">
        <v>74</v>
      </c>
      <c r="N14" s="31" t="s">
        <v>74</v>
      </c>
      <c r="O14" s="31" t="s">
        <v>74</v>
      </c>
      <c r="P14" s="31" t="s">
        <v>74</v>
      </c>
      <c r="Q14" s="31" t="s">
        <v>74</v>
      </c>
      <c r="R14" s="31" t="s">
        <v>74</v>
      </c>
      <c r="S14" s="31" t="s">
        <v>74</v>
      </c>
      <c r="T14" s="31" t="s">
        <v>74</v>
      </c>
      <c r="U14" s="31" t="s">
        <v>74</v>
      </c>
      <c r="V14" s="31" t="s">
        <v>74</v>
      </c>
      <c r="W14" s="10" t="s">
        <v>74</v>
      </c>
      <c r="X14" s="10">
        <v>0.2</v>
      </c>
      <c r="Y14" s="32" t="s">
        <v>36</v>
      </c>
      <c r="Z14" s="10" t="s">
        <v>36</v>
      </c>
      <c r="AA14" s="11" t="s">
        <v>36</v>
      </c>
      <c r="AB14" s="249"/>
      <c r="AC14" s="223"/>
    </row>
    <row r="15" spans="1:29" s="244" customFormat="1">
      <c r="A15" s="19" t="s">
        <v>75</v>
      </c>
      <c r="B15" s="20" t="s">
        <v>66</v>
      </c>
      <c r="C15" s="173" t="s">
        <v>62</v>
      </c>
      <c r="D15" s="172">
        <f t="shared" si="0"/>
        <v>20</v>
      </c>
      <c r="E15" s="38" t="str">
        <f t="shared" si="3"/>
        <v>LRL</v>
      </c>
      <c r="F15" s="29">
        <f t="shared" si="1"/>
        <v>0.255</v>
      </c>
      <c r="G15" s="41">
        <f t="shared" si="2"/>
        <v>0.38</v>
      </c>
      <c r="H15" s="31" t="s">
        <v>76</v>
      </c>
      <c r="I15" s="31" t="s">
        <v>76</v>
      </c>
      <c r="J15" s="31" t="s">
        <v>76</v>
      </c>
      <c r="K15" s="31" t="s">
        <v>76</v>
      </c>
      <c r="L15" s="31" t="s">
        <v>77</v>
      </c>
      <c r="M15" s="31" t="s">
        <v>77</v>
      </c>
      <c r="N15" s="31" t="s">
        <v>77</v>
      </c>
      <c r="O15" s="31" t="s">
        <v>77</v>
      </c>
      <c r="P15" s="31" t="s">
        <v>77</v>
      </c>
      <c r="Q15" s="31" t="s">
        <v>77</v>
      </c>
      <c r="R15" s="31" t="s">
        <v>77</v>
      </c>
      <c r="S15" s="31" t="s">
        <v>77</v>
      </c>
      <c r="T15" s="31" t="s">
        <v>77</v>
      </c>
      <c r="U15" s="31" t="s">
        <v>77</v>
      </c>
      <c r="V15" s="31" t="s">
        <v>77</v>
      </c>
      <c r="W15" s="10" t="s">
        <v>77</v>
      </c>
      <c r="X15" s="10">
        <v>0.08</v>
      </c>
      <c r="Y15" s="32">
        <v>0.37</v>
      </c>
      <c r="Z15" s="10">
        <v>0.38</v>
      </c>
      <c r="AA15" s="11">
        <v>0.19</v>
      </c>
      <c r="AB15" s="249"/>
      <c r="AC15" s="223"/>
    </row>
    <row r="16" spans="1:29" s="244" customFormat="1">
      <c r="A16" s="19" t="s">
        <v>78</v>
      </c>
      <c r="B16" s="20" t="s">
        <v>66</v>
      </c>
      <c r="C16" s="167" t="s">
        <v>62</v>
      </c>
      <c r="D16" s="21">
        <f t="shared" si="0"/>
        <v>20</v>
      </c>
      <c r="E16" s="38" t="str">
        <f t="shared" si="3"/>
        <v>LRL</v>
      </c>
      <c r="F16" s="29">
        <f t="shared" si="1"/>
        <v>0.25</v>
      </c>
      <c r="G16" s="41">
        <f t="shared" si="2"/>
        <v>0.25</v>
      </c>
      <c r="H16" s="31" t="s">
        <v>74</v>
      </c>
      <c r="I16" s="31" t="s">
        <v>74</v>
      </c>
      <c r="J16" s="31" t="s">
        <v>74</v>
      </c>
      <c r="K16" s="31" t="s">
        <v>74</v>
      </c>
      <c r="L16" s="31" t="s">
        <v>74</v>
      </c>
      <c r="M16" s="31" t="s">
        <v>74</v>
      </c>
      <c r="N16" s="31" t="s">
        <v>74</v>
      </c>
      <c r="O16" s="31" t="s">
        <v>74</v>
      </c>
      <c r="P16" s="31" t="s">
        <v>74</v>
      </c>
      <c r="Q16" s="31" t="s">
        <v>74</v>
      </c>
      <c r="R16" s="31" t="s">
        <v>74</v>
      </c>
      <c r="S16" s="31" t="s">
        <v>74</v>
      </c>
      <c r="T16" s="31" t="s">
        <v>74</v>
      </c>
      <c r="U16" s="31" t="s">
        <v>74</v>
      </c>
      <c r="V16" s="31" t="s">
        <v>74</v>
      </c>
      <c r="W16" s="10" t="s">
        <v>74</v>
      </c>
      <c r="X16" s="10" t="s">
        <v>79</v>
      </c>
      <c r="Y16" s="10" t="s">
        <v>79</v>
      </c>
      <c r="Z16" s="10">
        <v>0.25</v>
      </c>
      <c r="AA16" s="11" t="s">
        <v>79</v>
      </c>
      <c r="AB16" s="249"/>
      <c r="AC16" s="223"/>
    </row>
    <row r="17" spans="1:29" s="244" customFormat="1">
      <c r="A17" s="19" t="s">
        <v>80</v>
      </c>
      <c r="B17" s="20" t="s">
        <v>66</v>
      </c>
      <c r="C17" s="167" t="s">
        <v>62</v>
      </c>
      <c r="D17" s="21">
        <f t="shared" si="0"/>
        <v>20</v>
      </c>
      <c r="E17" s="38">
        <f t="shared" si="3"/>
        <v>1.5</v>
      </c>
      <c r="F17" s="29">
        <f t="shared" si="1"/>
        <v>3.41</v>
      </c>
      <c r="G17" s="41">
        <f t="shared" si="2"/>
        <v>4.9000000000000004</v>
      </c>
      <c r="H17" s="31">
        <v>3.7</v>
      </c>
      <c r="I17" s="31">
        <v>3.7</v>
      </c>
      <c r="J17" s="31">
        <v>3.5</v>
      </c>
      <c r="K17" s="31">
        <v>3.2</v>
      </c>
      <c r="L17" s="31">
        <v>3.3</v>
      </c>
      <c r="M17" s="31">
        <v>3.4</v>
      </c>
      <c r="N17" s="31">
        <v>3.4</v>
      </c>
      <c r="O17" s="31">
        <v>3.5</v>
      </c>
      <c r="P17" s="31">
        <v>4.5999999999999996</v>
      </c>
      <c r="Q17" s="31">
        <v>3.7</v>
      </c>
      <c r="R17" s="31">
        <v>3.6</v>
      </c>
      <c r="S17" s="31">
        <v>2.5</v>
      </c>
      <c r="T17" s="31">
        <v>4.9000000000000004</v>
      </c>
      <c r="U17" s="31">
        <v>3.3</v>
      </c>
      <c r="V17" s="31">
        <v>3.6</v>
      </c>
      <c r="W17" s="10">
        <v>3.2</v>
      </c>
      <c r="X17" s="10">
        <v>1.5</v>
      </c>
      <c r="Y17" s="32">
        <v>3</v>
      </c>
      <c r="Z17" s="10">
        <v>3.3</v>
      </c>
      <c r="AA17" s="11">
        <v>3.3</v>
      </c>
      <c r="AB17" s="249"/>
      <c r="AC17" s="223"/>
    </row>
    <row r="18" spans="1:29" s="244" customFormat="1">
      <c r="A18" s="19" t="s">
        <v>81</v>
      </c>
      <c r="B18" s="20" t="s">
        <v>66</v>
      </c>
      <c r="C18" s="167" t="s">
        <v>62</v>
      </c>
      <c r="D18" s="21">
        <f t="shared" si="0"/>
        <v>20</v>
      </c>
      <c r="E18" s="38" t="str">
        <f t="shared" si="3"/>
        <v>LRL</v>
      </c>
      <c r="F18" s="29">
        <f t="shared" si="1"/>
        <v>9.7999999999999989</v>
      </c>
      <c r="G18" s="41">
        <f t="shared" si="2"/>
        <v>22.5</v>
      </c>
      <c r="H18" s="31">
        <v>4.4000000000000004</v>
      </c>
      <c r="I18" s="31">
        <v>5.7</v>
      </c>
      <c r="J18" s="31">
        <v>4.5999999999999996</v>
      </c>
      <c r="K18" s="31">
        <v>12.7</v>
      </c>
      <c r="L18" s="31">
        <v>10.5</v>
      </c>
      <c r="M18" s="31">
        <v>4.9000000000000004</v>
      </c>
      <c r="N18" s="31">
        <v>4.9000000000000004</v>
      </c>
      <c r="O18" s="31">
        <v>11.7</v>
      </c>
      <c r="P18" s="31">
        <v>22.5</v>
      </c>
      <c r="Q18" s="31">
        <v>7.2</v>
      </c>
      <c r="R18" s="31">
        <v>13.3</v>
      </c>
      <c r="S18" s="31">
        <v>10.199999999999999</v>
      </c>
      <c r="T18" s="31" t="s">
        <v>77</v>
      </c>
      <c r="U18" s="31">
        <v>15.6</v>
      </c>
      <c r="V18" s="31">
        <v>15.4</v>
      </c>
      <c r="W18" s="10">
        <v>17.5</v>
      </c>
      <c r="X18" s="10">
        <v>3.3</v>
      </c>
      <c r="Y18" s="32">
        <v>2.2000000000000002</v>
      </c>
      <c r="Z18" s="10" t="s">
        <v>82</v>
      </c>
      <c r="AA18" s="11" t="s">
        <v>82</v>
      </c>
      <c r="AB18" s="249"/>
      <c r="AC18" s="223"/>
    </row>
    <row r="19" spans="1:29" s="248" customFormat="1">
      <c r="A19" s="19" t="s">
        <v>83</v>
      </c>
      <c r="B19" s="20" t="s">
        <v>84</v>
      </c>
      <c r="C19" s="167" t="s">
        <v>62</v>
      </c>
      <c r="D19" s="21">
        <f t="shared" si="0"/>
        <v>14</v>
      </c>
      <c r="E19" s="23" t="str">
        <f t="shared" si="3"/>
        <v>LRL</v>
      </c>
      <c r="F19" s="23">
        <f t="shared" si="1"/>
        <v>82.25</v>
      </c>
      <c r="G19" s="24">
        <f t="shared" si="2"/>
        <v>278</v>
      </c>
      <c r="H19" s="118">
        <v>278</v>
      </c>
      <c r="I19" s="118" t="s">
        <v>62</v>
      </c>
      <c r="J19" s="118" t="s">
        <v>62</v>
      </c>
      <c r="K19" s="118" t="s">
        <v>62</v>
      </c>
      <c r="L19" s="118" t="s">
        <v>62</v>
      </c>
      <c r="M19" s="118" t="s">
        <v>62</v>
      </c>
      <c r="N19" s="118" t="s">
        <v>62</v>
      </c>
      <c r="O19" s="118">
        <v>11</v>
      </c>
      <c r="P19" s="118" t="s">
        <v>85</v>
      </c>
      <c r="Q19" s="118" t="s">
        <v>85</v>
      </c>
      <c r="R19" s="118" t="s">
        <v>85</v>
      </c>
      <c r="S19" s="118" t="s">
        <v>85</v>
      </c>
      <c r="T19" s="118" t="s">
        <v>85</v>
      </c>
      <c r="U19" s="118" t="s">
        <v>85</v>
      </c>
      <c r="V19" s="118" t="s">
        <v>85</v>
      </c>
      <c r="W19" s="118" t="s">
        <v>85</v>
      </c>
      <c r="X19" s="118" t="s">
        <v>86</v>
      </c>
      <c r="Y19" s="118" t="s">
        <v>86</v>
      </c>
      <c r="Z19" s="118">
        <v>20</v>
      </c>
      <c r="AA19" s="174">
        <v>20</v>
      </c>
      <c r="AB19" s="249"/>
      <c r="AC19" s="223"/>
    </row>
    <row r="20" spans="1:29" s="248" customFormat="1">
      <c r="A20" s="19" t="s">
        <v>87</v>
      </c>
      <c r="B20" s="20" t="s">
        <v>84</v>
      </c>
      <c r="C20" s="167" t="s">
        <v>62</v>
      </c>
      <c r="D20" s="21">
        <f t="shared" si="0"/>
        <v>19</v>
      </c>
      <c r="E20" s="23">
        <f t="shared" si="3"/>
        <v>106.2</v>
      </c>
      <c r="F20" s="23">
        <f t="shared" si="1"/>
        <v>258.15263157894742</v>
      </c>
      <c r="G20" s="24">
        <f t="shared" si="2"/>
        <v>331.1</v>
      </c>
      <c r="H20" s="118">
        <v>294</v>
      </c>
      <c r="I20" s="118">
        <v>304</v>
      </c>
      <c r="J20" s="118">
        <v>285</v>
      </c>
      <c r="K20" s="118">
        <v>275</v>
      </c>
      <c r="L20" s="118">
        <v>278</v>
      </c>
      <c r="M20" s="118">
        <v>148</v>
      </c>
      <c r="N20" s="118" t="s">
        <v>62</v>
      </c>
      <c r="O20" s="118">
        <v>297</v>
      </c>
      <c r="P20" s="118">
        <v>326</v>
      </c>
      <c r="Q20" s="118">
        <v>269</v>
      </c>
      <c r="R20" s="118">
        <v>223</v>
      </c>
      <c r="S20" s="118">
        <v>221</v>
      </c>
      <c r="T20" s="118">
        <v>287</v>
      </c>
      <c r="U20" s="118">
        <v>253</v>
      </c>
      <c r="V20" s="118">
        <v>228</v>
      </c>
      <c r="W20" s="118">
        <v>236</v>
      </c>
      <c r="X20" s="118">
        <v>106.2</v>
      </c>
      <c r="Y20" s="118">
        <v>248.1</v>
      </c>
      <c r="Z20" s="118">
        <v>331.1</v>
      </c>
      <c r="AA20" s="174">
        <v>295.5</v>
      </c>
      <c r="AB20" s="249"/>
      <c r="AC20" s="223"/>
    </row>
    <row r="21" spans="1:29" s="248" customFormat="1">
      <c r="A21" s="19" t="s">
        <v>88</v>
      </c>
      <c r="B21" s="20" t="s">
        <v>66</v>
      </c>
      <c r="C21" s="167" t="s">
        <v>62</v>
      </c>
      <c r="D21" s="21">
        <f t="shared" si="0"/>
        <v>20</v>
      </c>
      <c r="E21" s="23" t="str">
        <f t="shared" si="3"/>
        <v>LRL</v>
      </c>
      <c r="F21" s="23">
        <f t="shared" si="1"/>
        <v>20</v>
      </c>
      <c r="G21" s="24">
        <f t="shared" si="2"/>
        <v>126</v>
      </c>
      <c r="H21" s="118" t="s">
        <v>89</v>
      </c>
      <c r="I21" s="118">
        <v>21</v>
      </c>
      <c r="J21" s="118">
        <v>15</v>
      </c>
      <c r="K21" s="118">
        <v>16</v>
      </c>
      <c r="L21" s="118">
        <v>23</v>
      </c>
      <c r="M21" s="118">
        <v>10</v>
      </c>
      <c r="N21" s="118">
        <v>10</v>
      </c>
      <c r="O21" s="118" t="s">
        <v>85</v>
      </c>
      <c r="P21" s="118" t="s">
        <v>89</v>
      </c>
      <c r="Q21" s="118">
        <v>17</v>
      </c>
      <c r="R21" s="118">
        <v>6</v>
      </c>
      <c r="S21" s="118">
        <v>8</v>
      </c>
      <c r="T21" s="118">
        <v>15</v>
      </c>
      <c r="U21" s="118">
        <v>6</v>
      </c>
      <c r="V21" s="118">
        <v>5</v>
      </c>
      <c r="W21" s="118">
        <v>8</v>
      </c>
      <c r="X21" s="118">
        <v>126</v>
      </c>
      <c r="Y21" s="118" t="s">
        <v>90</v>
      </c>
      <c r="Z21" s="118">
        <v>14</v>
      </c>
      <c r="AA21" s="174" t="s">
        <v>90</v>
      </c>
      <c r="AB21" s="249"/>
      <c r="AC21" s="223"/>
    </row>
    <row r="22" spans="1:29" s="248" customFormat="1">
      <c r="A22" s="19" t="s">
        <v>91</v>
      </c>
      <c r="B22" s="20" t="s">
        <v>66</v>
      </c>
      <c r="C22" s="167" t="s">
        <v>62</v>
      </c>
      <c r="D22" s="21">
        <f t="shared" si="0"/>
        <v>20</v>
      </c>
      <c r="E22" s="23">
        <f t="shared" si="3"/>
        <v>228</v>
      </c>
      <c r="F22" s="23">
        <f t="shared" si="1"/>
        <v>304.8</v>
      </c>
      <c r="G22" s="24">
        <f t="shared" si="2"/>
        <v>408</v>
      </c>
      <c r="H22" s="118">
        <v>306</v>
      </c>
      <c r="I22" s="118">
        <v>313</v>
      </c>
      <c r="J22" s="118">
        <v>294</v>
      </c>
      <c r="K22" s="118">
        <v>283</v>
      </c>
      <c r="L22" s="118">
        <v>313</v>
      </c>
      <c r="M22" s="118">
        <v>310</v>
      </c>
      <c r="N22" s="118">
        <v>310</v>
      </c>
      <c r="O22" s="118">
        <v>287</v>
      </c>
      <c r="P22" s="118">
        <v>306</v>
      </c>
      <c r="Q22" s="118">
        <v>297</v>
      </c>
      <c r="R22" s="118">
        <v>293</v>
      </c>
      <c r="S22" s="118">
        <v>242</v>
      </c>
      <c r="T22" s="118">
        <v>295</v>
      </c>
      <c r="U22" s="118">
        <v>312</v>
      </c>
      <c r="V22" s="118">
        <v>300</v>
      </c>
      <c r="W22" s="118">
        <v>258</v>
      </c>
      <c r="X22" s="118">
        <v>228</v>
      </c>
      <c r="Y22" s="118">
        <v>347</v>
      </c>
      <c r="Z22" s="118">
        <v>408</v>
      </c>
      <c r="AA22" s="174">
        <v>394</v>
      </c>
      <c r="AB22" s="249"/>
      <c r="AC22" s="223"/>
    </row>
    <row r="23" spans="1:29" s="248" customFormat="1">
      <c r="A23" s="19" t="s">
        <v>92</v>
      </c>
      <c r="B23" s="20" t="s">
        <v>66</v>
      </c>
      <c r="C23" s="167" t="s">
        <v>62</v>
      </c>
      <c r="D23" s="21">
        <f t="shared" si="0"/>
        <v>20</v>
      </c>
      <c r="E23" s="23">
        <f t="shared" si="3"/>
        <v>8</v>
      </c>
      <c r="F23" s="23">
        <f t="shared" si="1"/>
        <v>281.95</v>
      </c>
      <c r="G23" s="24">
        <f t="shared" si="2"/>
        <v>616</v>
      </c>
      <c r="H23" s="118">
        <v>278</v>
      </c>
      <c r="I23" s="118">
        <v>374</v>
      </c>
      <c r="J23" s="118">
        <v>616</v>
      </c>
      <c r="K23" s="118">
        <v>327</v>
      </c>
      <c r="L23" s="118">
        <v>316</v>
      </c>
      <c r="M23" s="118">
        <v>291</v>
      </c>
      <c r="N23" s="118">
        <v>291</v>
      </c>
      <c r="O23" s="118">
        <v>8</v>
      </c>
      <c r="P23" s="118">
        <v>281</v>
      </c>
      <c r="Q23" s="118">
        <v>275</v>
      </c>
      <c r="R23" s="118">
        <v>271</v>
      </c>
      <c r="S23" s="118">
        <v>222</v>
      </c>
      <c r="T23" s="118">
        <v>377</v>
      </c>
      <c r="U23" s="118">
        <v>264</v>
      </c>
      <c r="V23" s="118">
        <v>272</v>
      </c>
      <c r="W23" s="118">
        <v>236</v>
      </c>
      <c r="X23" s="118">
        <v>115</v>
      </c>
      <c r="Y23" s="118">
        <v>265</v>
      </c>
      <c r="Z23" s="118">
        <v>255</v>
      </c>
      <c r="AA23" s="174">
        <v>305</v>
      </c>
      <c r="AB23" s="249"/>
      <c r="AC23" s="223"/>
    </row>
    <row r="24" spans="1:29" s="244" customFormat="1">
      <c r="A24" s="19" t="s">
        <v>93</v>
      </c>
      <c r="B24" s="20" t="s">
        <v>68</v>
      </c>
      <c r="C24" s="167" t="s">
        <v>62</v>
      </c>
      <c r="D24" s="21">
        <f t="shared" si="0"/>
        <v>20</v>
      </c>
      <c r="E24" s="38" t="str">
        <f t="shared" si="3"/>
        <v>LRL</v>
      </c>
      <c r="F24" s="29">
        <f t="shared" si="1"/>
        <v>16.75</v>
      </c>
      <c r="G24" s="41">
        <f t="shared" si="2"/>
        <v>51</v>
      </c>
      <c r="H24" s="40" t="s">
        <v>89</v>
      </c>
      <c r="I24" s="40">
        <v>6</v>
      </c>
      <c r="J24" s="40" t="s">
        <v>89</v>
      </c>
      <c r="K24" s="40" t="s">
        <v>89</v>
      </c>
      <c r="L24" s="40" t="s">
        <v>89</v>
      </c>
      <c r="M24" s="40" t="s">
        <v>89</v>
      </c>
      <c r="N24" s="40" t="s">
        <v>89</v>
      </c>
      <c r="O24" s="40" t="s">
        <v>89</v>
      </c>
      <c r="P24" s="40" t="s">
        <v>89</v>
      </c>
      <c r="Q24" s="40" t="s">
        <v>89</v>
      </c>
      <c r="R24" s="40">
        <v>9</v>
      </c>
      <c r="S24" s="40">
        <v>4</v>
      </c>
      <c r="T24" s="40">
        <v>4</v>
      </c>
      <c r="U24" s="40">
        <v>51</v>
      </c>
      <c r="V24" s="40">
        <v>8</v>
      </c>
      <c r="W24" s="40">
        <v>24</v>
      </c>
      <c r="X24" s="40" t="s">
        <v>90</v>
      </c>
      <c r="Y24" s="40">
        <v>28</v>
      </c>
      <c r="Z24" s="40" t="s">
        <v>90</v>
      </c>
      <c r="AA24" s="156" t="s">
        <v>90</v>
      </c>
      <c r="AB24" s="249"/>
      <c r="AC24" s="223"/>
    </row>
    <row r="25" spans="1:29" s="244" customFormat="1">
      <c r="A25" s="19" t="s">
        <v>94</v>
      </c>
      <c r="B25" s="20" t="s">
        <v>68</v>
      </c>
      <c r="C25" s="167" t="s">
        <v>62</v>
      </c>
      <c r="D25" s="21">
        <f t="shared" si="0"/>
        <v>18</v>
      </c>
      <c r="E25" s="38" t="str">
        <f t="shared" si="3"/>
        <v>LRL</v>
      </c>
      <c r="F25" s="29">
        <f t="shared" si="1"/>
        <v>11.833333333333334</v>
      </c>
      <c r="G25" s="41">
        <f t="shared" si="2"/>
        <v>92</v>
      </c>
      <c r="H25" s="31" t="s">
        <v>62</v>
      </c>
      <c r="I25" s="31" t="s">
        <v>62</v>
      </c>
      <c r="J25" s="31" t="s">
        <v>89</v>
      </c>
      <c r="K25" s="31" t="s">
        <v>89</v>
      </c>
      <c r="L25" s="31" t="s">
        <v>89</v>
      </c>
      <c r="M25" s="31" t="s">
        <v>89</v>
      </c>
      <c r="N25" s="31" t="s">
        <v>89</v>
      </c>
      <c r="O25" s="31">
        <v>92</v>
      </c>
      <c r="P25" s="31" t="s">
        <v>89</v>
      </c>
      <c r="Q25" s="31" t="s">
        <v>89</v>
      </c>
      <c r="R25" s="31" t="s">
        <v>89</v>
      </c>
      <c r="S25" s="31">
        <v>1.5</v>
      </c>
      <c r="T25" s="31">
        <v>2</v>
      </c>
      <c r="U25" s="31">
        <v>1.6</v>
      </c>
      <c r="V25" s="31">
        <v>1.7</v>
      </c>
      <c r="W25" s="10">
        <v>1.7</v>
      </c>
      <c r="X25" s="10" t="s">
        <v>95</v>
      </c>
      <c r="Y25" s="32">
        <v>2</v>
      </c>
      <c r="Z25" s="10">
        <v>2</v>
      </c>
      <c r="AA25" s="11">
        <v>2</v>
      </c>
      <c r="AB25" s="249"/>
      <c r="AC25" s="223"/>
    </row>
    <row r="26" spans="1:29" s="244" customFormat="1">
      <c r="A26" s="19" t="s">
        <v>96</v>
      </c>
      <c r="B26" s="20" t="s">
        <v>68</v>
      </c>
      <c r="C26" s="167" t="s">
        <v>62</v>
      </c>
      <c r="D26" s="21">
        <f t="shared" si="0"/>
        <v>20</v>
      </c>
      <c r="E26" s="38" t="str">
        <f t="shared" si="3"/>
        <v>LRL</v>
      </c>
      <c r="F26" s="29">
        <f t="shared" si="1"/>
        <v>101.05789473684212</v>
      </c>
      <c r="G26" s="41">
        <f t="shared" si="2"/>
        <v>148</v>
      </c>
      <c r="H26" s="31">
        <v>100</v>
      </c>
      <c r="I26" s="31">
        <v>148</v>
      </c>
      <c r="J26" s="31">
        <v>114</v>
      </c>
      <c r="K26" s="31">
        <v>96</v>
      </c>
      <c r="L26" s="31">
        <v>99</v>
      </c>
      <c r="M26" s="31">
        <v>131</v>
      </c>
      <c r="N26" s="31">
        <v>131</v>
      </c>
      <c r="O26" s="31" t="s">
        <v>97</v>
      </c>
      <c r="P26" s="31">
        <v>118</v>
      </c>
      <c r="Q26" s="31">
        <v>100</v>
      </c>
      <c r="R26" s="31">
        <v>102</v>
      </c>
      <c r="S26" s="31">
        <v>64</v>
      </c>
      <c r="T26" s="31">
        <v>83.2</v>
      </c>
      <c r="U26" s="31">
        <v>96</v>
      </c>
      <c r="V26" s="31">
        <v>105</v>
      </c>
      <c r="W26" s="10">
        <v>82.9</v>
      </c>
      <c r="X26" s="10">
        <v>39</v>
      </c>
      <c r="Y26" s="32">
        <v>103</v>
      </c>
      <c r="Z26" s="10">
        <v>114</v>
      </c>
      <c r="AA26" s="11">
        <v>94</v>
      </c>
      <c r="AB26" s="249"/>
      <c r="AC26" s="223"/>
    </row>
    <row r="27" spans="1:29" s="244" customFormat="1">
      <c r="A27" s="19" t="s">
        <v>98</v>
      </c>
      <c r="B27" s="20" t="s">
        <v>68</v>
      </c>
      <c r="C27" s="167" t="s">
        <v>62</v>
      </c>
      <c r="D27" s="21">
        <f t="shared" si="0"/>
        <v>20</v>
      </c>
      <c r="E27" s="38" t="str">
        <f t="shared" si="3"/>
        <v>LRL</v>
      </c>
      <c r="F27" s="29">
        <f t="shared" si="1"/>
        <v>4.26</v>
      </c>
      <c r="G27" s="41">
        <f t="shared" si="2"/>
        <v>8.1</v>
      </c>
      <c r="H27" s="31" t="s">
        <v>89</v>
      </c>
      <c r="I27" s="31" t="s">
        <v>89</v>
      </c>
      <c r="J27" s="31" t="s">
        <v>89</v>
      </c>
      <c r="K27" s="31" t="s">
        <v>89</v>
      </c>
      <c r="L27" s="31" t="s">
        <v>89</v>
      </c>
      <c r="M27" s="31" t="s">
        <v>89</v>
      </c>
      <c r="N27" s="31" t="s">
        <v>89</v>
      </c>
      <c r="O27" s="31" t="s">
        <v>89</v>
      </c>
      <c r="P27" s="31" t="s">
        <v>89</v>
      </c>
      <c r="Q27" s="31" t="s">
        <v>89</v>
      </c>
      <c r="R27" s="31" t="s">
        <v>89</v>
      </c>
      <c r="S27" s="31">
        <v>3.2</v>
      </c>
      <c r="T27" s="31">
        <v>3.3</v>
      </c>
      <c r="U27" s="31">
        <v>1.6</v>
      </c>
      <c r="V27" s="31">
        <v>5.0999999999999996</v>
      </c>
      <c r="W27" s="10">
        <v>8.1</v>
      </c>
      <c r="X27" s="10" t="s">
        <v>99</v>
      </c>
      <c r="Y27" s="32" t="s">
        <v>99</v>
      </c>
      <c r="Z27" s="10" t="s">
        <v>99</v>
      </c>
      <c r="AA27" s="11" t="s">
        <v>99</v>
      </c>
      <c r="AB27" s="249"/>
      <c r="AC27" s="223"/>
    </row>
    <row r="28" spans="1:29" s="244" customFormat="1">
      <c r="A28" s="19" t="s">
        <v>100</v>
      </c>
      <c r="B28" s="20" t="s">
        <v>68</v>
      </c>
      <c r="C28" s="167" t="s">
        <v>62</v>
      </c>
      <c r="D28" s="21">
        <f t="shared" si="0"/>
        <v>20</v>
      </c>
      <c r="E28" s="38">
        <f t="shared" si="3"/>
        <v>6</v>
      </c>
      <c r="F28" s="29">
        <f t="shared" si="1"/>
        <v>28.2</v>
      </c>
      <c r="G28" s="41">
        <f t="shared" si="2"/>
        <v>118</v>
      </c>
      <c r="H28" s="31">
        <v>16</v>
      </c>
      <c r="I28" s="31">
        <v>11</v>
      </c>
      <c r="J28" s="31">
        <v>22</v>
      </c>
      <c r="K28" s="31">
        <v>17</v>
      </c>
      <c r="L28" s="31">
        <v>7</v>
      </c>
      <c r="M28" s="31">
        <v>19</v>
      </c>
      <c r="N28" s="31">
        <v>19</v>
      </c>
      <c r="O28" s="31">
        <v>37</v>
      </c>
      <c r="P28" s="31">
        <v>17</v>
      </c>
      <c r="Q28" s="31">
        <v>7</v>
      </c>
      <c r="R28" s="31">
        <v>19</v>
      </c>
      <c r="S28" s="31">
        <v>28</v>
      </c>
      <c r="T28" s="31">
        <v>6</v>
      </c>
      <c r="U28" s="31">
        <v>118</v>
      </c>
      <c r="V28" s="31">
        <v>37</v>
      </c>
      <c r="W28" s="10">
        <v>68</v>
      </c>
      <c r="X28" s="10">
        <v>40</v>
      </c>
      <c r="Y28" s="32">
        <v>37</v>
      </c>
      <c r="Z28" s="10">
        <v>14</v>
      </c>
      <c r="AA28" s="11">
        <v>25</v>
      </c>
      <c r="AB28" s="249"/>
      <c r="AC28" s="223"/>
    </row>
    <row r="29" spans="1:29" s="244" customFormat="1">
      <c r="A29" s="19" t="s">
        <v>101</v>
      </c>
      <c r="B29" s="20" t="s">
        <v>68</v>
      </c>
      <c r="C29" s="167" t="s">
        <v>62</v>
      </c>
      <c r="D29" s="21">
        <f t="shared" si="0"/>
        <v>20</v>
      </c>
      <c r="E29" s="38" t="str">
        <f t="shared" si="3"/>
        <v>LRL</v>
      </c>
      <c r="F29" s="29">
        <f t="shared" si="1"/>
        <v>0.53333333333333333</v>
      </c>
      <c r="G29" s="41">
        <f t="shared" si="2"/>
        <v>0.8</v>
      </c>
      <c r="H29" s="92" t="s">
        <v>89</v>
      </c>
      <c r="I29" s="92" t="s">
        <v>89</v>
      </c>
      <c r="J29" s="92" t="s">
        <v>89</v>
      </c>
      <c r="K29" s="92" t="s">
        <v>89</v>
      </c>
      <c r="L29" s="92" t="s">
        <v>89</v>
      </c>
      <c r="M29" s="92" t="s">
        <v>89</v>
      </c>
      <c r="N29" s="92" t="s">
        <v>89</v>
      </c>
      <c r="O29" s="92" t="s">
        <v>89</v>
      </c>
      <c r="P29" s="92" t="s">
        <v>89</v>
      </c>
      <c r="Q29" s="92" t="s">
        <v>89</v>
      </c>
      <c r="R29" s="92" t="s">
        <v>89</v>
      </c>
      <c r="S29" s="92" t="s">
        <v>102</v>
      </c>
      <c r="T29" s="92" t="s">
        <v>102</v>
      </c>
      <c r="U29" s="92">
        <v>0.8</v>
      </c>
      <c r="V29" s="92" t="s">
        <v>102</v>
      </c>
      <c r="W29" s="10">
        <v>0.6</v>
      </c>
      <c r="X29" s="10" t="s">
        <v>95</v>
      </c>
      <c r="Y29" s="32" t="s">
        <v>95</v>
      </c>
      <c r="Z29" s="10">
        <v>0.2</v>
      </c>
      <c r="AA29" s="11" t="s">
        <v>36</v>
      </c>
      <c r="AB29" s="249"/>
      <c r="AC29" s="223"/>
    </row>
    <row r="30" spans="1:29" s="244" customFormat="1">
      <c r="A30" s="19" t="s">
        <v>103</v>
      </c>
      <c r="B30" s="20" t="s">
        <v>68</v>
      </c>
      <c r="C30" s="167" t="s">
        <v>62</v>
      </c>
      <c r="D30" s="21">
        <f t="shared" si="0"/>
        <v>20</v>
      </c>
      <c r="E30" s="38" t="str">
        <f t="shared" si="3"/>
        <v>LRL</v>
      </c>
      <c r="F30" s="29">
        <f t="shared" si="1"/>
        <v>10.658333333333333</v>
      </c>
      <c r="G30" s="41">
        <f t="shared" si="2"/>
        <v>28</v>
      </c>
      <c r="H30" s="31" t="s">
        <v>89</v>
      </c>
      <c r="I30" s="31" t="s">
        <v>89</v>
      </c>
      <c r="J30" s="31" t="s">
        <v>89</v>
      </c>
      <c r="K30" s="31">
        <v>10</v>
      </c>
      <c r="L30" s="31">
        <v>7</v>
      </c>
      <c r="M30" s="31" t="s">
        <v>89</v>
      </c>
      <c r="N30" s="31" t="s">
        <v>89</v>
      </c>
      <c r="O30" s="31" t="s">
        <v>89</v>
      </c>
      <c r="P30" s="31">
        <v>12</v>
      </c>
      <c r="Q30" s="31" t="s">
        <v>89</v>
      </c>
      <c r="R30" s="31" t="s">
        <v>89</v>
      </c>
      <c r="S30" s="31">
        <v>9.4</v>
      </c>
      <c r="T30" s="31">
        <v>8.6</v>
      </c>
      <c r="U30" s="31">
        <v>8.6</v>
      </c>
      <c r="V30" s="31">
        <v>1.9</v>
      </c>
      <c r="W30" s="10">
        <v>10.4</v>
      </c>
      <c r="X30" s="10">
        <v>28</v>
      </c>
      <c r="Y30" s="32">
        <v>7</v>
      </c>
      <c r="Z30" s="10">
        <v>7</v>
      </c>
      <c r="AA30" s="11">
        <v>18</v>
      </c>
      <c r="AB30" s="249"/>
      <c r="AC30" s="223"/>
    </row>
    <row r="31" spans="1:29" s="244" customFormat="1">
      <c r="A31" s="19" t="s">
        <v>104</v>
      </c>
      <c r="B31" s="20" t="s">
        <v>68</v>
      </c>
      <c r="C31" s="167">
        <v>0.1</v>
      </c>
      <c r="D31" s="21">
        <f t="shared" si="0"/>
        <v>20</v>
      </c>
      <c r="E31" s="38" t="str">
        <f t="shared" si="3"/>
        <v>LRL</v>
      </c>
      <c r="F31" s="29">
        <f t="shared" si="1"/>
        <v>7.0000000000000007E-2</v>
      </c>
      <c r="G31" s="41">
        <f t="shared" si="2"/>
        <v>0.08</v>
      </c>
      <c r="H31" s="31" t="s">
        <v>105</v>
      </c>
      <c r="I31" s="31" t="s">
        <v>105</v>
      </c>
      <c r="J31" s="31" t="s">
        <v>105</v>
      </c>
      <c r="K31" s="31" t="s">
        <v>105</v>
      </c>
      <c r="L31" s="31">
        <v>0.06</v>
      </c>
      <c r="M31" s="31" t="s">
        <v>105</v>
      </c>
      <c r="N31" s="31" t="s">
        <v>105</v>
      </c>
      <c r="O31" s="31" t="s">
        <v>105</v>
      </c>
      <c r="P31" s="31" t="s">
        <v>105</v>
      </c>
      <c r="Q31" s="31" t="s">
        <v>105</v>
      </c>
      <c r="R31" s="31" t="s">
        <v>105</v>
      </c>
      <c r="S31" s="31" t="s">
        <v>106</v>
      </c>
      <c r="T31" s="31" t="s">
        <v>106</v>
      </c>
      <c r="U31" s="31" t="s">
        <v>106</v>
      </c>
      <c r="V31" s="31" t="s">
        <v>106</v>
      </c>
      <c r="W31" s="93">
        <v>0.08</v>
      </c>
      <c r="X31" s="10" t="s">
        <v>36</v>
      </c>
      <c r="Y31" s="32" t="s">
        <v>36</v>
      </c>
      <c r="Z31" s="10" t="s">
        <v>36</v>
      </c>
      <c r="AA31" s="11" t="s">
        <v>36</v>
      </c>
      <c r="AB31" s="249"/>
      <c r="AC31" s="223"/>
    </row>
    <row r="32" spans="1:29" s="244" customFormat="1">
      <c r="A32" s="19" t="s">
        <v>107</v>
      </c>
      <c r="B32" s="20" t="s">
        <v>68</v>
      </c>
      <c r="C32" s="167" t="s">
        <v>62</v>
      </c>
      <c r="D32" s="21">
        <f t="shared" si="0"/>
        <v>20</v>
      </c>
      <c r="E32" s="38" t="str">
        <f t="shared" si="3"/>
        <v>LRL</v>
      </c>
      <c r="F32" s="29">
        <f t="shared" si="1"/>
        <v>0.68</v>
      </c>
      <c r="G32" s="41">
        <f t="shared" si="2"/>
        <v>1.2</v>
      </c>
      <c r="H32" s="31" t="s">
        <v>89</v>
      </c>
      <c r="I32" s="31" t="s">
        <v>89</v>
      </c>
      <c r="J32" s="31" t="s">
        <v>89</v>
      </c>
      <c r="K32" s="31" t="s">
        <v>89</v>
      </c>
      <c r="L32" s="31" t="s">
        <v>89</v>
      </c>
      <c r="M32" s="31" t="s">
        <v>89</v>
      </c>
      <c r="N32" s="31" t="s">
        <v>89</v>
      </c>
      <c r="O32" s="31" t="s">
        <v>89</v>
      </c>
      <c r="P32" s="31" t="s">
        <v>89</v>
      </c>
      <c r="Q32" s="31" t="s">
        <v>89</v>
      </c>
      <c r="R32" s="31" t="s">
        <v>89</v>
      </c>
      <c r="S32" s="31">
        <v>0.6</v>
      </c>
      <c r="T32" s="31">
        <v>0.6</v>
      </c>
      <c r="U32" s="31">
        <v>0.5</v>
      </c>
      <c r="V32" s="31">
        <v>0.5</v>
      </c>
      <c r="W32" s="10">
        <v>1.2</v>
      </c>
      <c r="X32" s="10" t="s">
        <v>108</v>
      </c>
      <c r="Y32" s="32" t="s">
        <v>108</v>
      </c>
      <c r="Z32" s="10" t="s">
        <v>108</v>
      </c>
      <c r="AA32" s="11" t="s">
        <v>108</v>
      </c>
      <c r="AB32" s="249"/>
      <c r="AC32" s="223"/>
    </row>
    <row r="33" spans="1:29" s="244" customFormat="1">
      <c r="A33" s="19" t="s">
        <v>109</v>
      </c>
      <c r="B33" s="20" t="s">
        <v>68</v>
      </c>
      <c r="C33" s="167" t="s">
        <v>62</v>
      </c>
      <c r="D33" s="21">
        <f t="shared" si="0"/>
        <v>20</v>
      </c>
      <c r="E33" s="38" t="str">
        <f t="shared" si="3"/>
        <v>LRL</v>
      </c>
      <c r="F33" s="29">
        <f t="shared" si="1"/>
        <v>15.526315789473685</v>
      </c>
      <c r="G33" s="41">
        <f t="shared" si="2"/>
        <v>51</v>
      </c>
      <c r="H33" s="31">
        <v>22</v>
      </c>
      <c r="I33" s="31">
        <v>10</v>
      </c>
      <c r="J33" s="31">
        <v>10</v>
      </c>
      <c r="K33" s="31">
        <v>9</v>
      </c>
      <c r="L33" s="31" t="s">
        <v>110</v>
      </c>
      <c r="M33" s="31">
        <v>3</v>
      </c>
      <c r="N33" s="31">
        <v>3</v>
      </c>
      <c r="O33" s="31">
        <v>51</v>
      </c>
      <c r="P33" s="31">
        <v>6</v>
      </c>
      <c r="Q33" s="31">
        <v>11</v>
      </c>
      <c r="R33" s="31">
        <v>3</v>
      </c>
      <c r="S33" s="31">
        <v>18</v>
      </c>
      <c r="T33" s="31">
        <v>18</v>
      </c>
      <c r="U33" s="31">
        <v>19</v>
      </c>
      <c r="V33" s="31">
        <v>47</v>
      </c>
      <c r="W33" s="10">
        <v>39</v>
      </c>
      <c r="X33" s="10">
        <v>9</v>
      </c>
      <c r="Y33" s="32">
        <v>10</v>
      </c>
      <c r="Z33" s="10">
        <v>3</v>
      </c>
      <c r="AA33" s="11">
        <v>4</v>
      </c>
      <c r="AB33" s="249"/>
      <c r="AC33" s="223"/>
    </row>
    <row r="34" spans="1:29" s="244" customFormat="1">
      <c r="A34" s="19" t="s">
        <v>111</v>
      </c>
      <c r="B34" s="20" t="s">
        <v>66</v>
      </c>
      <c r="C34" s="167" t="s">
        <v>62</v>
      </c>
      <c r="D34" s="21">
        <f t="shared" si="0"/>
        <v>20</v>
      </c>
      <c r="E34" s="38">
        <f t="shared" si="3"/>
        <v>36.4</v>
      </c>
      <c r="F34" s="29">
        <f t="shared" si="1"/>
        <v>89.620000000000019</v>
      </c>
      <c r="G34" s="41">
        <f t="shared" si="2"/>
        <v>114</v>
      </c>
      <c r="H34" s="31">
        <v>99.5</v>
      </c>
      <c r="I34" s="31">
        <v>103</v>
      </c>
      <c r="J34" s="31">
        <v>95.6</v>
      </c>
      <c r="K34" s="31">
        <v>94.2</v>
      </c>
      <c r="L34" s="31">
        <v>95</v>
      </c>
      <c r="M34" s="31">
        <v>87.9</v>
      </c>
      <c r="N34" s="31">
        <v>87.9</v>
      </c>
      <c r="O34" s="31">
        <v>94.5</v>
      </c>
      <c r="P34" s="31">
        <v>114</v>
      </c>
      <c r="Q34" s="31">
        <v>90.8</v>
      </c>
      <c r="R34" s="31">
        <v>76.5</v>
      </c>
      <c r="S34" s="31">
        <v>76.2</v>
      </c>
      <c r="T34" s="31">
        <v>99.4</v>
      </c>
      <c r="U34" s="31">
        <v>86.1</v>
      </c>
      <c r="V34" s="31">
        <v>75.8</v>
      </c>
      <c r="W34" s="10">
        <v>81.5</v>
      </c>
      <c r="X34" s="10">
        <v>36.4</v>
      </c>
      <c r="Y34" s="32">
        <v>83.9</v>
      </c>
      <c r="Z34" s="10">
        <v>111.2</v>
      </c>
      <c r="AA34" s="11">
        <v>103</v>
      </c>
      <c r="AB34" s="249"/>
      <c r="AC34" s="223"/>
    </row>
    <row r="35" spans="1:29" s="244" customFormat="1">
      <c r="A35" s="19" t="s">
        <v>112</v>
      </c>
      <c r="B35" s="20" t="s">
        <v>66</v>
      </c>
      <c r="C35" s="167" t="s">
        <v>62</v>
      </c>
      <c r="D35" s="21">
        <f t="shared" si="0"/>
        <v>20</v>
      </c>
      <c r="E35" s="38">
        <f t="shared" si="3"/>
        <v>3.7</v>
      </c>
      <c r="F35" s="29">
        <f t="shared" si="1"/>
        <v>9.5250000000000004</v>
      </c>
      <c r="G35" s="41">
        <f t="shared" si="2"/>
        <v>13</v>
      </c>
      <c r="H35" s="92">
        <v>11.1</v>
      </c>
      <c r="I35" s="92">
        <v>11.4</v>
      </c>
      <c r="J35" s="92">
        <v>11.1</v>
      </c>
      <c r="K35" s="92">
        <v>9.6</v>
      </c>
      <c r="L35" s="92">
        <v>9.8000000000000007</v>
      </c>
      <c r="M35" s="92">
        <v>10.6</v>
      </c>
      <c r="N35" s="92">
        <v>10.6</v>
      </c>
      <c r="O35" s="92">
        <v>9.5</v>
      </c>
      <c r="P35" s="92">
        <v>10</v>
      </c>
      <c r="Q35" s="92">
        <v>10.3</v>
      </c>
      <c r="R35" s="92">
        <v>7.8</v>
      </c>
      <c r="S35" s="92">
        <v>7.4</v>
      </c>
      <c r="T35" s="92">
        <v>9.5</v>
      </c>
      <c r="U35" s="92">
        <v>9.1999999999999993</v>
      </c>
      <c r="V35" s="92">
        <v>9.4</v>
      </c>
      <c r="W35" s="10">
        <v>7.8</v>
      </c>
      <c r="X35" s="10">
        <v>3.7</v>
      </c>
      <c r="Y35" s="32">
        <v>9.4</v>
      </c>
      <c r="Z35" s="10">
        <v>13</v>
      </c>
      <c r="AA35" s="11">
        <v>9.3000000000000007</v>
      </c>
      <c r="AB35" s="249"/>
      <c r="AC35" s="223"/>
    </row>
    <row r="36" spans="1:29" s="244" customFormat="1">
      <c r="A36" s="19" t="s">
        <v>113</v>
      </c>
      <c r="B36" s="20" t="s">
        <v>66</v>
      </c>
      <c r="C36" s="167" t="s">
        <v>62</v>
      </c>
      <c r="D36" s="21">
        <f t="shared" si="0"/>
        <v>20</v>
      </c>
      <c r="E36" s="29">
        <f t="shared" si="3"/>
        <v>1.8</v>
      </c>
      <c r="F36" s="29">
        <f t="shared" si="1"/>
        <v>2.64</v>
      </c>
      <c r="G36" s="41">
        <f t="shared" si="2"/>
        <v>3.6</v>
      </c>
      <c r="H36" s="31">
        <v>2.9</v>
      </c>
      <c r="I36" s="31">
        <v>3.6</v>
      </c>
      <c r="J36" s="31">
        <v>2.6</v>
      </c>
      <c r="K36" s="31">
        <v>3.2</v>
      </c>
      <c r="L36" s="31">
        <v>2.4</v>
      </c>
      <c r="M36" s="31">
        <v>2.7</v>
      </c>
      <c r="N36" s="31">
        <v>2.7</v>
      </c>
      <c r="O36" s="31">
        <v>3.1</v>
      </c>
      <c r="P36" s="31">
        <v>2.4</v>
      </c>
      <c r="Q36" s="31">
        <v>2</v>
      </c>
      <c r="R36" s="31">
        <v>2.5</v>
      </c>
      <c r="S36" s="31">
        <v>2.7</v>
      </c>
      <c r="T36" s="31">
        <v>2.7</v>
      </c>
      <c r="U36" s="31">
        <v>2.2000000000000002</v>
      </c>
      <c r="V36" s="31">
        <v>2.5</v>
      </c>
      <c r="W36" s="10">
        <v>3</v>
      </c>
      <c r="X36" s="10">
        <v>1.8</v>
      </c>
      <c r="Y36" s="32">
        <v>1.8</v>
      </c>
      <c r="Z36" s="10">
        <v>2.7</v>
      </c>
      <c r="AA36" s="11">
        <v>3.3</v>
      </c>
      <c r="AB36" s="249"/>
      <c r="AC36" s="223"/>
    </row>
    <row r="37" spans="1:29" s="244" customFormat="1">
      <c r="A37" s="19" t="s">
        <v>114</v>
      </c>
      <c r="B37" s="20" t="s">
        <v>66</v>
      </c>
      <c r="C37" s="167" t="s">
        <v>62</v>
      </c>
      <c r="D37" s="21">
        <f t="shared" si="0"/>
        <v>20</v>
      </c>
      <c r="E37" s="55">
        <f t="shared" si="3"/>
        <v>13.7</v>
      </c>
      <c r="F37" s="55">
        <f t="shared" si="1"/>
        <v>17.494999999999997</v>
      </c>
      <c r="G37" s="48">
        <f t="shared" si="2"/>
        <v>27.7</v>
      </c>
      <c r="H37" s="31">
        <v>19.2</v>
      </c>
      <c r="I37" s="31">
        <v>19.5</v>
      </c>
      <c r="J37" s="31">
        <v>17.7</v>
      </c>
      <c r="K37" s="31">
        <v>16</v>
      </c>
      <c r="L37" s="31">
        <v>15.2</v>
      </c>
      <c r="M37" s="31">
        <v>17.5</v>
      </c>
      <c r="N37" s="31">
        <v>17.5</v>
      </c>
      <c r="O37" s="31">
        <v>19.5</v>
      </c>
      <c r="P37" s="31">
        <v>15.6</v>
      </c>
      <c r="Q37" s="31">
        <v>16.2</v>
      </c>
      <c r="R37" s="31">
        <v>13.7</v>
      </c>
      <c r="S37" s="31">
        <v>14</v>
      </c>
      <c r="T37" s="31">
        <v>16.5</v>
      </c>
      <c r="U37" s="31">
        <v>15.2</v>
      </c>
      <c r="V37" s="31">
        <v>14.5</v>
      </c>
      <c r="W37" s="10">
        <v>14.9</v>
      </c>
      <c r="X37" s="10">
        <v>27.7</v>
      </c>
      <c r="Y37" s="32">
        <v>18.3</v>
      </c>
      <c r="Z37" s="10">
        <v>23.7</v>
      </c>
      <c r="AA37" s="11">
        <v>17.5</v>
      </c>
      <c r="AB37" s="249"/>
      <c r="AC37" s="223"/>
    </row>
    <row r="38" spans="1:29" s="244" customFormat="1">
      <c r="A38" s="19" t="s">
        <v>115</v>
      </c>
      <c r="B38" s="20" t="s">
        <v>68</v>
      </c>
      <c r="C38" s="167" t="s">
        <v>62</v>
      </c>
      <c r="D38" s="21">
        <f t="shared" si="0"/>
        <v>20</v>
      </c>
      <c r="E38" s="46" t="str">
        <f t="shared" si="3"/>
        <v>LRL</v>
      </c>
      <c r="F38" s="47">
        <f t="shared" si="1"/>
        <v>20</v>
      </c>
      <c r="G38" s="48">
        <f t="shared" si="2"/>
        <v>20</v>
      </c>
      <c r="H38" s="31" t="s">
        <v>85</v>
      </c>
      <c r="I38" s="31" t="s">
        <v>85</v>
      </c>
      <c r="J38" s="31" t="s">
        <v>85</v>
      </c>
      <c r="K38" s="31" t="s">
        <v>85</v>
      </c>
      <c r="L38" s="31" t="s">
        <v>85</v>
      </c>
      <c r="M38" s="31" t="s">
        <v>85</v>
      </c>
      <c r="N38" s="31" t="s">
        <v>85</v>
      </c>
      <c r="O38" s="31" t="s">
        <v>85</v>
      </c>
      <c r="P38" s="31" t="s">
        <v>85</v>
      </c>
      <c r="Q38" s="31" t="s">
        <v>85</v>
      </c>
      <c r="R38" s="31" t="s">
        <v>85</v>
      </c>
      <c r="S38" s="31" t="s">
        <v>85</v>
      </c>
      <c r="T38" s="31" t="s">
        <v>85</v>
      </c>
      <c r="U38" s="31" t="s">
        <v>85</v>
      </c>
      <c r="V38" s="31" t="s">
        <v>85</v>
      </c>
      <c r="W38" s="10" t="s">
        <v>85</v>
      </c>
      <c r="X38" s="10">
        <v>20</v>
      </c>
      <c r="Y38" s="32" t="s">
        <v>90</v>
      </c>
      <c r="Z38" s="10" t="s">
        <v>116</v>
      </c>
      <c r="AA38" s="11" t="s">
        <v>116</v>
      </c>
      <c r="AB38" s="249"/>
      <c r="AC38" s="223"/>
    </row>
    <row r="39" spans="1:29" s="244" customFormat="1" ht="15.75" thickBot="1">
      <c r="A39" s="51" t="s">
        <v>117</v>
      </c>
      <c r="B39" s="157" t="s">
        <v>68</v>
      </c>
      <c r="C39" s="168" t="s">
        <v>62</v>
      </c>
      <c r="D39" s="52">
        <f t="shared" si="0"/>
        <v>20</v>
      </c>
      <c r="E39" s="159" t="str">
        <f t="shared" si="3"/>
        <v>LRL</v>
      </c>
      <c r="F39" s="160" t="str">
        <f t="shared" si="1"/>
        <v>NC</v>
      </c>
      <c r="G39" s="161" t="str">
        <f t="shared" si="2"/>
        <v>LRL</v>
      </c>
      <c r="H39" s="141" t="s">
        <v>85</v>
      </c>
      <c r="I39" s="141" t="s">
        <v>85</v>
      </c>
      <c r="J39" s="141" t="s">
        <v>85</v>
      </c>
      <c r="K39" s="141" t="s">
        <v>85</v>
      </c>
      <c r="L39" s="141" t="s">
        <v>85</v>
      </c>
      <c r="M39" s="141" t="s">
        <v>85</v>
      </c>
      <c r="N39" s="141" t="s">
        <v>85</v>
      </c>
      <c r="O39" s="141" t="s">
        <v>85</v>
      </c>
      <c r="P39" s="141" t="s">
        <v>85</v>
      </c>
      <c r="Q39" s="141" t="s">
        <v>85</v>
      </c>
      <c r="R39" s="141" t="s">
        <v>85</v>
      </c>
      <c r="S39" s="141" t="s">
        <v>85</v>
      </c>
      <c r="T39" s="141" t="s">
        <v>85</v>
      </c>
      <c r="U39" s="141" t="s">
        <v>85</v>
      </c>
      <c r="V39" s="141" t="s">
        <v>85</v>
      </c>
      <c r="W39" s="129" t="s">
        <v>85</v>
      </c>
      <c r="X39" s="129" t="s">
        <v>118</v>
      </c>
      <c r="Y39" s="151" t="s">
        <v>118</v>
      </c>
      <c r="Z39" s="129" t="s">
        <v>118</v>
      </c>
      <c r="AA39" s="130" t="s">
        <v>118</v>
      </c>
      <c r="AB39" s="249"/>
      <c r="AC39" s="223"/>
    </row>
    <row r="40" spans="1:29" s="244" customFormat="1">
      <c r="A40" s="252"/>
      <c r="B40" s="252"/>
      <c r="C40" s="252"/>
      <c r="D40" s="211"/>
      <c r="E40" s="211"/>
      <c r="F40" s="211"/>
      <c r="G40" s="211"/>
      <c r="H40" s="252"/>
      <c r="I40" s="252"/>
      <c r="J40" s="252"/>
      <c r="K40" s="252"/>
      <c r="L40" s="252"/>
      <c r="M40" s="252"/>
      <c r="N40" s="252"/>
      <c r="O40" s="252"/>
      <c r="P40" s="252"/>
      <c r="Q40" s="252"/>
      <c r="R40" s="252"/>
      <c r="S40" s="252"/>
      <c r="T40" s="252"/>
      <c r="U40" s="252"/>
      <c r="V40" s="252"/>
      <c r="W40" s="252"/>
      <c r="X40" s="252"/>
      <c r="Y40" s="252"/>
      <c r="Z40" s="252"/>
      <c r="AA40" s="252"/>
      <c r="AB40" s="223"/>
      <c r="AC40" s="223"/>
    </row>
    <row r="41" spans="1:29" s="244" customFormat="1">
      <c r="A41" s="246" t="s">
        <v>119</v>
      </c>
      <c r="D41" s="245"/>
      <c r="E41" s="245"/>
      <c r="F41" s="245"/>
      <c r="G41" s="245"/>
      <c r="AB41" s="223"/>
      <c r="AC41" s="223"/>
    </row>
    <row r="42" spans="1:29" s="244" customFormat="1">
      <c r="A42" s="244" t="s">
        <v>120</v>
      </c>
      <c r="D42" s="245"/>
      <c r="E42" s="245"/>
      <c r="F42" s="245"/>
      <c r="G42" s="245"/>
      <c r="AB42" s="223"/>
      <c r="AC42" s="223"/>
    </row>
    <row r="43" spans="1:29" s="244" customFormat="1">
      <c r="A43" s="244" t="s">
        <v>121</v>
      </c>
      <c r="D43" s="245"/>
      <c r="E43" s="245"/>
      <c r="F43" s="245"/>
      <c r="G43" s="245"/>
      <c r="AB43" s="223"/>
      <c r="AC43" s="223"/>
    </row>
    <row r="44" spans="1:29" s="244" customFormat="1">
      <c r="A44" s="247" t="s">
        <v>122</v>
      </c>
      <c r="B44" s="247"/>
      <c r="D44" s="245"/>
      <c r="E44" s="245"/>
      <c r="F44" s="245"/>
      <c r="G44" s="245"/>
      <c r="AB44" s="223"/>
      <c r="AC44" s="223"/>
    </row>
    <row r="45" spans="1:29" s="244" customFormat="1">
      <c r="D45" s="245"/>
      <c r="E45" s="245"/>
      <c r="F45" s="245"/>
      <c r="G45" s="245"/>
      <c r="AB45" s="223"/>
      <c r="AC45" s="223"/>
    </row>
    <row r="46" spans="1:29" s="244" customFormat="1">
      <c r="D46" s="245"/>
      <c r="E46" s="245"/>
      <c r="F46" s="245"/>
      <c r="G46" s="245"/>
      <c r="AB46" s="223"/>
      <c r="AC46" s="223"/>
    </row>
    <row r="47" spans="1:29" s="244" customFormat="1">
      <c r="D47" s="245"/>
      <c r="E47" s="245"/>
      <c r="F47" s="245"/>
      <c r="G47" s="245"/>
      <c r="AB47" s="223"/>
      <c r="AC47" s="223"/>
    </row>
    <row r="48" spans="1:29" s="244" customFormat="1">
      <c r="D48" s="245"/>
      <c r="E48" s="245"/>
      <c r="F48" s="245"/>
      <c r="G48" s="245"/>
      <c r="AB48" s="223"/>
      <c r="AC48" s="223"/>
    </row>
    <row r="49" spans="4:29" s="244" customFormat="1">
      <c r="D49" s="245"/>
      <c r="E49" s="245"/>
      <c r="F49" s="245"/>
      <c r="G49" s="245"/>
      <c r="AB49" s="223"/>
      <c r="AC49" s="223"/>
    </row>
    <row r="50" spans="4:29" s="244" customFormat="1">
      <c r="D50" s="245"/>
      <c r="E50" s="245"/>
      <c r="F50" s="245"/>
      <c r="G50" s="245"/>
      <c r="AB50" s="223"/>
      <c r="AC50" s="223"/>
    </row>
    <row r="51" spans="4:29" s="244" customFormat="1">
      <c r="D51" s="245"/>
      <c r="E51" s="245"/>
      <c r="F51" s="245"/>
      <c r="G51" s="245"/>
      <c r="AB51" s="223"/>
      <c r="AC51" s="223"/>
    </row>
  </sheetData>
  <mergeCells count="24">
    <mergeCell ref="X6:X7"/>
    <mergeCell ref="Y6:Y7"/>
    <mergeCell ref="Z6:Z7"/>
    <mergeCell ref="AA6:AA7"/>
    <mergeCell ref="S6:S7"/>
    <mergeCell ref="T6:T7"/>
    <mergeCell ref="U6:U7"/>
    <mergeCell ref="V6:V7"/>
    <mergeCell ref="W6:W7"/>
    <mergeCell ref="N6:N7"/>
    <mergeCell ref="O6:O7"/>
    <mergeCell ref="P6:P7"/>
    <mergeCell ref="Q6:Q7"/>
    <mergeCell ref="R6:R7"/>
    <mergeCell ref="I6:I7"/>
    <mergeCell ref="J6:J7"/>
    <mergeCell ref="K6:K7"/>
    <mergeCell ref="L6:L7"/>
    <mergeCell ref="M6:M7"/>
    <mergeCell ref="D6:G6"/>
    <mergeCell ref="A6:A7"/>
    <mergeCell ref="B6:B7"/>
    <mergeCell ref="C6:C7"/>
    <mergeCell ref="H6:H7"/>
  </mergeCells>
  <conditionalFormatting sqref="H8:AA39">
    <cfRule type="containsBlanks" priority="1" stopIfTrue="1">
      <formula>LEN(TRIM(H8))=0</formula>
    </cfRule>
    <cfRule type="containsText" priority="2" stopIfTrue="1" operator="containsText" text="&lt;">
      <formula>NOT(ISERROR(SEARCH("&lt;",H8)))</formula>
    </cfRule>
    <cfRule type="cellIs" dxfId="23" priority="6" operator="greaterThan">
      <formula>0</formula>
    </cfRule>
    <cfRule type="expression" dxfId="22" priority="8">
      <formula>H8&gt;$C8</formula>
    </cfRule>
  </conditionalFormatting>
  <printOptions horizontalCentered="1"/>
  <pageMargins left="0.70866141732283472" right="0.70866141732283472" top="0.74803149606299213" bottom="0.74803149606299213" header="0.31496062992125984" footer="0.31496062992125984"/>
  <pageSetup paperSize="8" scale="80"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3" stopIfTrue="1" operator="containsText" id="{02973F95-3B92-44B7-8C9C-1D18BAF1635C}">
            <xm:f>NOT(ISERROR(SEARCH("-",H8)))</xm:f>
            <xm:f>"-"</xm:f>
            <x14:dxf/>
          </x14:cfRule>
          <xm:sqref>H8:AA39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891E3-AC44-4DF0-8759-1BA84C4D5EEF}">
  <sheetPr>
    <pageSetUpPr fitToPage="1"/>
  </sheetPr>
  <dimension ref="A1:AF44"/>
  <sheetViews>
    <sheetView zoomScaleNormal="100" workbookViewId="0">
      <pane xSplit="1" ySplit="7" topLeftCell="B8" activePane="bottomRight" state="frozen"/>
      <selection pane="bottomRight" activeCell="E9" sqref="E9"/>
      <selection pane="bottomLeft" activeCell="H32" sqref="H32"/>
      <selection pane="topRight" activeCell="H32" sqref="H32"/>
    </sheetView>
  </sheetViews>
  <sheetFormatPr defaultColWidth="32" defaultRowHeight="15"/>
  <cols>
    <col min="1" max="1" width="32" style="244"/>
    <col min="2" max="2" width="9" style="244" bestFit="1" customWidth="1"/>
    <col min="3" max="3" width="11.5703125" style="244" bestFit="1" customWidth="1"/>
    <col min="4" max="4" width="10.7109375" style="245" bestFit="1" customWidth="1"/>
    <col min="5" max="5" width="4.85546875" style="245" bestFit="1" customWidth="1"/>
    <col min="6" max="6" width="5.28515625" style="245" bestFit="1" customWidth="1"/>
    <col min="7" max="7" width="6.5703125" style="245" bestFit="1" customWidth="1"/>
    <col min="8" max="8" width="8.5703125" style="244" bestFit="1" customWidth="1"/>
    <col min="9" max="22" width="8.5703125" style="244" customWidth="1"/>
    <col min="23" max="23" width="8.7109375" style="244" bestFit="1" customWidth="1"/>
    <col min="24" max="25" width="7.85546875" style="244" bestFit="1" customWidth="1"/>
    <col min="26" max="27" width="7.85546875" style="244" customWidth="1"/>
    <col min="28" max="29" width="7.7109375" style="223" customWidth="1"/>
    <col min="30" max="30" width="7.42578125" style="223" customWidth="1"/>
    <col min="31" max="31" width="8.5703125" style="223" customWidth="1"/>
    <col min="32" max="16384" width="32" style="244"/>
  </cols>
  <sheetData>
    <row r="1" spans="1:32">
      <c r="A1" s="246" t="s">
        <v>123</v>
      </c>
    </row>
    <row r="2" spans="1:32">
      <c r="A2" s="246" t="s">
        <v>124</v>
      </c>
    </row>
    <row r="3" spans="1:32">
      <c r="A3" s="229" t="s">
        <v>2</v>
      </c>
    </row>
    <row r="5" spans="1:32" ht="15.75" thickBot="1">
      <c r="A5" s="250"/>
      <c r="B5" s="250"/>
      <c r="C5" s="250"/>
      <c r="D5" s="251"/>
      <c r="E5" s="251"/>
      <c r="F5" s="251"/>
      <c r="G5" s="251"/>
      <c r="H5" s="250"/>
      <c r="I5" s="250"/>
      <c r="J5" s="250"/>
      <c r="K5" s="250"/>
      <c r="L5" s="250"/>
      <c r="M5" s="250"/>
      <c r="N5" s="250"/>
      <c r="O5" s="250"/>
      <c r="P5" s="250"/>
      <c r="Q5" s="250"/>
      <c r="R5" s="250"/>
      <c r="S5" s="250"/>
      <c r="T5" s="250"/>
      <c r="U5" s="250"/>
      <c r="V5" s="250"/>
      <c r="W5" s="250"/>
      <c r="X5" s="250"/>
      <c r="Y5" s="250"/>
      <c r="Z5" s="250"/>
      <c r="AA5" s="250"/>
    </row>
    <row r="6" spans="1:32" ht="11.25" customHeight="1" thickBot="1">
      <c r="A6" s="330" t="s">
        <v>52</v>
      </c>
      <c r="B6" s="287" t="s">
        <v>53</v>
      </c>
      <c r="C6" s="333" t="s">
        <v>54</v>
      </c>
      <c r="D6" s="327" t="s">
        <v>55</v>
      </c>
      <c r="E6" s="328"/>
      <c r="F6" s="328"/>
      <c r="G6" s="329"/>
      <c r="H6" s="335">
        <v>44399</v>
      </c>
      <c r="I6" s="337">
        <v>44412</v>
      </c>
      <c r="J6" s="337">
        <v>44452</v>
      </c>
      <c r="K6" s="337">
        <v>44496</v>
      </c>
      <c r="L6" s="337">
        <v>44593</v>
      </c>
      <c r="M6" s="337">
        <v>44677</v>
      </c>
      <c r="N6" s="337">
        <v>44777</v>
      </c>
      <c r="O6" s="337">
        <v>44875</v>
      </c>
      <c r="P6" s="337">
        <v>44964</v>
      </c>
      <c r="Q6" s="337">
        <v>45065</v>
      </c>
      <c r="R6" s="337">
        <v>45153</v>
      </c>
      <c r="S6" s="337">
        <v>45243</v>
      </c>
      <c r="T6" s="337">
        <v>45341</v>
      </c>
      <c r="U6" s="337">
        <v>45427</v>
      </c>
      <c r="V6" s="337">
        <v>45516</v>
      </c>
      <c r="W6" s="337">
        <v>45621</v>
      </c>
      <c r="X6" s="337">
        <v>45707</v>
      </c>
      <c r="Y6" s="337">
        <v>45805</v>
      </c>
      <c r="Z6" s="337">
        <v>45888</v>
      </c>
      <c r="AA6" s="339">
        <v>45979</v>
      </c>
      <c r="AB6" s="249"/>
      <c r="AF6" s="223"/>
    </row>
    <row r="7" spans="1:32" ht="11.25" customHeight="1" thickBot="1">
      <c r="A7" s="331"/>
      <c r="B7" s="332"/>
      <c r="C7" s="334"/>
      <c r="D7" s="204" t="s">
        <v>56</v>
      </c>
      <c r="E7" s="154" t="s">
        <v>57</v>
      </c>
      <c r="F7" s="154" t="s">
        <v>58</v>
      </c>
      <c r="G7" s="180" t="s">
        <v>59</v>
      </c>
      <c r="H7" s="336"/>
      <c r="I7" s="338"/>
      <c r="J7" s="338"/>
      <c r="K7" s="338"/>
      <c r="L7" s="338"/>
      <c r="M7" s="338"/>
      <c r="N7" s="338"/>
      <c r="O7" s="338"/>
      <c r="P7" s="338"/>
      <c r="Q7" s="338"/>
      <c r="R7" s="338"/>
      <c r="S7" s="338"/>
      <c r="T7" s="338"/>
      <c r="U7" s="338"/>
      <c r="V7" s="338"/>
      <c r="W7" s="338"/>
      <c r="X7" s="338"/>
      <c r="Y7" s="338"/>
      <c r="Z7" s="338"/>
      <c r="AA7" s="340"/>
      <c r="AB7" s="249"/>
      <c r="AF7" s="223"/>
    </row>
    <row r="8" spans="1:32">
      <c r="A8" s="177" t="s">
        <v>60</v>
      </c>
      <c r="B8" s="176" t="s">
        <v>61</v>
      </c>
      <c r="C8" s="173" t="s">
        <v>62</v>
      </c>
      <c r="D8" s="172">
        <f t="shared" ref="D8:D39" si="0">COUNTA(H8:AF8)-COUNTIF(H8:AF8,"-")</f>
        <v>20</v>
      </c>
      <c r="E8" s="175">
        <f t="shared" ref="E8:E39" si="1">IF(COUNTIF(H8:AF8,"*&lt;*")&gt;0,"LRL",MIN(H8:AF8))</f>
        <v>7.57</v>
      </c>
      <c r="F8" s="166">
        <f t="shared" ref="F8:F39" si="2">IF(G8="LRL","NC",AVERAGE(H8:AF8))</f>
        <v>8.1624999999999996</v>
      </c>
      <c r="G8" s="169">
        <f t="shared" ref="G8:G39" si="3">IF(MAX(H8:AF8)&gt;0,MAX(H8:AF8),"LRL")</f>
        <v>8.4</v>
      </c>
      <c r="H8" s="171">
        <v>8.1999999999999993</v>
      </c>
      <c r="I8" s="171">
        <v>8</v>
      </c>
      <c r="J8" s="171">
        <v>8.1</v>
      </c>
      <c r="K8" s="171">
        <v>8.1999999999999993</v>
      </c>
      <c r="L8" s="171">
        <v>8.3000000000000007</v>
      </c>
      <c r="M8" s="171">
        <v>8.3000000000000007</v>
      </c>
      <c r="N8" s="171">
        <v>8.3000000000000007</v>
      </c>
      <c r="O8" s="171">
        <v>7.9</v>
      </c>
      <c r="P8" s="171">
        <v>8.4</v>
      </c>
      <c r="Q8" s="171">
        <v>8.3000000000000007</v>
      </c>
      <c r="R8" s="171">
        <v>8.4</v>
      </c>
      <c r="S8" s="171">
        <v>7.9</v>
      </c>
      <c r="T8" s="171">
        <v>8.1999999999999993</v>
      </c>
      <c r="U8" s="171">
        <v>8.4</v>
      </c>
      <c r="V8" s="171">
        <v>8.1999999999999993</v>
      </c>
      <c r="W8" s="179">
        <v>8</v>
      </c>
      <c r="X8" s="179">
        <v>7.57</v>
      </c>
      <c r="Y8" s="178">
        <v>8.09</v>
      </c>
      <c r="Z8" s="179">
        <v>8.26</v>
      </c>
      <c r="AA8" s="170">
        <v>8.23</v>
      </c>
      <c r="AB8" s="249"/>
      <c r="AF8" s="223"/>
    </row>
    <row r="9" spans="1:32">
      <c r="A9" s="19" t="s">
        <v>63</v>
      </c>
      <c r="B9" s="20" t="s">
        <v>64</v>
      </c>
      <c r="C9" s="167" t="s">
        <v>62</v>
      </c>
      <c r="D9" s="21">
        <f t="shared" si="0"/>
        <v>20</v>
      </c>
      <c r="E9" s="23">
        <f t="shared" si="1"/>
        <v>422</v>
      </c>
      <c r="F9" s="42">
        <f t="shared" si="2"/>
        <v>572.15</v>
      </c>
      <c r="G9" s="24">
        <f t="shared" si="3"/>
        <v>694</v>
      </c>
      <c r="H9" s="25">
        <v>584</v>
      </c>
      <c r="I9" s="25">
        <v>691</v>
      </c>
      <c r="J9" s="25">
        <v>509</v>
      </c>
      <c r="K9" s="25">
        <v>478</v>
      </c>
      <c r="L9" s="25">
        <v>645</v>
      </c>
      <c r="M9" s="25">
        <v>579</v>
      </c>
      <c r="N9" s="25">
        <v>615</v>
      </c>
      <c r="O9" s="25">
        <v>694</v>
      </c>
      <c r="P9" s="25">
        <v>676</v>
      </c>
      <c r="Q9" s="25">
        <v>599</v>
      </c>
      <c r="R9" s="25">
        <v>576</v>
      </c>
      <c r="S9" s="25">
        <v>510</v>
      </c>
      <c r="T9" s="25">
        <v>660</v>
      </c>
      <c r="U9" s="25">
        <v>575</v>
      </c>
      <c r="V9" s="25">
        <v>581</v>
      </c>
      <c r="W9" s="26">
        <v>524</v>
      </c>
      <c r="X9" s="26">
        <v>422</v>
      </c>
      <c r="Y9" s="27">
        <v>504</v>
      </c>
      <c r="Z9" s="26">
        <v>513</v>
      </c>
      <c r="AA9" s="90">
        <v>508</v>
      </c>
      <c r="AB9" s="249"/>
      <c r="AF9" s="223"/>
    </row>
    <row r="10" spans="1:32">
      <c r="A10" s="19" t="s">
        <v>65</v>
      </c>
      <c r="B10" s="20" t="s">
        <v>66</v>
      </c>
      <c r="C10" s="167">
        <v>62</v>
      </c>
      <c r="D10" s="21">
        <f t="shared" si="0"/>
        <v>20</v>
      </c>
      <c r="E10" s="29">
        <f t="shared" si="1"/>
        <v>10</v>
      </c>
      <c r="F10" s="29">
        <f t="shared" si="2"/>
        <v>14.15</v>
      </c>
      <c r="G10" s="30">
        <f t="shared" si="3"/>
        <v>24</v>
      </c>
      <c r="H10" s="31">
        <v>14</v>
      </c>
      <c r="I10" s="31">
        <v>24</v>
      </c>
      <c r="J10" s="31">
        <v>13</v>
      </c>
      <c r="K10" s="31">
        <v>12</v>
      </c>
      <c r="L10" s="31">
        <v>11</v>
      </c>
      <c r="M10" s="31">
        <v>15</v>
      </c>
      <c r="N10" s="31">
        <v>17</v>
      </c>
      <c r="O10" s="31">
        <v>22</v>
      </c>
      <c r="P10" s="31">
        <v>12</v>
      </c>
      <c r="Q10" s="31">
        <v>12</v>
      </c>
      <c r="R10" s="31">
        <v>14</v>
      </c>
      <c r="S10" s="31">
        <v>10</v>
      </c>
      <c r="T10" s="31">
        <v>14</v>
      </c>
      <c r="U10" s="31">
        <v>10</v>
      </c>
      <c r="V10" s="31">
        <v>13</v>
      </c>
      <c r="W10" s="10">
        <v>13</v>
      </c>
      <c r="X10" s="10">
        <v>10</v>
      </c>
      <c r="Y10" s="32">
        <v>14</v>
      </c>
      <c r="Z10" s="10">
        <v>16</v>
      </c>
      <c r="AA10" s="11">
        <v>17</v>
      </c>
      <c r="AB10" s="249"/>
      <c r="AF10" s="223"/>
    </row>
    <row r="11" spans="1:32">
      <c r="A11" s="19" t="s">
        <v>67</v>
      </c>
      <c r="B11" s="20" t="s">
        <v>68</v>
      </c>
      <c r="C11" s="167">
        <v>1860</v>
      </c>
      <c r="D11" s="21">
        <f t="shared" si="0"/>
        <v>20</v>
      </c>
      <c r="E11" s="34" t="str">
        <f t="shared" si="1"/>
        <v>LRL</v>
      </c>
      <c r="F11" s="29">
        <f t="shared" si="2"/>
        <v>198.57142857142858</v>
      </c>
      <c r="G11" s="35">
        <f t="shared" si="3"/>
        <v>1240</v>
      </c>
      <c r="H11" s="31">
        <v>104</v>
      </c>
      <c r="I11" s="31">
        <v>1240</v>
      </c>
      <c r="J11" s="31">
        <v>96</v>
      </c>
      <c r="K11" s="31">
        <v>249</v>
      </c>
      <c r="L11" s="31">
        <v>116</v>
      </c>
      <c r="M11" s="31">
        <v>61</v>
      </c>
      <c r="N11" s="31">
        <v>67</v>
      </c>
      <c r="O11" s="31">
        <v>83</v>
      </c>
      <c r="P11" s="31">
        <v>139</v>
      </c>
      <c r="Q11" s="31">
        <v>113</v>
      </c>
      <c r="R11" s="31">
        <v>70</v>
      </c>
      <c r="S11" s="31" t="s">
        <v>69</v>
      </c>
      <c r="T11" s="31">
        <v>101</v>
      </c>
      <c r="U11" s="31" t="s">
        <v>69</v>
      </c>
      <c r="V11" s="31" t="s">
        <v>69</v>
      </c>
      <c r="W11" s="36">
        <v>88</v>
      </c>
      <c r="X11" s="10">
        <v>253</v>
      </c>
      <c r="Y11" s="32" t="s">
        <v>70</v>
      </c>
      <c r="Z11" s="10" t="s">
        <v>70</v>
      </c>
      <c r="AA11" s="11" t="s">
        <v>70</v>
      </c>
      <c r="AB11" s="249"/>
      <c r="AF11" s="223"/>
    </row>
    <row r="12" spans="1:32">
      <c r="A12" s="19" t="s">
        <v>71</v>
      </c>
      <c r="B12" s="20" t="s">
        <v>66</v>
      </c>
      <c r="C12" s="167">
        <v>53</v>
      </c>
      <c r="D12" s="21">
        <f t="shared" si="0"/>
        <v>20</v>
      </c>
      <c r="E12" s="38">
        <f t="shared" si="1"/>
        <v>18</v>
      </c>
      <c r="F12" s="29">
        <f t="shared" si="2"/>
        <v>25.75</v>
      </c>
      <c r="G12" s="39">
        <f t="shared" si="3"/>
        <v>41</v>
      </c>
      <c r="H12" s="31">
        <v>27</v>
      </c>
      <c r="I12" s="31">
        <v>27</v>
      </c>
      <c r="J12" s="31">
        <v>27</v>
      </c>
      <c r="K12" s="31">
        <v>24</v>
      </c>
      <c r="L12" s="31">
        <v>25</v>
      </c>
      <c r="M12" s="31">
        <v>27</v>
      </c>
      <c r="N12" s="31">
        <v>30</v>
      </c>
      <c r="O12" s="31">
        <v>28</v>
      </c>
      <c r="P12" s="31">
        <v>26</v>
      </c>
      <c r="Q12" s="31">
        <v>23</v>
      </c>
      <c r="R12" s="31">
        <v>25</v>
      </c>
      <c r="S12" s="31">
        <v>19</v>
      </c>
      <c r="T12" s="31">
        <v>27</v>
      </c>
      <c r="U12" s="31">
        <v>18</v>
      </c>
      <c r="V12" s="31">
        <v>24</v>
      </c>
      <c r="W12" s="10">
        <v>22</v>
      </c>
      <c r="X12" s="40">
        <v>41</v>
      </c>
      <c r="Y12" s="32">
        <v>25</v>
      </c>
      <c r="Z12" s="10">
        <v>26</v>
      </c>
      <c r="AA12" s="11">
        <v>24</v>
      </c>
      <c r="AB12" s="249"/>
      <c r="AF12" s="223"/>
    </row>
    <row r="13" spans="1:32">
      <c r="A13" s="19" t="s">
        <v>72</v>
      </c>
      <c r="B13" s="20" t="s">
        <v>66</v>
      </c>
      <c r="C13" s="167" t="s">
        <v>62</v>
      </c>
      <c r="D13" s="21">
        <f t="shared" si="0"/>
        <v>20</v>
      </c>
      <c r="E13" s="38">
        <f t="shared" si="1"/>
        <v>11.1</v>
      </c>
      <c r="F13" s="29">
        <f t="shared" si="2"/>
        <v>17.365000000000002</v>
      </c>
      <c r="G13" s="41">
        <f t="shared" si="3"/>
        <v>22.8</v>
      </c>
      <c r="H13" s="31">
        <v>21.2</v>
      </c>
      <c r="I13" s="31">
        <v>16.8</v>
      </c>
      <c r="J13" s="31">
        <v>18.3</v>
      </c>
      <c r="K13" s="31">
        <v>17.100000000000001</v>
      </c>
      <c r="L13" s="31">
        <v>19.3</v>
      </c>
      <c r="M13" s="31">
        <v>18</v>
      </c>
      <c r="N13" s="31">
        <v>15.3</v>
      </c>
      <c r="O13" s="31">
        <v>22.7</v>
      </c>
      <c r="P13" s="31">
        <v>14.7</v>
      </c>
      <c r="Q13" s="31">
        <v>18.100000000000001</v>
      </c>
      <c r="R13" s="31">
        <v>17.899999999999999</v>
      </c>
      <c r="S13" s="31">
        <v>13.1</v>
      </c>
      <c r="T13" s="31">
        <v>22.8</v>
      </c>
      <c r="U13" s="31">
        <v>16.8</v>
      </c>
      <c r="V13" s="31">
        <v>18.7</v>
      </c>
      <c r="W13" s="10">
        <v>17</v>
      </c>
      <c r="X13" s="10">
        <v>11.1</v>
      </c>
      <c r="Y13" s="32">
        <v>15.7</v>
      </c>
      <c r="Z13" s="10">
        <v>15.8</v>
      </c>
      <c r="AA13" s="11">
        <v>16.899999999999999</v>
      </c>
      <c r="AB13" s="249"/>
      <c r="AF13" s="223"/>
    </row>
    <row r="14" spans="1:32">
      <c r="A14" s="19" t="s">
        <v>73</v>
      </c>
      <c r="B14" s="20" t="s">
        <v>66</v>
      </c>
      <c r="C14" s="167" t="s">
        <v>62</v>
      </c>
      <c r="D14" s="21">
        <f t="shared" si="0"/>
        <v>20</v>
      </c>
      <c r="E14" s="38" t="str">
        <f t="shared" si="1"/>
        <v>LRL</v>
      </c>
      <c r="F14" s="29">
        <f t="shared" si="2"/>
        <v>0.15000000000000002</v>
      </c>
      <c r="G14" s="41">
        <f t="shared" si="3"/>
        <v>0.2</v>
      </c>
      <c r="H14" s="31" t="s">
        <v>74</v>
      </c>
      <c r="I14" s="31" t="s">
        <v>74</v>
      </c>
      <c r="J14" s="31" t="s">
        <v>74</v>
      </c>
      <c r="K14" s="31" t="s">
        <v>74</v>
      </c>
      <c r="L14" s="31" t="s">
        <v>74</v>
      </c>
      <c r="M14" s="31" t="s">
        <v>74</v>
      </c>
      <c r="N14" s="31" t="s">
        <v>74</v>
      </c>
      <c r="O14" s="31" t="s">
        <v>74</v>
      </c>
      <c r="P14" s="31" t="s">
        <v>74</v>
      </c>
      <c r="Q14" s="31" t="s">
        <v>74</v>
      </c>
      <c r="R14" s="31" t="s">
        <v>74</v>
      </c>
      <c r="S14" s="31" t="s">
        <v>74</v>
      </c>
      <c r="T14" s="31" t="s">
        <v>74</v>
      </c>
      <c r="U14" s="31" t="s">
        <v>74</v>
      </c>
      <c r="V14" s="31" t="s">
        <v>74</v>
      </c>
      <c r="W14" s="10" t="s">
        <v>74</v>
      </c>
      <c r="X14" s="10">
        <v>0.2</v>
      </c>
      <c r="Y14" s="32">
        <v>0.1</v>
      </c>
      <c r="Z14" s="10" t="s">
        <v>36</v>
      </c>
      <c r="AA14" s="11" t="s">
        <v>36</v>
      </c>
      <c r="AB14" s="249"/>
      <c r="AF14" s="223"/>
    </row>
    <row r="15" spans="1:32">
      <c r="A15" s="19" t="s">
        <v>75</v>
      </c>
      <c r="B15" s="20" t="s">
        <v>66</v>
      </c>
      <c r="C15" s="173" t="s">
        <v>62</v>
      </c>
      <c r="D15" s="172">
        <f t="shared" si="0"/>
        <v>20</v>
      </c>
      <c r="E15" s="38" t="str">
        <f t="shared" si="1"/>
        <v>LRL</v>
      </c>
      <c r="F15" s="29">
        <f t="shared" si="2"/>
        <v>0.27</v>
      </c>
      <c r="G15" s="41">
        <f t="shared" si="3"/>
        <v>0.39</v>
      </c>
      <c r="H15" s="31" t="s">
        <v>76</v>
      </c>
      <c r="I15" s="31" t="s">
        <v>76</v>
      </c>
      <c r="J15" s="31" t="s">
        <v>76</v>
      </c>
      <c r="K15" s="31" t="s">
        <v>76</v>
      </c>
      <c r="L15" s="31" t="s">
        <v>77</v>
      </c>
      <c r="M15" s="31" t="s">
        <v>77</v>
      </c>
      <c r="N15" s="31" t="s">
        <v>77</v>
      </c>
      <c r="O15" s="31" t="s">
        <v>77</v>
      </c>
      <c r="P15" s="31" t="s">
        <v>77</v>
      </c>
      <c r="Q15" s="31" t="s">
        <v>77</v>
      </c>
      <c r="R15" s="31" t="s">
        <v>77</v>
      </c>
      <c r="S15" s="31" t="s">
        <v>77</v>
      </c>
      <c r="T15" s="31" t="s">
        <v>77</v>
      </c>
      <c r="U15" s="31" t="s">
        <v>77</v>
      </c>
      <c r="V15" s="31" t="s">
        <v>77</v>
      </c>
      <c r="W15" s="10" t="s">
        <v>77</v>
      </c>
      <c r="X15" s="10">
        <v>0.12</v>
      </c>
      <c r="Y15" s="32">
        <v>0.39</v>
      </c>
      <c r="Z15" s="10">
        <v>0.39</v>
      </c>
      <c r="AA15" s="11">
        <v>0.18</v>
      </c>
      <c r="AB15" s="249"/>
      <c r="AF15" s="223"/>
    </row>
    <row r="16" spans="1:32">
      <c r="A16" s="19" t="s">
        <v>78</v>
      </c>
      <c r="B16" s="20" t="s">
        <v>66</v>
      </c>
      <c r="C16" s="167" t="s">
        <v>62</v>
      </c>
      <c r="D16" s="21">
        <f t="shared" si="0"/>
        <v>20</v>
      </c>
      <c r="E16" s="38" t="str">
        <f t="shared" si="1"/>
        <v>LRL</v>
      </c>
      <c r="F16" s="29">
        <f t="shared" si="2"/>
        <v>0.12</v>
      </c>
      <c r="G16" s="41">
        <f t="shared" si="3"/>
        <v>0.12</v>
      </c>
      <c r="H16" s="31" t="s">
        <v>74</v>
      </c>
      <c r="I16" s="31" t="s">
        <v>74</v>
      </c>
      <c r="J16" s="31" t="s">
        <v>74</v>
      </c>
      <c r="K16" s="31" t="s">
        <v>74</v>
      </c>
      <c r="L16" s="31" t="s">
        <v>74</v>
      </c>
      <c r="M16" s="31" t="s">
        <v>74</v>
      </c>
      <c r="N16" s="31" t="s">
        <v>74</v>
      </c>
      <c r="O16" s="31" t="s">
        <v>74</v>
      </c>
      <c r="P16" s="31" t="s">
        <v>74</v>
      </c>
      <c r="Q16" s="31" t="s">
        <v>74</v>
      </c>
      <c r="R16" s="31" t="s">
        <v>74</v>
      </c>
      <c r="S16" s="31" t="s">
        <v>74</v>
      </c>
      <c r="T16" s="31" t="s">
        <v>74</v>
      </c>
      <c r="U16" s="31" t="s">
        <v>74</v>
      </c>
      <c r="V16" s="31" t="s">
        <v>74</v>
      </c>
      <c r="W16" s="10" t="s">
        <v>74</v>
      </c>
      <c r="X16" s="10" t="s">
        <v>79</v>
      </c>
      <c r="Y16" s="10" t="s">
        <v>79</v>
      </c>
      <c r="Z16" s="10" t="s">
        <v>79</v>
      </c>
      <c r="AA16" s="11">
        <v>0.12</v>
      </c>
      <c r="AB16" s="249"/>
      <c r="AF16" s="223"/>
    </row>
    <row r="17" spans="1:32">
      <c r="A17" s="19" t="s">
        <v>80</v>
      </c>
      <c r="B17" s="20" t="s">
        <v>66</v>
      </c>
      <c r="C17" s="167" t="s">
        <v>62</v>
      </c>
      <c r="D17" s="21">
        <f t="shared" si="0"/>
        <v>20</v>
      </c>
      <c r="E17" s="38">
        <f t="shared" si="1"/>
        <v>2.6</v>
      </c>
      <c r="F17" s="29">
        <f t="shared" si="2"/>
        <v>3.9299999999999988</v>
      </c>
      <c r="G17" s="41">
        <f t="shared" si="3"/>
        <v>5.2</v>
      </c>
      <c r="H17" s="31">
        <v>4.8</v>
      </c>
      <c r="I17" s="31">
        <v>3.8</v>
      </c>
      <c r="J17" s="31">
        <v>4.0999999999999996</v>
      </c>
      <c r="K17" s="31">
        <v>3.9</v>
      </c>
      <c r="L17" s="31">
        <v>4.4000000000000004</v>
      </c>
      <c r="M17" s="31">
        <v>4.0999999999999996</v>
      </c>
      <c r="N17" s="31">
        <v>3.4</v>
      </c>
      <c r="O17" s="31">
        <v>5.0999999999999996</v>
      </c>
      <c r="P17" s="31">
        <v>3.3</v>
      </c>
      <c r="Q17" s="31">
        <v>4.0999999999999996</v>
      </c>
      <c r="R17" s="31">
        <v>4</v>
      </c>
      <c r="S17" s="31">
        <v>3</v>
      </c>
      <c r="T17" s="31">
        <v>5.2</v>
      </c>
      <c r="U17" s="31">
        <v>3.8</v>
      </c>
      <c r="V17" s="31">
        <v>4.2</v>
      </c>
      <c r="W17" s="10">
        <v>3.8</v>
      </c>
      <c r="X17" s="10">
        <v>2.6</v>
      </c>
      <c r="Y17" s="32">
        <v>3.6</v>
      </c>
      <c r="Z17" s="10">
        <v>3.6</v>
      </c>
      <c r="AA17" s="11">
        <v>3.8</v>
      </c>
      <c r="AB17" s="249"/>
      <c r="AF17" s="223"/>
    </row>
    <row r="18" spans="1:32">
      <c r="A18" s="19" t="s">
        <v>81</v>
      </c>
      <c r="B18" s="20" t="s">
        <v>66</v>
      </c>
      <c r="C18" s="167" t="s">
        <v>62</v>
      </c>
      <c r="D18" s="21">
        <f t="shared" si="0"/>
        <v>20</v>
      </c>
      <c r="E18" s="38" t="str">
        <f t="shared" si="1"/>
        <v>LRL</v>
      </c>
      <c r="F18" s="29">
        <f t="shared" si="2"/>
        <v>44.861111111111114</v>
      </c>
      <c r="G18" s="41">
        <f t="shared" si="3"/>
        <v>659</v>
      </c>
      <c r="H18" s="31">
        <v>4.2</v>
      </c>
      <c r="I18" s="31">
        <v>6.1</v>
      </c>
      <c r="J18" s="31">
        <v>5.2</v>
      </c>
      <c r="K18" s="31">
        <v>12.7</v>
      </c>
      <c r="L18" s="31">
        <v>10.4</v>
      </c>
      <c r="M18" s="31">
        <v>4.8</v>
      </c>
      <c r="N18" s="31">
        <v>4.9000000000000004</v>
      </c>
      <c r="O18" s="31">
        <v>11.7</v>
      </c>
      <c r="P18" s="31">
        <v>10.5</v>
      </c>
      <c r="Q18" s="31">
        <v>7.2</v>
      </c>
      <c r="R18" s="31">
        <v>13.8</v>
      </c>
      <c r="S18" s="31">
        <v>10.7</v>
      </c>
      <c r="T18" s="31">
        <v>659</v>
      </c>
      <c r="U18" s="31">
        <v>11.4</v>
      </c>
      <c r="V18" s="31">
        <v>13.3</v>
      </c>
      <c r="W18" s="10">
        <v>16.7</v>
      </c>
      <c r="X18" s="10">
        <v>2.8</v>
      </c>
      <c r="Y18" s="32" t="s">
        <v>82</v>
      </c>
      <c r="Z18" s="10" t="s">
        <v>82</v>
      </c>
      <c r="AA18" s="11">
        <v>2.1</v>
      </c>
      <c r="AB18" s="249"/>
      <c r="AF18" s="223"/>
    </row>
    <row r="19" spans="1:32" s="248" customFormat="1">
      <c r="A19" s="19" t="s">
        <v>83</v>
      </c>
      <c r="B19" s="20" t="s">
        <v>84</v>
      </c>
      <c r="C19" s="167" t="s">
        <v>62</v>
      </c>
      <c r="D19" s="21">
        <f t="shared" si="0"/>
        <v>14</v>
      </c>
      <c r="E19" s="23" t="str">
        <f t="shared" si="1"/>
        <v>LRL</v>
      </c>
      <c r="F19" s="23">
        <f t="shared" si="2"/>
        <v>156.5</v>
      </c>
      <c r="G19" s="24">
        <f t="shared" si="3"/>
        <v>293</v>
      </c>
      <c r="H19" s="118">
        <v>293</v>
      </c>
      <c r="I19" s="118" t="s">
        <v>62</v>
      </c>
      <c r="J19" s="118" t="s">
        <v>62</v>
      </c>
      <c r="K19" s="118" t="s">
        <v>62</v>
      </c>
      <c r="L19" s="118" t="s">
        <v>62</v>
      </c>
      <c r="M19" s="118" t="s">
        <v>62</v>
      </c>
      <c r="N19" s="118" t="s">
        <v>62</v>
      </c>
      <c r="O19" s="118" t="s">
        <v>89</v>
      </c>
      <c r="P19" s="118" t="s">
        <v>85</v>
      </c>
      <c r="Q19" s="118" t="s">
        <v>85</v>
      </c>
      <c r="R19" s="118" t="s">
        <v>85</v>
      </c>
      <c r="S19" s="118" t="s">
        <v>85</v>
      </c>
      <c r="T19" s="118" t="s">
        <v>85</v>
      </c>
      <c r="U19" s="118" t="s">
        <v>85</v>
      </c>
      <c r="V19" s="118" t="s">
        <v>85</v>
      </c>
      <c r="W19" s="118" t="s">
        <v>90</v>
      </c>
      <c r="X19" s="118" t="s">
        <v>86</v>
      </c>
      <c r="Y19" s="118" t="s">
        <v>86</v>
      </c>
      <c r="Z19" s="118" t="s">
        <v>86</v>
      </c>
      <c r="AA19" s="174">
        <v>20</v>
      </c>
      <c r="AB19" s="249"/>
      <c r="AC19" s="223"/>
      <c r="AD19" s="223"/>
      <c r="AE19" s="223"/>
      <c r="AF19" s="223"/>
    </row>
    <row r="20" spans="1:32" s="248" customFormat="1">
      <c r="A20" s="19" t="s">
        <v>87</v>
      </c>
      <c r="B20" s="20" t="s">
        <v>84</v>
      </c>
      <c r="C20" s="167" t="s">
        <v>62</v>
      </c>
      <c r="D20" s="21">
        <f t="shared" si="0"/>
        <v>18</v>
      </c>
      <c r="E20" s="23">
        <f t="shared" si="1"/>
        <v>188.4</v>
      </c>
      <c r="F20" s="23">
        <f t="shared" si="2"/>
        <v>258.31111111111107</v>
      </c>
      <c r="G20" s="24">
        <f t="shared" si="3"/>
        <v>303</v>
      </c>
      <c r="H20" s="118">
        <v>292</v>
      </c>
      <c r="I20" s="118">
        <v>303</v>
      </c>
      <c r="J20" s="118" t="s">
        <v>62</v>
      </c>
      <c r="K20" s="118">
        <v>289</v>
      </c>
      <c r="L20" s="118">
        <v>274</v>
      </c>
      <c r="M20" s="118">
        <v>261</v>
      </c>
      <c r="N20" s="118" t="s">
        <v>62</v>
      </c>
      <c r="O20" s="118">
        <v>301</v>
      </c>
      <c r="P20" s="118">
        <v>278</v>
      </c>
      <c r="Q20" s="118">
        <v>264</v>
      </c>
      <c r="R20" s="118">
        <v>222</v>
      </c>
      <c r="S20" s="118">
        <v>229</v>
      </c>
      <c r="T20" s="118">
        <v>269</v>
      </c>
      <c r="U20" s="118">
        <v>254</v>
      </c>
      <c r="V20" s="118">
        <v>216</v>
      </c>
      <c r="W20" s="118">
        <v>213</v>
      </c>
      <c r="X20" s="118">
        <v>188.4</v>
      </c>
      <c r="Y20" s="118">
        <v>239</v>
      </c>
      <c r="Z20" s="118">
        <v>276</v>
      </c>
      <c r="AA20" s="174">
        <v>281.2</v>
      </c>
      <c r="AB20" s="249"/>
      <c r="AC20" s="223"/>
      <c r="AD20" s="223"/>
      <c r="AE20" s="223"/>
      <c r="AF20" s="223"/>
    </row>
    <row r="21" spans="1:32" s="248" customFormat="1">
      <c r="A21" s="19" t="s">
        <v>88</v>
      </c>
      <c r="B21" s="20" t="s">
        <v>66</v>
      </c>
      <c r="C21" s="167" t="s">
        <v>62</v>
      </c>
      <c r="D21" s="21">
        <f t="shared" si="0"/>
        <v>20</v>
      </c>
      <c r="E21" s="23" t="str">
        <f t="shared" si="1"/>
        <v>LRL</v>
      </c>
      <c r="F21" s="23">
        <f t="shared" si="2"/>
        <v>25.416666666666668</v>
      </c>
      <c r="G21" s="24">
        <f t="shared" si="3"/>
        <v>113</v>
      </c>
      <c r="H21" s="118">
        <v>16</v>
      </c>
      <c r="I21" s="118">
        <v>50</v>
      </c>
      <c r="J21" s="118">
        <v>12</v>
      </c>
      <c r="K21" s="118">
        <v>9</v>
      </c>
      <c r="L21" s="118">
        <v>15</v>
      </c>
      <c r="M21" s="118">
        <v>13</v>
      </c>
      <c r="N21" s="118">
        <v>10</v>
      </c>
      <c r="O21" s="118" t="s">
        <v>85</v>
      </c>
      <c r="P21" s="118">
        <v>23</v>
      </c>
      <c r="Q21" s="118">
        <v>18</v>
      </c>
      <c r="R21" s="118" t="s">
        <v>89</v>
      </c>
      <c r="S21" s="118" t="s">
        <v>89</v>
      </c>
      <c r="T21" s="118" t="s">
        <v>89</v>
      </c>
      <c r="U21" s="118">
        <v>12</v>
      </c>
      <c r="V21" s="118" t="s">
        <v>89</v>
      </c>
      <c r="W21" s="118" t="s">
        <v>89</v>
      </c>
      <c r="X21" s="118">
        <v>113</v>
      </c>
      <c r="Y21" s="118">
        <v>14</v>
      </c>
      <c r="Z21" s="118" t="s">
        <v>90</v>
      </c>
      <c r="AA21" s="174" t="s">
        <v>90</v>
      </c>
      <c r="AB21" s="249"/>
      <c r="AC21" s="223"/>
      <c r="AD21" s="223"/>
      <c r="AE21" s="223"/>
      <c r="AF21" s="223"/>
    </row>
    <row r="22" spans="1:32" s="248" customFormat="1">
      <c r="A22" s="19" t="s">
        <v>91</v>
      </c>
      <c r="B22" s="20" t="s">
        <v>66</v>
      </c>
      <c r="C22" s="167" t="s">
        <v>62</v>
      </c>
      <c r="D22" s="21">
        <f t="shared" si="0"/>
        <v>20</v>
      </c>
      <c r="E22" s="23">
        <f t="shared" si="1"/>
        <v>245</v>
      </c>
      <c r="F22" s="23">
        <f t="shared" si="2"/>
        <v>301.7</v>
      </c>
      <c r="G22" s="24">
        <f t="shared" si="3"/>
        <v>454</v>
      </c>
      <c r="H22" s="118">
        <v>296</v>
      </c>
      <c r="I22" s="118">
        <v>357</v>
      </c>
      <c r="J22" s="118">
        <v>274</v>
      </c>
      <c r="K22" s="118">
        <v>253</v>
      </c>
      <c r="L22" s="118">
        <v>289</v>
      </c>
      <c r="M22" s="118">
        <v>278</v>
      </c>
      <c r="N22" s="118">
        <v>310</v>
      </c>
      <c r="O22" s="118">
        <v>267</v>
      </c>
      <c r="P22" s="118">
        <v>313</v>
      </c>
      <c r="Q22" s="118">
        <v>299</v>
      </c>
      <c r="R22" s="118">
        <v>278</v>
      </c>
      <c r="S22" s="118">
        <v>245</v>
      </c>
      <c r="T22" s="118">
        <v>287</v>
      </c>
      <c r="U22" s="118">
        <v>270</v>
      </c>
      <c r="V22" s="118">
        <v>283</v>
      </c>
      <c r="W22" s="118">
        <v>251</v>
      </c>
      <c r="X22" s="118">
        <v>301</v>
      </c>
      <c r="Y22" s="118">
        <v>332</v>
      </c>
      <c r="Z22" s="118">
        <v>454</v>
      </c>
      <c r="AA22" s="174">
        <v>397</v>
      </c>
      <c r="AB22" s="249"/>
      <c r="AC22" s="223"/>
      <c r="AD22" s="223"/>
      <c r="AE22" s="223"/>
      <c r="AF22" s="223"/>
    </row>
    <row r="23" spans="1:32" s="248" customFormat="1">
      <c r="A23" s="19" t="s">
        <v>92</v>
      </c>
      <c r="B23" s="20" t="s">
        <v>66</v>
      </c>
      <c r="C23" s="167" t="s">
        <v>62</v>
      </c>
      <c r="D23" s="21">
        <f t="shared" si="0"/>
        <v>20</v>
      </c>
      <c r="E23" s="23">
        <f t="shared" si="1"/>
        <v>8</v>
      </c>
      <c r="F23" s="23">
        <f t="shared" si="2"/>
        <v>272.64999999999998</v>
      </c>
      <c r="G23" s="24">
        <f t="shared" si="3"/>
        <v>442</v>
      </c>
      <c r="H23" s="118">
        <v>293</v>
      </c>
      <c r="I23" s="118">
        <v>442</v>
      </c>
      <c r="J23" s="118">
        <v>424</v>
      </c>
      <c r="K23" s="118">
        <v>366</v>
      </c>
      <c r="L23" s="118">
        <v>285</v>
      </c>
      <c r="M23" s="118">
        <v>272</v>
      </c>
      <c r="N23" s="118">
        <v>291</v>
      </c>
      <c r="O23" s="118">
        <v>8</v>
      </c>
      <c r="P23" s="118">
        <v>316</v>
      </c>
      <c r="Q23" s="118">
        <v>283</v>
      </c>
      <c r="R23" s="118">
        <v>266</v>
      </c>
      <c r="S23" s="118">
        <v>208</v>
      </c>
      <c r="T23" s="118">
        <v>287</v>
      </c>
      <c r="U23" s="118">
        <v>252</v>
      </c>
      <c r="V23" s="118">
        <v>248</v>
      </c>
      <c r="W23" s="118">
        <v>232</v>
      </c>
      <c r="X23" s="118">
        <v>175</v>
      </c>
      <c r="Y23" s="118">
        <v>270</v>
      </c>
      <c r="Z23" s="118">
        <v>260</v>
      </c>
      <c r="AA23" s="174">
        <v>275</v>
      </c>
      <c r="AB23" s="249"/>
      <c r="AC23" s="223"/>
      <c r="AD23" s="223"/>
      <c r="AE23" s="223"/>
      <c r="AF23" s="223"/>
    </row>
    <row r="24" spans="1:32">
      <c r="A24" s="19" t="s">
        <v>93</v>
      </c>
      <c r="B24" s="20" t="s">
        <v>68</v>
      </c>
      <c r="C24" s="167" t="s">
        <v>62</v>
      </c>
      <c r="D24" s="21">
        <f t="shared" si="0"/>
        <v>20</v>
      </c>
      <c r="E24" s="38" t="str">
        <f t="shared" si="1"/>
        <v>LRL</v>
      </c>
      <c r="F24" s="29">
        <f t="shared" si="2"/>
        <v>18.555555555555557</v>
      </c>
      <c r="G24" s="41">
        <f t="shared" si="3"/>
        <v>42</v>
      </c>
      <c r="H24" s="40" t="s">
        <v>89</v>
      </c>
      <c r="I24" s="40">
        <v>10</v>
      </c>
      <c r="J24" s="40" t="s">
        <v>89</v>
      </c>
      <c r="K24" s="40" t="s">
        <v>89</v>
      </c>
      <c r="L24" s="40" t="s">
        <v>89</v>
      </c>
      <c r="M24" s="40">
        <v>32</v>
      </c>
      <c r="N24" s="40" t="s">
        <v>89</v>
      </c>
      <c r="O24" s="40" t="s">
        <v>89</v>
      </c>
      <c r="P24" s="40" t="s">
        <v>89</v>
      </c>
      <c r="Q24" s="40" t="s">
        <v>89</v>
      </c>
      <c r="R24" s="40">
        <v>6</v>
      </c>
      <c r="S24" s="40">
        <v>5</v>
      </c>
      <c r="T24" s="40">
        <v>5</v>
      </c>
      <c r="U24" s="40">
        <v>42</v>
      </c>
      <c r="V24" s="40">
        <v>13</v>
      </c>
      <c r="W24" s="40">
        <v>18</v>
      </c>
      <c r="X24" s="40" t="s">
        <v>90</v>
      </c>
      <c r="Y24" s="40">
        <v>36</v>
      </c>
      <c r="Z24" s="40" t="s">
        <v>90</v>
      </c>
      <c r="AA24" s="156" t="s">
        <v>90</v>
      </c>
      <c r="AB24" s="249"/>
      <c r="AF24" s="223"/>
    </row>
    <row r="25" spans="1:32">
      <c r="A25" s="19" t="s">
        <v>94</v>
      </c>
      <c r="B25" s="20" t="s">
        <v>68</v>
      </c>
      <c r="C25" s="167" t="s">
        <v>62</v>
      </c>
      <c r="D25" s="21">
        <f t="shared" si="0"/>
        <v>18</v>
      </c>
      <c r="E25" s="38" t="str">
        <f t="shared" si="1"/>
        <v>LRL</v>
      </c>
      <c r="F25" s="29">
        <f t="shared" si="2"/>
        <v>9.7099999999999991</v>
      </c>
      <c r="G25" s="41">
        <f t="shared" si="3"/>
        <v>81</v>
      </c>
      <c r="H25" s="31" t="s">
        <v>62</v>
      </c>
      <c r="I25" s="31" t="s">
        <v>62</v>
      </c>
      <c r="J25" s="31" t="s">
        <v>89</v>
      </c>
      <c r="K25" s="31" t="s">
        <v>89</v>
      </c>
      <c r="L25" s="31" t="s">
        <v>89</v>
      </c>
      <c r="M25" s="31" t="s">
        <v>89</v>
      </c>
      <c r="N25" s="31" t="s">
        <v>89</v>
      </c>
      <c r="O25" s="31">
        <v>81</v>
      </c>
      <c r="P25" s="31" t="s">
        <v>89</v>
      </c>
      <c r="Q25" s="31" t="s">
        <v>89</v>
      </c>
      <c r="R25" s="31" t="s">
        <v>89</v>
      </c>
      <c r="S25" s="31">
        <v>1.6</v>
      </c>
      <c r="T25" s="31">
        <v>1.9</v>
      </c>
      <c r="U25" s="31">
        <v>1.8</v>
      </c>
      <c r="V25" s="31">
        <v>2.1</v>
      </c>
      <c r="W25" s="10">
        <v>1.7</v>
      </c>
      <c r="X25" s="10">
        <v>1</v>
      </c>
      <c r="Y25" s="32">
        <v>2</v>
      </c>
      <c r="Z25" s="10">
        <v>2</v>
      </c>
      <c r="AA25" s="11">
        <v>2</v>
      </c>
      <c r="AB25" s="249"/>
      <c r="AF25" s="223"/>
    </row>
    <row r="26" spans="1:32">
      <c r="A26" s="19" t="s">
        <v>96</v>
      </c>
      <c r="B26" s="20" t="s">
        <v>68</v>
      </c>
      <c r="C26" s="167" t="s">
        <v>62</v>
      </c>
      <c r="D26" s="21">
        <f t="shared" si="0"/>
        <v>20</v>
      </c>
      <c r="E26" s="38" t="str">
        <f t="shared" si="1"/>
        <v>LRL</v>
      </c>
      <c r="F26" s="29">
        <f t="shared" si="2"/>
        <v>78.873684210526307</v>
      </c>
      <c r="G26" s="41">
        <f t="shared" si="3"/>
        <v>137</v>
      </c>
      <c r="H26" s="31">
        <v>72</v>
      </c>
      <c r="I26" s="31">
        <v>137</v>
      </c>
      <c r="J26" s="31">
        <v>77</v>
      </c>
      <c r="K26" s="31">
        <v>78</v>
      </c>
      <c r="L26" s="31">
        <v>75</v>
      </c>
      <c r="M26" s="31">
        <v>83</v>
      </c>
      <c r="N26" s="31">
        <v>131</v>
      </c>
      <c r="O26" s="31" t="s">
        <v>97</v>
      </c>
      <c r="P26" s="31">
        <v>99</v>
      </c>
      <c r="Q26" s="31">
        <v>75</v>
      </c>
      <c r="R26" s="31">
        <v>74</v>
      </c>
      <c r="S26" s="31">
        <v>55.2</v>
      </c>
      <c r="T26" s="31">
        <v>61</v>
      </c>
      <c r="U26" s="31">
        <v>73.099999999999994</v>
      </c>
      <c r="V26" s="31">
        <v>71.3</v>
      </c>
      <c r="W26" s="10">
        <v>61</v>
      </c>
      <c r="X26" s="10">
        <v>55</v>
      </c>
      <c r="Y26" s="32">
        <v>76</v>
      </c>
      <c r="Z26" s="10">
        <v>73</v>
      </c>
      <c r="AA26" s="11">
        <v>72</v>
      </c>
      <c r="AB26" s="249"/>
      <c r="AF26" s="223"/>
    </row>
    <row r="27" spans="1:32">
      <c r="A27" s="19" t="s">
        <v>98</v>
      </c>
      <c r="B27" s="20" t="s">
        <v>68</v>
      </c>
      <c r="C27" s="167" t="s">
        <v>62</v>
      </c>
      <c r="D27" s="21">
        <f t="shared" si="0"/>
        <v>20</v>
      </c>
      <c r="E27" s="38" t="str">
        <f t="shared" si="1"/>
        <v>LRL</v>
      </c>
      <c r="F27" s="29">
        <f t="shared" si="2"/>
        <v>4.12</v>
      </c>
      <c r="G27" s="41">
        <f t="shared" si="3"/>
        <v>8.8000000000000007</v>
      </c>
      <c r="H27" s="31" t="s">
        <v>89</v>
      </c>
      <c r="I27" s="31" t="s">
        <v>89</v>
      </c>
      <c r="J27" s="31" t="s">
        <v>89</v>
      </c>
      <c r="K27" s="31" t="s">
        <v>89</v>
      </c>
      <c r="L27" s="31" t="s">
        <v>89</v>
      </c>
      <c r="M27" s="31" t="s">
        <v>89</v>
      </c>
      <c r="N27" s="31" t="s">
        <v>89</v>
      </c>
      <c r="O27" s="31" t="s">
        <v>89</v>
      </c>
      <c r="P27" s="31" t="s">
        <v>89</v>
      </c>
      <c r="Q27" s="31" t="s">
        <v>89</v>
      </c>
      <c r="R27" s="31" t="s">
        <v>89</v>
      </c>
      <c r="S27" s="31">
        <v>2.9</v>
      </c>
      <c r="T27" s="31">
        <v>3.1</v>
      </c>
      <c r="U27" s="31">
        <v>1.2</v>
      </c>
      <c r="V27" s="31">
        <v>4.5999999999999996</v>
      </c>
      <c r="W27" s="10">
        <v>8.8000000000000007</v>
      </c>
      <c r="X27" s="10" t="s">
        <v>99</v>
      </c>
      <c r="Y27" s="32" t="s">
        <v>99</v>
      </c>
      <c r="Z27" s="10" t="s">
        <v>99</v>
      </c>
      <c r="AA27" s="11" t="s">
        <v>99</v>
      </c>
      <c r="AB27" s="249"/>
      <c r="AF27" s="223"/>
    </row>
    <row r="28" spans="1:32">
      <c r="A28" s="19" t="s">
        <v>100</v>
      </c>
      <c r="B28" s="20" t="s">
        <v>68</v>
      </c>
      <c r="C28" s="167" t="s">
        <v>62</v>
      </c>
      <c r="D28" s="21">
        <f t="shared" si="0"/>
        <v>20</v>
      </c>
      <c r="E28" s="38" t="str">
        <f t="shared" si="1"/>
        <v>LRL</v>
      </c>
      <c r="F28" s="29">
        <f t="shared" si="2"/>
        <v>27.444444444444443</v>
      </c>
      <c r="G28" s="41">
        <f t="shared" si="3"/>
        <v>81</v>
      </c>
      <c r="H28" s="31">
        <v>11</v>
      </c>
      <c r="I28" s="31">
        <v>11</v>
      </c>
      <c r="J28" s="31">
        <v>17</v>
      </c>
      <c r="K28" s="31">
        <v>17</v>
      </c>
      <c r="L28" s="31" t="s">
        <v>89</v>
      </c>
      <c r="M28" s="31">
        <v>17</v>
      </c>
      <c r="N28" s="31">
        <v>19</v>
      </c>
      <c r="O28" s="31">
        <v>38</v>
      </c>
      <c r="P28" s="31">
        <v>7</v>
      </c>
      <c r="Q28" s="31" t="s">
        <v>89</v>
      </c>
      <c r="R28" s="31">
        <v>19</v>
      </c>
      <c r="S28" s="31">
        <v>30</v>
      </c>
      <c r="T28" s="31">
        <v>3</v>
      </c>
      <c r="U28" s="31">
        <v>81</v>
      </c>
      <c r="V28" s="31">
        <v>40</v>
      </c>
      <c r="W28" s="10">
        <v>46</v>
      </c>
      <c r="X28" s="10">
        <v>33</v>
      </c>
      <c r="Y28" s="32">
        <v>31</v>
      </c>
      <c r="Z28" s="10">
        <v>22</v>
      </c>
      <c r="AA28" s="11">
        <v>52</v>
      </c>
      <c r="AB28" s="249"/>
      <c r="AF28" s="223"/>
    </row>
    <row r="29" spans="1:32">
      <c r="A29" s="19" t="s">
        <v>101</v>
      </c>
      <c r="B29" s="20" t="s">
        <v>68</v>
      </c>
      <c r="C29" s="167" t="s">
        <v>62</v>
      </c>
      <c r="D29" s="21">
        <f t="shared" si="0"/>
        <v>20</v>
      </c>
      <c r="E29" s="38" t="str">
        <f t="shared" si="1"/>
        <v>LRL</v>
      </c>
      <c r="F29" s="29">
        <f t="shared" si="2"/>
        <v>0.32500000000000007</v>
      </c>
      <c r="G29" s="41">
        <f t="shared" si="3"/>
        <v>0.6</v>
      </c>
      <c r="H29" s="94" t="s">
        <v>89</v>
      </c>
      <c r="I29" s="94" t="s">
        <v>89</v>
      </c>
      <c r="J29" s="94" t="s">
        <v>89</v>
      </c>
      <c r="K29" s="94" t="s">
        <v>89</v>
      </c>
      <c r="L29" s="94" t="s">
        <v>89</v>
      </c>
      <c r="M29" s="94" t="s">
        <v>89</v>
      </c>
      <c r="N29" s="94" t="s">
        <v>89</v>
      </c>
      <c r="O29" s="94" t="s">
        <v>89</v>
      </c>
      <c r="P29" s="94" t="s">
        <v>89</v>
      </c>
      <c r="Q29" s="94" t="s">
        <v>89</v>
      </c>
      <c r="R29" s="94" t="s">
        <v>89</v>
      </c>
      <c r="S29" s="94" t="s">
        <v>102</v>
      </c>
      <c r="T29" s="94" t="s">
        <v>102</v>
      </c>
      <c r="U29" s="94">
        <v>0.6</v>
      </c>
      <c r="V29" s="94">
        <v>0.2</v>
      </c>
      <c r="W29" s="10">
        <v>0.4</v>
      </c>
      <c r="X29" s="10" t="s">
        <v>95</v>
      </c>
      <c r="Y29" s="32" t="s">
        <v>95</v>
      </c>
      <c r="Z29" s="10" t="s">
        <v>36</v>
      </c>
      <c r="AA29" s="11">
        <v>0.1</v>
      </c>
      <c r="AB29" s="249"/>
      <c r="AF29" s="223"/>
    </row>
    <row r="30" spans="1:32">
      <c r="A30" s="19" t="s">
        <v>103</v>
      </c>
      <c r="B30" s="20" t="s">
        <v>68</v>
      </c>
      <c r="C30" s="167" t="s">
        <v>62</v>
      </c>
      <c r="D30" s="21">
        <f t="shared" si="0"/>
        <v>20</v>
      </c>
      <c r="E30" s="38" t="str">
        <f t="shared" si="1"/>
        <v>LRL</v>
      </c>
      <c r="F30" s="29">
        <f t="shared" si="2"/>
        <v>9.3764705882352928</v>
      </c>
      <c r="G30" s="41">
        <f t="shared" si="3"/>
        <v>19</v>
      </c>
      <c r="H30" s="31" t="s">
        <v>89</v>
      </c>
      <c r="I30" s="31">
        <v>7</v>
      </c>
      <c r="J30" s="31">
        <v>6</v>
      </c>
      <c r="K30" s="31">
        <v>11</v>
      </c>
      <c r="L30" s="31">
        <v>8</v>
      </c>
      <c r="M30" s="31">
        <v>10</v>
      </c>
      <c r="N30" s="31" t="s">
        <v>89</v>
      </c>
      <c r="O30" s="31">
        <v>9</v>
      </c>
      <c r="P30" s="31">
        <v>7</v>
      </c>
      <c r="Q30" s="31" t="s">
        <v>89</v>
      </c>
      <c r="R30" s="31">
        <v>8</v>
      </c>
      <c r="S30" s="31">
        <v>5.8</v>
      </c>
      <c r="T30" s="31">
        <v>6.1</v>
      </c>
      <c r="U30" s="31">
        <v>7</v>
      </c>
      <c r="V30" s="31">
        <v>7.4</v>
      </c>
      <c r="W30" s="10">
        <v>7.1</v>
      </c>
      <c r="X30" s="10">
        <v>13</v>
      </c>
      <c r="Y30" s="32">
        <v>12</v>
      </c>
      <c r="Z30" s="10">
        <v>16</v>
      </c>
      <c r="AA30" s="11">
        <v>19</v>
      </c>
      <c r="AB30" s="249"/>
      <c r="AF30" s="223"/>
    </row>
    <row r="31" spans="1:32">
      <c r="A31" s="19" t="s">
        <v>104</v>
      </c>
      <c r="B31" s="20" t="s">
        <v>68</v>
      </c>
      <c r="C31" s="167">
        <v>0.1</v>
      </c>
      <c r="D31" s="21">
        <f t="shared" si="0"/>
        <v>20</v>
      </c>
      <c r="E31" s="38" t="str">
        <f t="shared" si="1"/>
        <v>LRL</v>
      </c>
      <c r="F31" s="29">
        <f t="shared" si="2"/>
        <v>0.06</v>
      </c>
      <c r="G31" s="41">
        <f t="shared" si="3"/>
        <v>0.06</v>
      </c>
      <c r="H31" s="31" t="s">
        <v>105</v>
      </c>
      <c r="I31" s="31" t="s">
        <v>105</v>
      </c>
      <c r="J31" s="31" t="s">
        <v>105</v>
      </c>
      <c r="K31" s="31" t="s">
        <v>105</v>
      </c>
      <c r="L31" s="31" t="s">
        <v>105</v>
      </c>
      <c r="M31" s="31" t="s">
        <v>105</v>
      </c>
      <c r="N31" s="31" t="s">
        <v>105</v>
      </c>
      <c r="O31" s="31" t="s">
        <v>105</v>
      </c>
      <c r="P31" s="31">
        <v>0.06</v>
      </c>
      <c r="Q31" s="31" t="s">
        <v>105</v>
      </c>
      <c r="R31" s="31" t="s">
        <v>105</v>
      </c>
      <c r="S31" s="31" t="s">
        <v>106</v>
      </c>
      <c r="T31" s="31" t="s">
        <v>106</v>
      </c>
      <c r="U31" s="31" t="s">
        <v>106</v>
      </c>
      <c r="V31" s="31" t="s">
        <v>106</v>
      </c>
      <c r="W31" s="95">
        <v>0.06</v>
      </c>
      <c r="X31" s="10" t="s">
        <v>36</v>
      </c>
      <c r="Y31" s="32" t="s">
        <v>36</v>
      </c>
      <c r="Z31" s="10" t="s">
        <v>36</v>
      </c>
      <c r="AA31" s="11" t="s">
        <v>36</v>
      </c>
      <c r="AB31" s="249"/>
      <c r="AF31" s="223"/>
    </row>
    <row r="32" spans="1:32">
      <c r="A32" s="19" t="s">
        <v>107</v>
      </c>
      <c r="B32" s="20" t="s">
        <v>68</v>
      </c>
      <c r="C32" s="167" t="s">
        <v>62</v>
      </c>
      <c r="D32" s="21">
        <f t="shared" si="0"/>
        <v>20</v>
      </c>
      <c r="E32" s="38" t="str">
        <f t="shared" si="1"/>
        <v>LRL</v>
      </c>
      <c r="F32" s="29">
        <f t="shared" si="2"/>
        <v>0.6</v>
      </c>
      <c r="G32" s="41">
        <f t="shared" si="3"/>
        <v>1</v>
      </c>
      <c r="H32" s="31" t="s">
        <v>89</v>
      </c>
      <c r="I32" s="31" t="s">
        <v>89</v>
      </c>
      <c r="J32" s="31" t="s">
        <v>89</v>
      </c>
      <c r="K32" s="31" t="s">
        <v>89</v>
      </c>
      <c r="L32" s="31" t="s">
        <v>89</v>
      </c>
      <c r="M32" s="31" t="s">
        <v>89</v>
      </c>
      <c r="N32" s="31" t="s">
        <v>89</v>
      </c>
      <c r="O32" s="31" t="s">
        <v>89</v>
      </c>
      <c r="P32" s="31" t="s">
        <v>89</v>
      </c>
      <c r="Q32" s="31" t="s">
        <v>89</v>
      </c>
      <c r="R32" s="31" t="s">
        <v>89</v>
      </c>
      <c r="S32" s="31">
        <v>0.6</v>
      </c>
      <c r="T32" s="31">
        <v>0.5</v>
      </c>
      <c r="U32" s="31">
        <v>0.4</v>
      </c>
      <c r="V32" s="31">
        <v>0.5</v>
      </c>
      <c r="W32" s="10">
        <v>1</v>
      </c>
      <c r="X32" s="10" t="s">
        <v>108</v>
      </c>
      <c r="Y32" s="32" t="s">
        <v>108</v>
      </c>
      <c r="Z32" s="10" t="s">
        <v>108</v>
      </c>
      <c r="AA32" s="11" t="s">
        <v>108</v>
      </c>
      <c r="AB32" s="249"/>
      <c r="AF32" s="223"/>
    </row>
    <row r="33" spans="1:32">
      <c r="A33" s="19" t="s">
        <v>109</v>
      </c>
      <c r="B33" s="20" t="s">
        <v>68</v>
      </c>
      <c r="C33" s="167" t="s">
        <v>62</v>
      </c>
      <c r="D33" s="21">
        <f t="shared" si="0"/>
        <v>20</v>
      </c>
      <c r="E33" s="38" t="str">
        <f t="shared" si="1"/>
        <v>LRL</v>
      </c>
      <c r="F33" s="29">
        <f t="shared" si="2"/>
        <v>13.785714285714286</v>
      </c>
      <c r="G33" s="41">
        <f t="shared" si="3"/>
        <v>40</v>
      </c>
      <c r="H33" s="31" t="s">
        <v>110</v>
      </c>
      <c r="I33" s="31" t="s">
        <v>110</v>
      </c>
      <c r="J33" s="31">
        <v>11</v>
      </c>
      <c r="K33" s="31">
        <v>10</v>
      </c>
      <c r="L33" s="31" t="s">
        <v>110</v>
      </c>
      <c r="M33" s="31">
        <v>3</v>
      </c>
      <c r="N33" s="31">
        <v>3</v>
      </c>
      <c r="O33" s="31">
        <v>40</v>
      </c>
      <c r="P33" s="31" t="s">
        <v>110</v>
      </c>
      <c r="Q33" s="31">
        <v>8</v>
      </c>
      <c r="R33" s="31">
        <v>3</v>
      </c>
      <c r="S33" s="31">
        <v>17</v>
      </c>
      <c r="T33" s="31">
        <v>15</v>
      </c>
      <c r="U33" s="31">
        <v>7</v>
      </c>
      <c r="V33" s="31">
        <v>30</v>
      </c>
      <c r="W33" s="10">
        <v>31</v>
      </c>
      <c r="X33" s="10">
        <v>7</v>
      </c>
      <c r="Y33" s="32">
        <v>8</v>
      </c>
      <c r="Z33" s="10" t="s">
        <v>108</v>
      </c>
      <c r="AA33" s="11" t="s">
        <v>108</v>
      </c>
      <c r="AB33" s="249"/>
      <c r="AF33" s="223"/>
    </row>
    <row r="34" spans="1:32">
      <c r="A34" s="19" t="s">
        <v>111</v>
      </c>
      <c r="B34" s="20" t="s">
        <v>66</v>
      </c>
      <c r="C34" s="167" t="s">
        <v>62</v>
      </c>
      <c r="D34" s="21">
        <f t="shared" si="0"/>
        <v>20</v>
      </c>
      <c r="E34" s="38">
        <f t="shared" si="1"/>
        <v>65.099999999999994</v>
      </c>
      <c r="F34" s="29">
        <f t="shared" si="2"/>
        <v>88.454999999999984</v>
      </c>
      <c r="G34" s="41">
        <f t="shared" si="3"/>
        <v>104</v>
      </c>
      <c r="H34" s="31">
        <v>99.7</v>
      </c>
      <c r="I34" s="31">
        <v>104</v>
      </c>
      <c r="J34" s="31">
        <v>89.3</v>
      </c>
      <c r="K34" s="31">
        <v>100</v>
      </c>
      <c r="L34" s="31">
        <v>94.9</v>
      </c>
      <c r="M34" s="31">
        <v>84.4</v>
      </c>
      <c r="N34" s="31">
        <v>87.9</v>
      </c>
      <c r="O34" s="31">
        <v>98.8</v>
      </c>
      <c r="P34" s="31">
        <v>95</v>
      </c>
      <c r="Q34" s="31">
        <v>90.5</v>
      </c>
      <c r="R34" s="31">
        <v>77</v>
      </c>
      <c r="S34" s="31">
        <v>79.7</v>
      </c>
      <c r="T34" s="31">
        <v>93.7</v>
      </c>
      <c r="U34" s="31">
        <v>87.7</v>
      </c>
      <c r="V34" s="31">
        <v>73</v>
      </c>
      <c r="W34" s="10">
        <v>74.3</v>
      </c>
      <c r="X34" s="10">
        <v>65.099999999999994</v>
      </c>
      <c r="Y34" s="32">
        <v>82</v>
      </c>
      <c r="Z34" s="10">
        <v>93.8</v>
      </c>
      <c r="AA34" s="11">
        <v>98.3</v>
      </c>
      <c r="AB34" s="249"/>
      <c r="AF34" s="223"/>
    </row>
    <row r="35" spans="1:32">
      <c r="A35" s="19" t="s">
        <v>112</v>
      </c>
      <c r="B35" s="20" t="s">
        <v>66</v>
      </c>
      <c r="C35" s="167" t="s">
        <v>62</v>
      </c>
      <c r="D35" s="21">
        <f t="shared" si="0"/>
        <v>20</v>
      </c>
      <c r="E35" s="38">
        <f t="shared" si="1"/>
        <v>6.3</v>
      </c>
      <c r="F35" s="29">
        <f t="shared" si="2"/>
        <v>8.8000000000000007</v>
      </c>
      <c r="G35" s="41">
        <f t="shared" si="3"/>
        <v>10.6</v>
      </c>
      <c r="H35" s="94">
        <v>10.3</v>
      </c>
      <c r="I35" s="94">
        <v>10.5</v>
      </c>
      <c r="J35" s="94">
        <v>9.4</v>
      </c>
      <c r="K35" s="94">
        <v>9.3000000000000007</v>
      </c>
      <c r="L35" s="94">
        <v>8.9</v>
      </c>
      <c r="M35" s="94">
        <v>9.1</v>
      </c>
      <c r="N35" s="94">
        <v>10.6</v>
      </c>
      <c r="O35" s="94">
        <v>9.3000000000000007</v>
      </c>
      <c r="P35" s="94">
        <v>9.8000000000000007</v>
      </c>
      <c r="Q35" s="94">
        <v>9.3000000000000007</v>
      </c>
      <c r="R35" s="94">
        <v>7.2</v>
      </c>
      <c r="S35" s="94">
        <v>7.2</v>
      </c>
      <c r="T35" s="94">
        <v>8.5</v>
      </c>
      <c r="U35" s="94">
        <v>8.5</v>
      </c>
      <c r="V35" s="94">
        <v>8.1</v>
      </c>
      <c r="W35" s="10">
        <v>6.5</v>
      </c>
      <c r="X35" s="10">
        <v>6.3</v>
      </c>
      <c r="Y35" s="32">
        <v>8.3000000000000007</v>
      </c>
      <c r="Z35" s="10">
        <v>10.199999999999999</v>
      </c>
      <c r="AA35" s="11">
        <v>8.6999999999999993</v>
      </c>
      <c r="AB35" s="249"/>
      <c r="AF35" s="223"/>
    </row>
    <row r="36" spans="1:32">
      <c r="A36" s="19" t="s">
        <v>113</v>
      </c>
      <c r="B36" s="20" t="s">
        <v>66</v>
      </c>
      <c r="C36" s="167" t="s">
        <v>62</v>
      </c>
      <c r="D36" s="21">
        <f t="shared" si="0"/>
        <v>20</v>
      </c>
      <c r="E36" s="29">
        <f t="shared" si="1"/>
        <v>1.9</v>
      </c>
      <c r="F36" s="29">
        <f t="shared" si="2"/>
        <v>2.8950000000000005</v>
      </c>
      <c r="G36" s="41">
        <f t="shared" si="3"/>
        <v>4.0999999999999996</v>
      </c>
      <c r="H36" s="31">
        <v>3.2</v>
      </c>
      <c r="I36" s="31">
        <v>3.3</v>
      </c>
      <c r="J36" s="31">
        <v>2.8</v>
      </c>
      <c r="K36" s="31">
        <v>3.7</v>
      </c>
      <c r="L36" s="31">
        <v>2.5</v>
      </c>
      <c r="M36" s="31">
        <v>3.2</v>
      </c>
      <c r="N36" s="31">
        <v>2.7</v>
      </c>
      <c r="O36" s="31">
        <v>3.5</v>
      </c>
      <c r="P36" s="31">
        <v>2.4</v>
      </c>
      <c r="Q36" s="31">
        <v>2.2000000000000002</v>
      </c>
      <c r="R36" s="31">
        <v>2.7</v>
      </c>
      <c r="S36" s="31">
        <v>3.1</v>
      </c>
      <c r="T36" s="31">
        <v>2.7</v>
      </c>
      <c r="U36" s="31">
        <v>2.5</v>
      </c>
      <c r="V36" s="31">
        <v>2.7</v>
      </c>
      <c r="W36" s="10">
        <v>3</v>
      </c>
      <c r="X36" s="10">
        <v>1.9</v>
      </c>
      <c r="Y36" s="32">
        <v>2.6</v>
      </c>
      <c r="Z36" s="10">
        <v>4.0999999999999996</v>
      </c>
      <c r="AA36" s="11">
        <v>3.1</v>
      </c>
      <c r="AB36" s="249"/>
      <c r="AF36" s="223"/>
    </row>
    <row r="37" spans="1:32">
      <c r="A37" s="19" t="s">
        <v>114</v>
      </c>
      <c r="B37" s="20" t="s">
        <v>66</v>
      </c>
      <c r="C37" s="167" t="s">
        <v>62</v>
      </c>
      <c r="D37" s="21">
        <f t="shared" si="0"/>
        <v>20</v>
      </c>
      <c r="E37" s="55">
        <f t="shared" si="1"/>
        <v>11.4</v>
      </c>
      <c r="F37" s="55">
        <f t="shared" si="2"/>
        <v>15.4</v>
      </c>
      <c r="G37" s="48">
        <f t="shared" si="3"/>
        <v>28.8</v>
      </c>
      <c r="H37" s="31">
        <v>17.100000000000001</v>
      </c>
      <c r="I37" s="31">
        <v>16.899999999999999</v>
      </c>
      <c r="J37" s="31">
        <v>14.7</v>
      </c>
      <c r="K37" s="31">
        <v>14.9</v>
      </c>
      <c r="L37" s="31">
        <v>13.7</v>
      </c>
      <c r="M37" s="31">
        <v>14.2</v>
      </c>
      <c r="N37" s="31">
        <v>17.5</v>
      </c>
      <c r="O37" s="31">
        <v>17.399999999999999</v>
      </c>
      <c r="P37" s="31">
        <v>15.2</v>
      </c>
      <c r="Q37" s="31">
        <v>13.9</v>
      </c>
      <c r="R37" s="31">
        <v>11.4</v>
      </c>
      <c r="S37" s="31">
        <v>13.2</v>
      </c>
      <c r="T37" s="31">
        <v>14.2</v>
      </c>
      <c r="U37" s="31">
        <v>13.5</v>
      </c>
      <c r="V37" s="31">
        <v>12.1</v>
      </c>
      <c r="W37" s="10">
        <v>11.7</v>
      </c>
      <c r="X37" s="10">
        <v>28.8</v>
      </c>
      <c r="Y37" s="32">
        <v>15.1</v>
      </c>
      <c r="Z37" s="10">
        <v>17.399999999999999</v>
      </c>
      <c r="AA37" s="11">
        <v>15.1</v>
      </c>
      <c r="AB37" s="249"/>
      <c r="AF37" s="223"/>
    </row>
    <row r="38" spans="1:32">
      <c r="A38" s="19" t="s">
        <v>115</v>
      </c>
      <c r="B38" s="20" t="s">
        <v>68</v>
      </c>
      <c r="C38" s="167" t="s">
        <v>62</v>
      </c>
      <c r="D38" s="21">
        <f t="shared" si="0"/>
        <v>20</v>
      </c>
      <c r="E38" s="46" t="str">
        <f t="shared" si="1"/>
        <v>LRL</v>
      </c>
      <c r="F38" s="47">
        <f t="shared" si="2"/>
        <v>10</v>
      </c>
      <c r="G38" s="48">
        <f t="shared" si="3"/>
        <v>10</v>
      </c>
      <c r="H38" s="31" t="s">
        <v>85</v>
      </c>
      <c r="I38" s="31" t="s">
        <v>85</v>
      </c>
      <c r="J38" s="31" t="s">
        <v>85</v>
      </c>
      <c r="K38" s="31" t="s">
        <v>85</v>
      </c>
      <c r="L38" s="31" t="s">
        <v>85</v>
      </c>
      <c r="M38" s="31" t="s">
        <v>85</v>
      </c>
      <c r="N38" s="31" t="s">
        <v>85</v>
      </c>
      <c r="O38" s="31" t="s">
        <v>85</v>
      </c>
      <c r="P38" s="31" t="s">
        <v>85</v>
      </c>
      <c r="Q38" s="31" t="s">
        <v>85</v>
      </c>
      <c r="R38" s="31" t="s">
        <v>85</v>
      </c>
      <c r="S38" s="31" t="s">
        <v>85</v>
      </c>
      <c r="T38" s="31" t="s">
        <v>85</v>
      </c>
      <c r="U38" s="31" t="s">
        <v>85</v>
      </c>
      <c r="V38" s="31" t="s">
        <v>85</v>
      </c>
      <c r="W38" s="10" t="s">
        <v>85</v>
      </c>
      <c r="X38" s="10">
        <v>10</v>
      </c>
      <c r="Y38" s="32">
        <v>10</v>
      </c>
      <c r="Z38" s="10" t="s">
        <v>116</v>
      </c>
      <c r="AA38" s="11" t="s">
        <v>116</v>
      </c>
      <c r="AB38" s="249"/>
      <c r="AF38" s="223"/>
    </row>
    <row r="39" spans="1:32" ht="15.75" thickBot="1">
      <c r="A39" s="51" t="s">
        <v>117</v>
      </c>
      <c r="B39" s="157" t="s">
        <v>68</v>
      </c>
      <c r="C39" s="168" t="s">
        <v>62</v>
      </c>
      <c r="D39" s="52">
        <f t="shared" si="0"/>
        <v>20</v>
      </c>
      <c r="E39" s="159" t="str">
        <f t="shared" si="1"/>
        <v>LRL</v>
      </c>
      <c r="F39" s="160" t="str">
        <f t="shared" si="2"/>
        <v>NC</v>
      </c>
      <c r="G39" s="161" t="str">
        <f t="shared" si="3"/>
        <v>LRL</v>
      </c>
      <c r="H39" s="141" t="s">
        <v>85</v>
      </c>
      <c r="I39" s="141" t="s">
        <v>85</v>
      </c>
      <c r="J39" s="141" t="s">
        <v>85</v>
      </c>
      <c r="K39" s="141" t="s">
        <v>85</v>
      </c>
      <c r="L39" s="141" t="s">
        <v>85</v>
      </c>
      <c r="M39" s="141" t="s">
        <v>85</v>
      </c>
      <c r="N39" s="141" t="s">
        <v>85</v>
      </c>
      <c r="O39" s="141" t="s">
        <v>85</v>
      </c>
      <c r="P39" s="141" t="s">
        <v>85</v>
      </c>
      <c r="Q39" s="141" t="s">
        <v>85</v>
      </c>
      <c r="R39" s="141" t="s">
        <v>90</v>
      </c>
      <c r="S39" s="141" t="s">
        <v>85</v>
      </c>
      <c r="T39" s="141" t="s">
        <v>85</v>
      </c>
      <c r="U39" s="141" t="s">
        <v>85</v>
      </c>
      <c r="V39" s="141" t="s">
        <v>85</v>
      </c>
      <c r="W39" s="129" t="s">
        <v>85</v>
      </c>
      <c r="X39" s="129" t="s">
        <v>118</v>
      </c>
      <c r="Y39" s="151" t="s">
        <v>118</v>
      </c>
      <c r="Z39" s="129" t="s">
        <v>118</v>
      </c>
      <c r="AA39" s="130" t="s">
        <v>118</v>
      </c>
      <c r="AB39" s="249"/>
      <c r="AF39" s="223"/>
    </row>
    <row r="40" spans="1:32">
      <c r="A40" s="252"/>
      <c r="B40" s="252"/>
      <c r="C40" s="252"/>
      <c r="D40" s="211"/>
      <c r="E40" s="211"/>
      <c r="F40" s="211"/>
      <c r="G40" s="211"/>
      <c r="H40" s="252"/>
      <c r="I40" s="252"/>
      <c r="J40" s="252"/>
      <c r="K40" s="252"/>
      <c r="L40" s="252"/>
      <c r="M40" s="252"/>
      <c r="N40" s="252"/>
      <c r="O40" s="252"/>
      <c r="P40" s="252"/>
      <c r="Q40" s="252"/>
      <c r="R40" s="252"/>
      <c r="S40" s="252"/>
      <c r="T40" s="252"/>
      <c r="U40" s="252"/>
      <c r="V40" s="252"/>
      <c r="W40" s="252"/>
      <c r="X40" s="252"/>
      <c r="Y40" s="252"/>
      <c r="Z40" s="252"/>
      <c r="AA40" s="252"/>
      <c r="AF40" s="223"/>
    </row>
    <row r="41" spans="1:32">
      <c r="A41" s="246" t="s">
        <v>119</v>
      </c>
      <c r="AF41" s="223"/>
    </row>
    <row r="42" spans="1:32">
      <c r="A42" s="244" t="s">
        <v>120</v>
      </c>
    </row>
    <row r="43" spans="1:32">
      <c r="A43" s="244" t="s">
        <v>121</v>
      </c>
    </row>
    <row r="44" spans="1:32">
      <c r="A44" s="247" t="s">
        <v>122</v>
      </c>
    </row>
  </sheetData>
  <mergeCells count="24">
    <mergeCell ref="X6:X7"/>
    <mergeCell ref="Y6:Y7"/>
    <mergeCell ref="Z6:Z7"/>
    <mergeCell ref="AA6:AA7"/>
    <mergeCell ref="S6:S7"/>
    <mergeCell ref="T6:T7"/>
    <mergeCell ref="U6:U7"/>
    <mergeCell ref="V6:V7"/>
    <mergeCell ref="W6:W7"/>
    <mergeCell ref="N6:N7"/>
    <mergeCell ref="O6:O7"/>
    <mergeCell ref="P6:P7"/>
    <mergeCell ref="Q6:Q7"/>
    <mergeCell ref="R6:R7"/>
    <mergeCell ref="I6:I7"/>
    <mergeCell ref="J6:J7"/>
    <mergeCell ref="K6:K7"/>
    <mergeCell ref="L6:L7"/>
    <mergeCell ref="M6:M7"/>
    <mergeCell ref="D6:G6"/>
    <mergeCell ref="A6:A7"/>
    <mergeCell ref="B6:B7"/>
    <mergeCell ref="C6:C7"/>
    <mergeCell ref="H6:H7"/>
  </mergeCells>
  <conditionalFormatting sqref="H8:AA39">
    <cfRule type="containsBlanks" priority="1" stopIfTrue="1">
      <formula>LEN(TRIM(H8))=0</formula>
    </cfRule>
    <cfRule type="containsText" priority="2" stopIfTrue="1" operator="containsText" text="&lt;">
      <formula>NOT(ISERROR(SEARCH("&lt;",H8)))</formula>
    </cfRule>
    <cfRule type="cellIs" dxfId="21" priority="4" operator="greaterThan">
      <formula>0</formula>
    </cfRule>
    <cfRule type="expression" dxfId="20" priority="5">
      <formula>H8&gt;$C8</formula>
    </cfRule>
  </conditionalFormatting>
  <printOptions horizontalCentered="1"/>
  <pageMargins left="0.70866141732283472" right="0.70866141732283472" top="0.74803149606299213" bottom="0.74803149606299213" header="0.31496062992125984" footer="0.31496062992125984"/>
  <pageSetup paperSize="8" scale="80"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3" stopIfTrue="1" operator="containsText" id="{5F891BF6-27C5-41A9-B4EA-E6B08EBE809B}">
            <xm:f>NOT(ISERROR(SEARCH("-",H8)))</xm:f>
            <xm:f>"-"</xm:f>
            <x14:dxf/>
          </x14:cfRule>
          <xm:sqref>H8:AA39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E0A02-EB8A-4202-B453-6316DC81481C}">
  <sheetPr>
    <pageSetUpPr fitToPage="1"/>
  </sheetPr>
  <dimension ref="A1:S43"/>
  <sheetViews>
    <sheetView zoomScaleNormal="100" workbookViewId="0">
      <selection activeCell="E8" sqref="E7:E12"/>
    </sheetView>
  </sheetViews>
  <sheetFormatPr defaultColWidth="9.140625" defaultRowHeight="15"/>
  <cols>
    <col min="1" max="1" width="14" style="227" customWidth="1"/>
    <col min="2" max="3" width="11.7109375" style="227" customWidth="1"/>
    <col min="4" max="4" width="27.140625" style="227" bestFit="1" customWidth="1"/>
    <col min="5" max="5" width="11.7109375" style="245" customWidth="1"/>
    <col min="6" max="6" width="10.42578125" style="245" customWidth="1"/>
    <col min="7" max="7" width="2.7109375" style="245" customWidth="1"/>
    <col min="8" max="8" width="11.7109375" style="245" customWidth="1"/>
    <col min="9" max="12" width="9.140625" style="227" customWidth="1"/>
    <col min="13" max="15" width="9.140625" style="227"/>
    <col min="16" max="18" width="11.140625" style="227" customWidth="1"/>
    <col min="19" max="19" width="9.140625" style="223"/>
    <col min="20" max="16384" width="9.140625" style="227"/>
  </cols>
  <sheetData>
    <row r="1" spans="1:19" s="244" customFormat="1" ht="15" customHeight="1">
      <c r="A1" s="228" t="s">
        <v>125</v>
      </c>
      <c r="B1" s="246"/>
      <c r="C1" s="246"/>
      <c r="D1" s="246"/>
      <c r="E1" s="245"/>
      <c r="F1" s="245"/>
      <c r="G1" s="245"/>
      <c r="H1" s="245"/>
    </row>
    <row r="2" spans="1:19" s="244" customFormat="1" ht="15" customHeight="1">
      <c r="A2" s="228" t="s">
        <v>126</v>
      </c>
      <c r="E2" s="245"/>
      <c r="F2" s="245"/>
      <c r="G2" s="245"/>
      <c r="H2" s="245"/>
    </row>
    <row r="3" spans="1:19" s="244" customFormat="1" ht="15" customHeight="1">
      <c r="A3" s="229" t="s">
        <v>2</v>
      </c>
      <c r="B3" s="259"/>
      <c r="C3" s="259"/>
      <c r="D3" s="259"/>
      <c r="E3" s="260"/>
      <c r="F3" s="245"/>
      <c r="G3" s="245"/>
      <c r="H3" s="260"/>
    </row>
    <row r="4" spans="1:19" ht="15" customHeight="1" thickBot="1">
      <c r="A4" s="261"/>
      <c r="B4" s="261"/>
      <c r="C4" s="261"/>
      <c r="D4" s="261"/>
      <c r="E4" s="262"/>
      <c r="F4" s="251"/>
      <c r="G4" s="251"/>
      <c r="H4" s="262"/>
      <c r="I4" s="263"/>
      <c r="J4" s="263"/>
      <c r="K4" s="263"/>
      <c r="L4" s="263"/>
      <c r="M4" s="263"/>
      <c r="N4" s="264"/>
      <c r="O4" s="264"/>
      <c r="P4" s="264"/>
      <c r="Q4" s="264"/>
      <c r="R4" s="264"/>
    </row>
    <row r="5" spans="1:19" s="226" customFormat="1" ht="15" customHeight="1">
      <c r="A5" s="341" t="s">
        <v>127</v>
      </c>
      <c r="B5" s="342" t="s">
        <v>128</v>
      </c>
      <c r="C5" s="343"/>
      <c r="D5" s="343"/>
      <c r="E5" s="344" t="s">
        <v>129</v>
      </c>
      <c r="F5" s="345"/>
      <c r="G5" s="2"/>
      <c r="H5" s="3">
        <v>45747</v>
      </c>
      <c r="I5" s="103">
        <v>45770</v>
      </c>
      <c r="J5" s="103">
        <v>45799</v>
      </c>
      <c r="K5" s="103">
        <v>45840</v>
      </c>
      <c r="L5" s="103">
        <v>45866</v>
      </c>
      <c r="M5" s="103">
        <v>45901</v>
      </c>
      <c r="N5" s="103">
        <v>45922</v>
      </c>
      <c r="O5" s="103">
        <v>45944</v>
      </c>
      <c r="P5" s="104" t="s">
        <v>130</v>
      </c>
      <c r="Q5" s="104">
        <v>45999</v>
      </c>
      <c r="R5" s="104">
        <v>46048</v>
      </c>
      <c r="S5" s="231"/>
    </row>
    <row r="6" spans="1:19" s="226" customFormat="1" ht="33.75" customHeight="1" thickBot="1">
      <c r="A6" s="321"/>
      <c r="B6" s="144" t="s">
        <v>131</v>
      </c>
      <c r="C6" s="144" t="s">
        <v>132</v>
      </c>
      <c r="D6" s="145" t="s">
        <v>127</v>
      </c>
      <c r="E6" s="98" t="s">
        <v>57</v>
      </c>
      <c r="F6" s="267" t="s">
        <v>133</v>
      </c>
      <c r="G6" s="4"/>
      <c r="H6" s="5" t="s">
        <v>134</v>
      </c>
      <c r="I6" s="144" t="s">
        <v>134</v>
      </c>
      <c r="J6" s="144" t="s">
        <v>134</v>
      </c>
      <c r="K6" s="144" t="s">
        <v>134</v>
      </c>
      <c r="L6" s="144" t="s">
        <v>134</v>
      </c>
      <c r="M6" s="144" t="s">
        <v>134</v>
      </c>
      <c r="N6" s="144" t="s">
        <v>134</v>
      </c>
      <c r="O6" s="144" t="s">
        <v>134</v>
      </c>
      <c r="P6" s="145" t="s">
        <v>134</v>
      </c>
      <c r="Q6" s="145" t="s">
        <v>134</v>
      </c>
      <c r="R6" s="145" t="s">
        <v>134</v>
      </c>
      <c r="S6" s="231"/>
    </row>
    <row r="7" spans="1:19" ht="15" customHeight="1">
      <c r="A7" s="6" t="s">
        <v>8</v>
      </c>
      <c r="B7" s="268">
        <v>2</v>
      </c>
      <c r="C7" s="179">
        <v>16.5</v>
      </c>
      <c r="D7" s="170" t="s">
        <v>135</v>
      </c>
      <c r="E7" s="269">
        <f>MIN(H7:Q7)</f>
        <v>7.78</v>
      </c>
      <c r="F7" s="270">
        <f t="shared" ref="F7:F12" si="0">MAX(H7:P7)</f>
        <v>9.89</v>
      </c>
      <c r="G7" s="7"/>
      <c r="H7" s="99">
        <v>7.97</v>
      </c>
      <c r="I7" s="100">
        <v>7.78</v>
      </c>
      <c r="J7" s="100">
        <v>8.6300000000000008</v>
      </c>
      <c r="K7" s="100">
        <v>9.89</v>
      </c>
      <c r="L7" s="100">
        <v>9.25</v>
      </c>
      <c r="M7" s="100">
        <v>9.43</v>
      </c>
      <c r="N7" s="146">
        <v>8.9499999999999993</v>
      </c>
      <c r="O7" s="146">
        <v>9.39</v>
      </c>
      <c r="P7" s="163">
        <v>9.1300000000000008</v>
      </c>
      <c r="Q7" s="163">
        <v>8.9499999999999993</v>
      </c>
      <c r="R7" s="163"/>
      <c r="S7" s="249"/>
    </row>
    <row r="8" spans="1:19" ht="15" customHeight="1">
      <c r="A8" s="8" t="s">
        <v>9</v>
      </c>
      <c r="B8" s="9">
        <v>2</v>
      </c>
      <c r="C8" s="10">
        <v>16.5</v>
      </c>
      <c r="D8" s="11" t="s">
        <v>135</v>
      </c>
      <c r="E8" s="269">
        <f t="shared" ref="E8:E12" si="1">MIN(H8:Q8)</f>
        <v>5.19</v>
      </c>
      <c r="F8" s="270">
        <f t="shared" si="0"/>
        <v>6.8500000000000005</v>
      </c>
      <c r="G8" s="7"/>
      <c r="H8" s="12">
        <v>5.3</v>
      </c>
      <c r="I8" s="101">
        <v>5.19</v>
      </c>
      <c r="J8" s="101">
        <v>5.99</v>
      </c>
      <c r="K8" s="101">
        <v>6.8500000000000005</v>
      </c>
      <c r="L8" s="101">
        <v>6.66</v>
      </c>
      <c r="M8" s="101">
        <v>6.72</v>
      </c>
      <c r="N8" s="147">
        <v>6.33</v>
      </c>
      <c r="O8" s="147">
        <v>6.78</v>
      </c>
      <c r="P8" s="164">
        <v>6.25</v>
      </c>
      <c r="Q8" s="164">
        <v>6.4</v>
      </c>
      <c r="R8" s="164"/>
      <c r="S8" s="249"/>
    </row>
    <row r="9" spans="1:19" ht="15" customHeight="1">
      <c r="A9" s="8" t="s">
        <v>10</v>
      </c>
      <c r="B9" s="9">
        <v>2</v>
      </c>
      <c r="C9" s="10">
        <v>43</v>
      </c>
      <c r="D9" s="11" t="s">
        <v>136</v>
      </c>
      <c r="E9" s="269">
        <f t="shared" si="1"/>
        <v>36.69</v>
      </c>
      <c r="F9" s="270">
        <f t="shared" si="0"/>
        <v>37.520000000000003</v>
      </c>
      <c r="G9" s="7"/>
      <c r="H9" s="12">
        <v>36.74</v>
      </c>
      <c r="I9" s="101">
        <v>36.69</v>
      </c>
      <c r="J9" s="101">
        <v>36.869999999999997</v>
      </c>
      <c r="K9" s="101">
        <v>37.08</v>
      </c>
      <c r="L9" s="101">
        <v>37.229999999999997</v>
      </c>
      <c r="M9" s="101">
        <v>37.340000000000003</v>
      </c>
      <c r="N9" s="147">
        <v>37.43</v>
      </c>
      <c r="O9" s="147">
        <v>37.46</v>
      </c>
      <c r="P9" s="164">
        <v>37.520000000000003</v>
      </c>
      <c r="Q9" s="164">
        <v>37.700000000000003</v>
      </c>
      <c r="R9" s="164"/>
      <c r="S9" s="232"/>
    </row>
    <row r="10" spans="1:19" ht="15" customHeight="1">
      <c r="A10" s="8" t="s">
        <v>11</v>
      </c>
      <c r="B10" s="31">
        <v>2</v>
      </c>
      <c r="C10" s="10">
        <v>48</v>
      </c>
      <c r="D10" s="11" t="s">
        <v>136</v>
      </c>
      <c r="E10" s="269">
        <f t="shared" si="1"/>
        <v>27.09</v>
      </c>
      <c r="F10" s="139">
        <f t="shared" si="0"/>
        <v>28.46</v>
      </c>
      <c r="G10" s="7"/>
      <c r="H10" s="9">
        <v>28.45</v>
      </c>
      <c r="I10" s="44">
        <v>27.59</v>
      </c>
      <c r="J10" s="101">
        <v>27.62</v>
      </c>
      <c r="K10" s="44">
        <v>27.09</v>
      </c>
      <c r="L10" s="101">
        <v>28.1</v>
      </c>
      <c r="M10" s="44">
        <v>28.23</v>
      </c>
      <c r="N10" s="147">
        <v>28.34</v>
      </c>
      <c r="O10" s="147">
        <v>28.46</v>
      </c>
      <c r="P10" s="164">
        <v>28.39</v>
      </c>
      <c r="Q10" s="164">
        <v>28.75</v>
      </c>
      <c r="R10" s="164"/>
      <c r="S10" s="232"/>
    </row>
    <row r="11" spans="1:19" ht="15" customHeight="1">
      <c r="A11" s="8" t="s">
        <v>12</v>
      </c>
      <c r="B11" s="31">
        <v>2</v>
      </c>
      <c r="C11" s="10"/>
      <c r="D11" s="11" t="s">
        <v>137</v>
      </c>
      <c r="E11" s="269">
        <f t="shared" si="1"/>
        <v>8.99</v>
      </c>
      <c r="F11" s="139">
        <f t="shared" si="0"/>
        <v>8.99</v>
      </c>
      <c r="G11" s="7"/>
      <c r="H11" s="9" t="s">
        <v>62</v>
      </c>
      <c r="I11" s="44" t="s">
        <v>62</v>
      </c>
      <c r="J11" s="44" t="s">
        <v>62</v>
      </c>
      <c r="K11" s="44" t="s">
        <v>62</v>
      </c>
      <c r="L11" s="44" t="s">
        <v>62</v>
      </c>
      <c r="M11" s="44" t="s">
        <v>62</v>
      </c>
      <c r="N11" s="44" t="s">
        <v>62</v>
      </c>
      <c r="O11" s="44" t="s">
        <v>62</v>
      </c>
      <c r="P11" s="164">
        <v>8.99</v>
      </c>
      <c r="Q11" s="164">
        <v>9.15</v>
      </c>
      <c r="R11" s="164"/>
      <c r="S11" s="232"/>
    </row>
    <row r="12" spans="1:19" ht="15" customHeight="1" thickBot="1">
      <c r="A12" s="271" t="s">
        <v>13</v>
      </c>
      <c r="B12" s="141">
        <v>2</v>
      </c>
      <c r="C12" s="129"/>
      <c r="D12" s="130" t="s">
        <v>137</v>
      </c>
      <c r="E12" s="269">
        <f t="shared" si="1"/>
        <v>14.1</v>
      </c>
      <c r="F12" s="140">
        <f t="shared" si="0"/>
        <v>14.16</v>
      </c>
      <c r="G12" s="14"/>
      <c r="H12" s="13" t="s">
        <v>62</v>
      </c>
      <c r="I12" s="131" t="s">
        <v>62</v>
      </c>
      <c r="J12" s="131" t="s">
        <v>62</v>
      </c>
      <c r="K12" s="131" t="s">
        <v>62</v>
      </c>
      <c r="L12" s="131" t="s">
        <v>62</v>
      </c>
      <c r="M12" s="131" t="s">
        <v>62</v>
      </c>
      <c r="N12" s="131" t="s">
        <v>62</v>
      </c>
      <c r="O12" s="131" t="s">
        <v>62</v>
      </c>
      <c r="P12" s="165">
        <v>14.16</v>
      </c>
      <c r="Q12" s="165">
        <v>14.1</v>
      </c>
      <c r="R12" s="165"/>
      <c r="S12" s="232"/>
    </row>
    <row r="13" spans="1:19" ht="15" customHeight="1" thickBot="1">
      <c r="A13" s="272"/>
      <c r="B13" s="273"/>
      <c r="C13" s="273"/>
      <c r="D13" s="273"/>
      <c r="E13" s="274"/>
      <c r="F13" s="274"/>
      <c r="G13" s="274"/>
      <c r="H13" s="274"/>
      <c r="I13" s="274"/>
      <c r="J13" s="274"/>
      <c r="K13" s="274"/>
      <c r="L13" s="274"/>
      <c r="M13" s="274"/>
      <c r="N13" s="274"/>
      <c r="O13" s="274"/>
      <c r="P13" s="274"/>
      <c r="Q13" s="274"/>
      <c r="R13" s="275"/>
      <c r="S13" s="232"/>
    </row>
    <row r="14" spans="1:19" s="226" customFormat="1" ht="15" customHeight="1">
      <c r="A14" s="341" t="s">
        <v>127</v>
      </c>
      <c r="B14" s="342" t="s">
        <v>128</v>
      </c>
      <c r="C14" s="343"/>
      <c r="D14" s="343"/>
      <c r="E14" s="344" t="s">
        <v>138</v>
      </c>
      <c r="F14" s="345"/>
      <c r="G14" s="2"/>
      <c r="H14" s="3">
        <f t="shared" ref="H14:M14" si="2">H5</f>
        <v>45747</v>
      </c>
      <c r="I14" s="103">
        <f t="shared" si="2"/>
        <v>45770</v>
      </c>
      <c r="J14" s="103">
        <f t="shared" si="2"/>
        <v>45799</v>
      </c>
      <c r="K14" s="103">
        <f t="shared" si="2"/>
        <v>45840</v>
      </c>
      <c r="L14" s="103">
        <f t="shared" si="2"/>
        <v>45866</v>
      </c>
      <c r="M14" s="103">
        <f t="shared" si="2"/>
        <v>45901</v>
      </c>
      <c r="N14" s="103">
        <f t="shared" ref="N14" si="3">N5</f>
        <v>45922</v>
      </c>
      <c r="O14" s="103">
        <f>O5</f>
        <v>45944</v>
      </c>
      <c r="P14" s="104" t="s">
        <v>130</v>
      </c>
      <c r="Q14" s="104" t="s">
        <v>130</v>
      </c>
      <c r="R14" s="104" t="s">
        <v>130</v>
      </c>
      <c r="S14" s="231"/>
    </row>
    <row r="15" spans="1:19" s="226" customFormat="1" ht="30" customHeight="1" thickBot="1">
      <c r="A15" s="321"/>
      <c r="B15" s="5" t="s">
        <v>139</v>
      </c>
      <c r="C15" s="144" t="s">
        <v>140</v>
      </c>
      <c r="D15" s="145" t="s">
        <v>127</v>
      </c>
      <c r="E15" s="98" t="s">
        <v>57</v>
      </c>
      <c r="F15" s="267" t="s">
        <v>133</v>
      </c>
      <c r="G15" s="4"/>
      <c r="H15" s="5" t="s">
        <v>141</v>
      </c>
      <c r="I15" s="144" t="s">
        <v>141</v>
      </c>
      <c r="J15" s="144" t="s">
        <v>141</v>
      </c>
      <c r="K15" s="144" t="s">
        <v>141</v>
      </c>
      <c r="L15" s="144" t="s">
        <v>141</v>
      </c>
      <c r="M15" s="144" t="s">
        <v>141</v>
      </c>
      <c r="N15" s="144" t="s">
        <v>141</v>
      </c>
      <c r="O15" s="144" t="s">
        <v>141</v>
      </c>
      <c r="P15" s="145" t="s">
        <v>141</v>
      </c>
      <c r="Q15" s="145" t="s">
        <v>141</v>
      </c>
      <c r="R15" s="145" t="s">
        <v>141</v>
      </c>
      <c r="S15" s="231"/>
    </row>
    <row r="16" spans="1:19" ht="15" customHeight="1">
      <c r="A16" s="6" t="s">
        <v>8</v>
      </c>
      <c r="B16" s="268">
        <v>33.25</v>
      </c>
      <c r="C16" s="179">
        <v>32.79</v>
      </c>
      <c r="D16" s="170" t="s">
        <v>135</v>
      </c>
      <c r="E16" s="269">
        <f>MIN(H16:P16)</f>
        <v>22.9</v>
      </c>
      <c r="F16" s="270">
        <f t="shared" ref="F16:F21" si="4">MAX(H16:P16)</f>
        <v>25.009999999999998</v>
      </c>
      <c r="G16" s="7"/>
      <c r="H16" s="99">
        <f t="shared" ref="H16:M18" si="5">$C16-H7</f>
        <v>24.82</v>
      </c>
      <c r="I16" s="100">
        <f t="shared" si="5"/>
        <v>25.009999999999998</v>
      </c>
      <c r="J16" s="100">
        <f t="shared" si="5"/>
        <v>24.159999999999997</v>
      </c>
      <c r="K16" s="100">
        <f t="shared" si="5"/>
        <v>22.9</v>
      </c>
      <c r="L16" s="100">
        <f t="shared" si="5"/>
        <v>23.54</v>
      </c>
      <c r="M16" s="100">
        <f t="shared" si="5"/>
        <v>23.36</v>
      </c>
      <c r="N16" s="100">
        <f t="shared" ref="N16" si="6">$C16-N7</f>
        <v>23.84</v>
      </c>
      <c r="O16" s="100">
        <f t="shared" ref="O16:R17" si="7">$C16-O7</f>
        <v>23.4</v>
      </c>
      <c r="P16" s="148">
        <f t="shared" si="7"/>
        <v>23.659999999999997</v>
      </c>
      <c r="Q16" s="148">
        <f t="shared" ref="Q16" si="8">$C16-Q7</f>
        <v>23.84</v>
      </c>
      <c r="R16" s="148">
        <f t="shared" si="7"/>
        <v>32.79</v>
      </c>
      <c r="S16" s="232"/>
    </row>
    <row r="17" spans="1:19" ht="15" customHeight="1">
      <c r="A17" s="8" t="s">
        <v>9</v>
      </c>
      <c r="B17" s="9">
        <v>30.54</v>
      </c>
      <c r="C17" s="10">
        <v>30.16</v>
      </c>
      <c r="D17" s="11" t="s">
        <v>135</v>
      </c>
      <c r="E17" s="269">
        <f t="shared" ref="E17:E21" si="9">MIN(H17:P17)</f>
        <v>23.31</v>
      </c>
      <c r="F17" s="270">
        <f t="shared" si="4"/>
        <v>24.97</v>
      </c>
      <c r="G17" s="7"/>
      <c r="H17" s="12">
        <f t="shared" si="5"/>
        <v>24.86</v>
      </c>
      <c r="I17" s="102">
        <f t="shared" si="5"/>
        <v>24.97</v>
      </c>
      <c r="J17" s="102">
        <f t="shared" si="5"/>
        <v>24.17</v>
      </c>
      <c r="K17" s="102">
        <f t="shared" si="5"/>
        <v>23.31</v>
      </c>
      <c r="L17" s="102">
        <f t="shared" si="5"/>
        <v>23.5</v>
      </c>
      <c r="M17" s="102">
        <f t="shared" si="5"/>
        <v>23.44</v>
      </c>
      <c r="N17" s="102">
        <f t="shared" ref="N17" si="10">$C17-N8</f>
        <v>23.83</v>
      </c>
      <c r="O17" s="102">
        <f t="shared" si="7"/>
        <v>23.38</v>
      </c>
      <c r="P17" s="149">
        <f t="shared" si="7"/>
        <v>23.91</v>
      </c>
      <c r="Q17" s="149">
        <f t="shared" ref="Q17" si="11">$C17-Q8</f>
        <v>23.759999999999998</v>
      </c>
      <c r="R17" s="149">
        <f t="shared" si="7"/>
        <v>30.16</v>
      </c>
      <c r="S17" s="232"/>
    </row>
    <row r="18" spans="1:19" ht="15" customHeight="1">
      <c r="A18" s="8" t="s">
        <v>10</v>
      </c>
      <c r="B18" s="9">
        <v>85.52</v>
      </c>
      <c r="C18" s="10">
        <v>85.88</v>
      </c>
      <c r="D18" s="11" t="s">
        <v>136</v>
      </c>
      <c r="E18" s="269">
        <f t="shared" si="9"/>
        <v>48.359999999999992</v>
      </c>
      <c r="F18" s="270">
        <f t="shared" si="4"/>
        <v>49.19</v>
      </c>
      <c r="G18" s="7"/>
      <c r="H18" s="12">
        <f t="shared" si="5"/>
        <v>49.139999999999993</v>
      </c>
      <c r="I18" s="102">
        <f t="shared" si="5"/>
        <v>49.19</v>
      </c>
      <c r="J18" s="102">
        <f t="shared" si="5"/>
        <v>49.01</v>
      </c>
      <c r="K18" s="102">
        <f t="shared" si="5"/>
        <v>48.8</v>
      </c>
      <c r="L18" s="102">
        <f t="shared" si="5"/>
        <v>48.65</v>
      </c>
      <c r="M18" s="102">
        <f t="shared" si="5"/>
        <v>48.539999999999992</v>
      </c>
      <c r="N18" s="102">
        <f t="shared" ref="N18:N19" si="12">$C18-N9</f>
        <v>48.449999999999996</v>
      </c>
      <c r="O18" s="102">
        <f>$C18-O9</f>
        <v>48.419999999999995</v>
      </c>
      <c r="P18" s="149">
        <f t="shared" ref="P18:R18" si="13">$C18-P9</f>
        <v>48.359999999999992</v>
      </c>
      <c r="Q18" s="149">
        <f t="shared" ref="Q18" si="14">$C18-Q9</f>
        <v>48.179999999999993</v>
      </c>
      <c r="R18" s="149">
        <f t="shared" si="13"/>
        <v>85.88</v>
      </c>
      <c r="S18" s="232"/>
    </row>
    <row r="19" spans="1:19" ht="15" customHeight="1">
      <c r="A19" s="8" t="s">
        <v>11</v>
      </c>
      <c r="B19" s="31">
        <v>80.13</v>
      </c>
      <c r="C19" s="10">
        <v>80.55</v>
      </c>
      <c r="D19" s="11" t="s">
        <v>136</v>
      </c>
      <c r="E19" s="142">
        <f t="shared" si="9"/>
        <v>52.089999999999996</v>
      </c>
      <c r="F19" s="139">
        <f t="shared" si="4"/>
        <v>53.459999999999994</v>
      </c>
      <c r="G19" s="7"/>
      <c r="H19" s="12">
        <f>$C19-H10</f>
        <v>52.099999999999994</v>
      </c>
      <c r="I19" s="102">
        <f t="shared" ref="I19:M19" si="15">$C19-I10</f>
        <v>52.959999999999994</v>
      </c>
      <c r="J19" s="102">
        <f t="shared" si="15"/>
        <v>52.929999999999993</v>
      </c>
      <c r="K19" s="102">
        <f t="shared" si="15"/>
        <v>53.459999999999994</v>
      </c>
      <c r="L19" s="102">
        <f t="shared" si="15"/>
        <v>52.449999999999996</v>
      </c>
      <c r="M19" s="102">
        <f t="shared" si="15"/>
        <v>52.319999999999993</v>
      </c>
      <c r="N19" s="102">
        <f t="shared" si="12"/>
        <v>52.209999999999994</v>
      </c>
      <c r="O19" s="102">
        <f>$C19-O10</f>
        <v>52.089999999999996</v>
      </c>
      <c r="P19" s="149">
        <f t="shared" ref="P19:R19" si="16">$C19-P10</f>
        <v>52.16</v>
      </c>
      <c r="Q19" s="149">
        <f t="shared" ref="Q19" si="17">$C19-Q10</f>
        <v>51.8</v>
      </c>
      <c r="R19" s="149">
        <f t="shared" si="16"/>
        <v>80.55</v>
      </c>
      <c r="S19" s="232"/>
    </row>
    <row r="20" spans="1:19" ht="15" customHeight="1">
      <c r="A20" s="8" t="s">
        <v>12</v>
      </c>
      <c r="B20" s="31">
        <v>33.14</v>
      </c>
      <c r="C20" s="10">
        <v>33.25</v>
      </c>
      <c r="D20" s="11" t="s">
        <v>137</v>
      </c>
      <c r="E20" s="142">
        <f t="shared" si="9"/>
        <v>24.259999999999998</v>
      </c>
      <c r="F20" s="139">
        <f t="shared" si="4"/>
        <v>24.259999999999998</v>
      </c>
      <c r="G20" s="7"/>
      <c r="H20" s="44" t="s">
        <v>62</v>
      </c>
      <c r="I20" s="44" t="s">
        <v>62</v>
      </c>
      <c r="J20" s="44" t="s">
        <v>62</v>
      </c>
      <c r="K20" s="44" t="s">
        <v>62</v>
      </c>
      <c r="L20" s="44" t="s">
        <v>62</v>
      </c>
      <c r="M20" s="44" t="s">
        <v>62</v>
      </c>
      <c r="N20" s="44" t="s">
        <v>62</v>
      </c>
      <c r="O20" s="44" t="s">
        <v>62</v>
      </c>
      <c r="P20" s="149">
        <f t="shared" ref="P20:R20" si="18">$C20-P11</f>
        <v>24.259999999999998</v>
      </c>
      <c r="Q20" s="149">
        <f t="shared" ref="Q20" si="19">$C20-Q11</f>
        <v>24.1</v>
      </c>
      <c r="R20" s="149">
        <f t="shared" si="18"/>
        <v>33.25</v>
      </c>
      <c r="S20" s="232"/>
    </row>
    <row r="21" spans="1:19" ht="15" customHeight="1" thickBot="1">
      <c r="A21" s="271" t="s">
        <v>13</v>
      </c>
      <c r="B21" s="141">
        <v>39.58</v>
      </c>
      <c r="C21" s="129">
        <v>39.700000000000003</v>
      </c>
      <c r="D21" s="130" t="s">
        <v>137</v>
      </c>
      <c r="E21" s="143">
        <f t="shared" si="9"/>
        <v>25.540000000000003</v>
      </c>
      <c r="F21" s="140">
        <f t="shared" si="4"/>
        <v>25.540000000000003</v>
      </c>
      <c r="G21" s="14"/>
      <c r="H21" s="131" t="s">
        <v>62</v>
      </c>
      <c r="I21" s="131" t="s">
        <v>62</v>
      </c>
      <c r="J21" s="131" t="s">
        <v>62</v>
      </c>
      <c r="K21" s="131" t="s">
        <v>62</v>
      </c>
      <c r="L21" s="131" t="s">
        <v>62</v>
      </c>
      <c r="M21" s="131" t="s">
        <v>62</v>
      </c>
      <c r="N21" s="131" t="s">
        <v>62</v>
      </c>
      <c r="O21" s="131" t="s">
        <v>62</v>
      </c>
      <c r="P21" s="150">
        <f t="shared" ref="P21:R21" si="20">$C21-P12</f>
        <v>25.540000000000003</v>
      </c>
      <c r="Q21" s="150">
        <f t="shared" ref="Q21" si="21">$C21-Q12</f>
        <v>25.6</v>
      </c>
      <c r="R21" s="150">
        <f t="shared" si="20"/>
        <v>39.700000000000003</v>
      </c>
      <c r="S21" s="232"/>
    </row>
    <row r="22" spans="1:19" ht="15" customHeight="1">
      <c r="A22" s="265"/>
      <c r="B22" s="211"/>
      <c r="C22" s="211"/>
      <c r="D22" s="211"/>
      <c r="E22" s="266"/>
      <c r="F22" s="266"/>
      <c r="G22" s="266"/>
      <c r="H22" s="211"/>
      <c r="I22" s="210"/>
      <c r="J22" s="210"/>
      <c r="K22" s="210"/>
      <c r="L22" s="210"/>
      <c r="M22" s="210"/>
      <c r="N22" s="210"/>
      <c r="O22" s="210"/>
      <c r="P22" s="210"/>
      <c r="Q22" s="210"/>
      <c r="R22" s="210"/>
      <c r="S22" s="227"/>
    </row>
    <row r="23" spans="1:19" ht="15" customHeight="1">
      <c r="A23" s="255" t="s">
        <v>119</v>
      </c>
      <c r="D23" s="255"/>
      <c r="E23" s="255"/>
      <c r="H23" s="223"/>
      <c r="I23" s="223"/>
      <c r="J23" s="223"/>
      <c r="K23" s="223"/>
      <c r="S23" s="227"/>
    </row>
    <row r="24" spans="1:19" ht="15" customHeight="1">
      <c r="A24" s="244" t="s">
        <v>142</v>
      </c>
      <c r="F24" s="254"/>
      <c r="G24" s="256"/>
      <c r="H24" s="257"/>
      <c r="I24" s="223"/>
      <c r="J24" s="223"/>
      <c r="K24" s="223"/>
      <c r="S24" s="227"/>
    </row>
    <row r="25" spans="1:19" ht="15" customHeight="1">
      <c r="A25" s="244" t="s">
        <v>143</v>
      </c>
      <c r="G25" s="256"/>
      <c r="H25" s="257"/>
      <c r="I25" s="223"/>
      <c r="J25" s="223"/>
      <c r="K25" s="223"/>
      <c r="M25" s="258"/>
      <c r="N25" s="258"/>
      <c r="O25" s="258"/>
      <c r="P25" s="258"/>
      <c r="Q25" s="258"/>
      <c r="R25" s="258"/>
      <c r="S25" s="227"/>
    </row>
    <row r="26" spans="1:19" ht="15" customHeight="1">
      <c r="A26" s="244" t="s">
        <v>144</v>
      </c>
      <c r="G26" s="256"/>
      <c r="H26" s="257"/>
      <c r="I26" s="223"/>
      <c r="J26" s="223"/>
      <c r="K26" s="223"/>
      <c r="M26" s="258"/>
      <c r="N26" s="258"/>
      <c r="O26" s="258"/>
      <c r="P26" s="258"/>
      <c r="Q26" s="258"/>
      <c r="R26" s="258"/>
      <c r="S26" s="227"/>
    </row>
    <row r="27" spans="1:19" ht="15" customHeight="1">
      <c r="A27" s="244" t="s">
        <v>145</v>
      </c>
      <c r="G27" s="256"/>
      <c r="H27" s="257"/>
      <c r="I27" s="223"/>
      <c r="J27" s="223"/>
      <c r="K27" s="223"/>
      <c r="M27" s="258"/>
      <c r="N27" s="258"/>
      <c r="O27" s="258"/>
      <c r="P27" s="258"/>
      <c r="Q27" s="258"/>
      <c r="R27" s="258"/>
      <c r="S27" s="227"/>
    </row>
    <row r="28" spans="1:19" s="258" customFormat="1" ht="15" customHeight="1">
      <c r="A28" s="244" t="s">
        <v>146</v>
      </c>
      <c r="G28" s="256"/>
      <c r="H28" s="223"/>
      <c r="I28" s="223"/>
      <c r="J28" s="223"/>
      <c r="K28" s="223"/>
    </row>
    <row r="29" spans="1:19" s="258" customFormat="1" ht="15" customHeight="1">
      <c r="A29" s="244" t="s">
        <v>147</v>
      </c>
      <c r="G29" s="256"/>
      <c r="H29" s="223"/>
      <c r="I29" s="223"/>
      <c r="J29" s="223"/>
      <c r="K29" s="223"/>
    </row>
    <row r="30" spans="1:19" s="258" customFormat="1">
      <c r="E30" s="256"/>
      <c r="F30" s="256"/>
      <c r="G30" s="256"/>
      <c r="H30" s="223"/>
      <c r="I30" s="223"/>
      <c r="J30" s="223"/>
      <c r="K30" s="223"/>
    </row>
    <row r="31" spans="1:19" s="258" customFormat="1">
      <c r="E31" s="256"/>
      <c r="F31" s="256"/>
      <c r="G31" s="256"/>
      <c r="H31" s="223"/>
      <c r="I31" s="223"/>
      <c r="J31" s="223"/>
      <c r="K31" s="223"/>
    </row>
    <row r="32" spans="1:19" s="258" customFormat="1" ht="11.25">
      <c r="E32" s="256"/>
      <c r="F32" s="256"/>
      <c r="G32" s="256"/>
      <c r="H32" s="256"/>
    </row>
    <row r="33" spans="5:18" s="258" customFormat="1" ht="11.25">
      <c r="E33" s="256"/>
      <c r="F33" s="256"/>
      <c r="G33" s="256"/>
      <c r="H33" s="256"/>
    </row>
    <row r="34" spans="5:18" s="258" customFormat="1" ht="11.25">
      <c r="E34" s="256"/>
      <c r="F34" s="256"/>
      <c r="G34" s="256"/>
      <c r="H34" s="256"/>
    </row>
    <row r="35" spans="5:18" s="258" customFormat="1" ht="11.25">
      <c r="E35" s="256"/>
      <c r="F35" s="256"/>
      <c r="G35" s="256"/>
      <c r="H35" s="256"/>
    </row>
    <row r="36" spans="5:18" s="258" customFormat="1" ht="11.25">
      <c r="E36" s="256"/>
      <c r="F36" s="256"/>
      <c r="G36" s="256"/>
      <c r="H36" s="256"/>
    </row>
    <row r="37" spans="5:18" s="258" customFormat="1" ht="11.25">
      <c r="E37" s="256"/>
      <c r="F37" s="256"/>
      <c r="G37" s="256"/>
      <c r="H37" s="256"/>
    </row>
    <row r="38" spans="5:18" s="258" customFormat="1" ht="11.25">
      <c r="E38" s="256"/>
      <c r="F38" s="256"/>
      <c r="G38" s="256"/>
      <c r="H38" s="256"/>
    </row>
    <row r="39" spans="5:18" s="258" customFormat="1" ht="11.25">
      <c r="E39" s="256"/>
      <c r="F39" s="256"/>
      <c r="G39" s="256"/>
      <c r="H39" s="256"/>
    </row>
    <row r="40" spans="5:18" s="258" customFormat="1" ht="11.25">
      <c r="E40" s="256"/>
      <c r="F40" s="256"/>
      <c r="G40" s="256"/>
      <c r="H40" s="256"/>
    </row>
    <row r="41" spans="5:18" s="258" customFormat="1" ht="11.25">
      <c r="E41" s="256"/>
      <c r="F41" s="256"/>
      <c r="G41" s="256"/>
      <c r="H41" s="256"/>
    </row>
    <row r="42" spans="5:18" s="258" customFormat="1" ht="11.25">
      <c r="E42" s="256"/>
      <c r="F42" s="256"/>
      <c r="G42" s="256"/>
      <c r="H42" s="256"/>
      <c r="M42" s="227"/>
      <c r="N42" s="227"/>
      <c r="O42" s="227"/>
      <c r="P42" s="227"/>
      <c r="Q42" s="227"/>
      <c r="R42" s="227"/>
    </row>
    <row r="43" spans="5:18" s="258" customFormat="1" ht="11.25">
      <c r="E43" s="256"/>
      <c r="F43" s="256"/>
      <c r="G43" s="256"/>
      <c r="H43" s="256"/>
      <c r="M43" s="227"/>
      <c r="N43" s="227"/>
      <c r="O43" s="227"/>
      <c r="P43" s="227"/>
      <c r="Q43" s="227"/>
      <c r="R43" s="227"/>
    </row>
  </sheetData>
  <mergeCells count="6">
    <mergeCell ref="A5:A6"/>
    <mergeCell ref="B5:D5"/>
    <mergeCell ref="E5:F5"/>
    <mergeCell ref="A14:A15"/>
    <mergeCell ref="B14:D14"/>
    <mergeCell ref="E14:F14"/>
  </mergeCells>
  <printOptions horizontalCentered="1"/>
  <pageMargins left="0.70866141732283472" right="0.70866141732283472" top="0.74803149606299213" bottom="0.74803149606299213" header="0.31496062992125984" footer="0.31496062992125984"/>
  <pageSetup paperSize="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F1DDE-B662-4A0C-8CBB-D0487F430EFA}">
  <sheetPr>
    <pageSetUpPr fitToPage="1"/>
  </sheetPr>
  <dimension ref="A1:Y51"/>
  <sheetViews>
    <sheetView tabSelected="1" zoomScaleNormal="100" workbookViewId="0">
      <pane xSplit="1" ySplit="7" topLeftCell="B8" activePane="bottomRight" state="frozen"/>
      <selection pane="bottomRight" activeCell="S10" sqref="S10"/>
      <selection pane="bottomLeft" activeCell="H32" sqref="H32"/>
      <selection pane="topRight" activeCell="H32" sqref="H32"/>
    </sheetView>
  </sheetViews>
  <sheetFormatPr defaultColWidth="32" defaultRowHeight="11.25"/>
  <cols>
    <col min="1" max="1" width="32" style="244"/>
    <col min="2" max="2" width="9" style="244" bestFit="1" customWidth="1"/>
    <col min="3" max="3" width="4.85546875" style="245" bestFit="1" customWidth="1"/>
    <col min="4" max="4" width="36.28515625" style="245" customWidth="1"/>
    <col min="5" max="5" width="10.7109375" style="245" bestFit="1" customWidth="1"/>
    <col min="6" max="6" width="4.85546875" style="245" bestFit="1" customWidth="1"/>
    <col min="7" max="7" width="5.28515625" style="245" bestFit="1" customWidth="1"/>
    <col min="8" max="8" width="5.28515625" style="245" customWidth="1"/>
    <col min="9" max="10" width="5.28515625" style="245" hidden="1" customWidth="1"/>
    <col min="11" max="11" width="4.85546875" style="245" bestFit="1" customWidth="1"/>
    <col min="12" max="12" width="8.5703125" style="244" bestFit="1" customWidth="1"/>
    <col min="13" max="13" width="8.42578125" style="244" bestFit="1" customWidth="1"/>
    <col min="14" max="14" width="8.7109375" style="244" bestFit="1" customWidth="1"/>
    <col min="15" max="16" width="7.85546875" style="244" bestFit="1" customWidth="1"/>
    <col min="17" max="19" width="8.5703125" style="244" bestFit="1" customWidth="1"/>
    <col min="20" max="21" width="8.5703125" style="244" customWidth="1"/>
    <col min="22" max="22" width="8.5703125" style="244" bestFit="1" customWidth="1"/>
    <col min="23" max="16384" width="32" style="244"/>
  </cols>
  <sheetData>
    <row r="1" spans="1:25">
      <c r="A1" s="246" t="s">
        <v>148</v>
      </c>
    </row>
    <row r="2" spans="1:25">
      <c r="A2" s="246" t="s">
        <v>149</v>
      </c>
    </row>
    <row r="3" spans="1:25">
      <c r="A3" s="229" t="s">
        <v>2</v>
      </c>
    </row>
    <row r="5" spans="1:25" ht="12" thickBot="1">
      <c r="A5" s="250"/>
      <c r="B5" s="250"/>
      <c r="C5" s="251"/>
      <c r="D5" s="251"/>
      <c r="E5" s="251"/>
      <c r="F5" s="251"/>
      <c r="G5" s="251"/>
      <c r="H5" s="251"/>
      <c r="I5" s="251"/>
      <c r="J5" s="251"/>
      <c r="K5" s="251"/>
      <c r="L5" s="250"/>
      <c r="M5" s="250"/>
      <c r="N5" s="250"/>
      <c r="O5" s="250"/>
      <c r="P5" s="250"/>
      <c r="Q5" s="250"/>
      <c r="R5" s="250"/>
      <c r="S5" s="250"/>
      <c r="T5" s="250"/>
      <c r="U5" s="250"/>
      <c r="V5" s="250"/>
    </row>
    <row r="6" spans="1:25" ht="11.25" customHeight="1">
      <c r="A6" s="152" t="s">
        <v>52</v>
      </c>
      <c r="B6" s="287" t="s">
        <v>53</v>
      </c>
      <c r="C6" s="289" t="s">
        <v>150</v>
      </c>
      <c r="D6" s="290"/>
      <c r="E6" s="289" t="s">
        <v>55</v>
      </c>
      <c r="F6" s="290"/>
      <c r="G6" s="290"/>
      <c r="H6" s="290"/>
      <c r="I6" s="290"/>
      <c r="J6" s="290"/>
      <c r="K6" s="291"/>
      <c r="L6" s="15">
        <v>45747</v>
      </c>
      <c r="M6" s="16">
        <v>45770</v>
      </c>
      <c r="N6" s="16">
        <v>45799</v>
      </c>
      <c r="O6" s="16">
        <v>45840</v>
      </c>
      <c r="P6" s="16">
        <v>45866</v>
      </c>
      <c r="Q6" s="16">
        <v>45901</v>
      </c>
      <c r="R6" s="16">
        <v>45922</v>
      </c>
      <c r="S6" s="16">
        <v>45944</v>
      </c>
      <c r="T6" s="16">
        <v>45968</v>
      </c>
      <c r="U6" s="193">
        <v>45999</v>
      </c>
      <c r="V6" s="200">
        <v>46048</v>
      </c>
      <c r="W6" s="280"/>
    </row>
    <row r="7" spans="1:25" ht="11.25" customHeight="1" thickBot="1">
      <c r="A7" s="17" t="s">
        <v>151</v>
      </c>
      <c r="B7" s="288"/>
      <c r="C7" s="53" t="s">
        <v>152</v>
      </c>
      <c r="D7" s="153" t="s">
        <v>153</v>
      </c>
      <c r="E7" s="53" t="s">
        <v>56</v>
      </c>
      <c r="F7" s="154" t="s">
        <v>57</v>
      </c>
      <c r="G7" s="154" t="s">
        <v>58</v>
      </c>
      <c r="H7" s="180" t="s">
        <v>59</v>
      </c>
      <c r="I7" s="180" t="s">
        <v>154</v>
      </c>
      <c r="J7" s="180" t="s">
        <v>155</v>
      </c>
      <c r="K7" s="155" t="s">
        <v>133</v>
      </c>
      <c r="L7" s="18" t="s">
        <v>156</v>
      </c>
      <c r="M7" s="191" t="s">
        <v>157</v>
      </c>
      <c r="N7" s="191" t="s">
        <v>158</v>
      </c>
      <c r="O7" s="281" t="s">
        <v>159</v>
      </c>
      <c r="P7" s="281" t="s">
        <v>160</v>
      </c>
      <c r="Q7" s="281" t="s">
        <v>161</v>
      </c>
      <c r="R7" s="191" t="s">
        <v>162</v>
      </c>
      <c r="S7" s="191" t="s">
        <v>163</v>
      </c>
      <c r="T7" s="191" t="s">
        <v>164</v>
      </c>
      <c r="U7" s="194" t="s">
        <v>165</v>
      </c>
      <c r="V7" s="201" t="s">
        <v>39</v>
      </c>
      <c r="W7" s="280"/>
    </row>
    <row r="8" spans="1:25">
      <c r="A8" s="177" t="s">
        <v>60</v>
      </c>
      <c r="B8" s="176" t="s">
        <v>61</v>
      </c>
      <c r="C8" s="172" t="s">
        <v>62</v>
      </c>
      <c r="D8" s="189"/>
      <c r="E8" s="172">
        <f t="shared" ref="E8:E42" si="0">COUNTA(L8:V8)-COUNTIF(L8:V8,"-")</f>
        <v>10</v>
      </c>
      <c r="F8" s="175">
        <f t="shared" ref="F8:F42" si="1">IF(COUNTIF(L8:V8,"*&lt;*")&gt;0,"LRL",MIN(L8:V8))</f>
        <v>7.04</v>
      </c>
      <c r="G8" s="166">
        <f t="shared" ref="G8:G17" si="2">IF(K8="LRL","NC",AVERAGE(L8:V8))</f>
        <v>7.4359999999999999</v>
      </c>
      <c r="H8" s="181">
        <f t="shared" ref="H8:H42" si="3">IF(G8="NC","NC",STDEV(L8:V8))</f>
        <v>0.17186558054996862</v>
      </c>
      <c r="I8" s="181">
        <f>IF(H8="NC","NC",2*H8)</f>
        <v>0.34373116109993723</v>
      </c>
      <c r="J8" s="181">
        <f>IF(H8="NC","NC",3*H8)</f>
        <v>0.51559674164990588</v>
      </c>
      <c r="K8" s="169">
        <f t="shared" ref="K8:K42" si="4">IF(MAX(L8:V8)&gt;0,MAX(L8:V8),"LRL")</f>
        <v>7.64</v>
      </c>
      <c r="L8" s="171">
        <v>7.46</v>
      </c>
      <c r="M8" s="179">
        <v>7.64</v>
      </c>
      <c r="N8" s="179">
        <v>7.29</v>
      </c>
      <c r="O8" s="179">
        <v>7.04</v>
      </c>
      <c r="P8" s="178">
        <v>7.52</v>
      </c>
      <c r="Q8" s="178">
        <v>7.35</v>
      </c>
      <c r="R8" s="179">
        <v>7.54</v>
      </c>
      <c r="S8" s="179">
        <v>7.55</v>
      </c>
      <c r="T8" s="179">
        <v>7.52</v>
      </c>
      <c r="U8" s="195">
        <v>7.45</v>
      </c>
      <c r="V8" s="170"/>
      <c r="W8" s="280"/>
    </row>
    <row r="9" spans="1:25">
      <c r="A9" s="19" t="s">
        <v>63</v>
      </c>
      <c r="B9" s="20" t="s">
        <v>64</v>
      </c>
      <c r="C9" s="21" t="s">
        <v>62</v>
      </c>
      <c r="D9" s="22"/>
      <c r="E9" s="21">
        <f t="shared" si="0"/>
        <v>9</v>
      </c>
      <c r="F9" s="23">
        <f t="shared" si="1"/>
        <v>700</v>
      </c>
      <c r="G9" s="42">
        <f t="shared" si="2"/>
        <v>752</v>
      </c>
      <c r="H9" s="182">
        <f t="shared" si="3"/>
        <v>41.68632869418942</v>
      </c>
      <c r="I9" s="182">
        <f t="shared" ref="I9:I42" si="5">IF(H9="NC","NC",2*H9)</f>
        <v>83.37265738837884</v>
      </c>
      <c r="J9" s="182">
        <f t="shared" ref="J9:J42" si="6">IF(H9="NC","NC",3*H9)</f>
        <v>125.05898608256825</v>
      </c>
      <c r="K9" s="24">
        <f t="shared" si="4"/>
        <v>820</v>
      </c>
      <c r="L9" s="25">
        <v>729</v>
      </c>
      <c r="M9" s="26">
        <v>820</v>
      </c>
      <c r="N9" s="26">
        <v>797</v>
      </c>
      <c r="O9" s="26">
        <v>705</v>
      </c>
      <c r="P9" s="27">
        <v>721</v>
      </c>
      <c r="Q9" s="27">
        <v>752</v>
      </c>
      <c r="R9" s="26">
        <v>767</v>
      </c>
      <c r="S9" s="26" t="s">
        <v>62</v>
      </c>
      <c r="T9" s="26">
        <v>700</v>
      </c>
      <c r="U9" s="196">
        <v>777</v>
      </c>
      <c r="V9" s="90"/>
      <c r="W9" s="280"/>
    </row>
    <row r="10" spans="1:25">
      <c r="A10" s="19" t="s">
        <v>166</v>
      </c>
      <c r="B10" s="20" t="s">
        <v>66</v>
      </c>
      <c r="C10" s="21" t="s">
        <v>62</v>
      </c>
      <c r="D10" s="28"/>
      <c r="E10" s="21">
        <f t="shared" si="0"/>
        <v>10</v>
      </c>
      <c r="F10" s="29">
        <f t="shared" si="1"/>
        <v>15.4</v>
      </c>
      <c r="G10" s="29">
        <f t="shared" si="2"/>
        <v>18.43</v>
      </c>
      <c r="H10" s="183">
        <f t="shared" si="3"/>
        <v>2.8476305940202153</v>
      </c>
      <c r="I10" s="183">
        <f t="shared" si="5"/>
        <v>5.6952611880404307</v>
      </c>
      <c r="J10" s="183">
        <f t="shared" si="6"/>
        <v>8.5428917820606465</v>
      </c>
      <c r="K10" s="30">
        <f t="shared" si="4"/>
        <v>24.2</v>
      </c>
      <c r="L10" s="31">
        <v>22</v>
      </c>
      <c r="M10" s="10">
        <v>18.100000000000001</v>
      </c>
      <c r="N10" s="10">
        <v>19.8</v>
      </c>
      <c r="O10" s="10">
        <v>16.399999999999999</v>
      </c>
      <c r="P10" s="32">
        <v>17.899999999999999</v>
      </c>
      <c r="Q10" s="32">
        <v>24.2</v>
      </c>
      <c r="R10" s="10">
        <v>15.9</v>
      </c>
      <c r="S10" s="10">
        <v>18.399999999999999</v>
      </c>
      <c r="T10" s="10">
        <v>15.4</v>
      </c>
      <c r="U10" s="199">
        <v>16.2</v>
      </c>
      <c r="V10" s="202"/>
      <c r="W10" s="280"/>
    </row>
    <row r="11" spans="1:25">
      <c r="A11" s="19" t="s">
        <v>167</v>
      </c>
      <c r="B11" s="20" t="s">
        <v>66</v>
      </c>
      <c r="C11" s="21" t="s">
        <v>62</v>
      </c>
      <c r="D11" s="33"/>
      <c r="E11" s="21">
        <f t="shared" si="0"/>
        <v>10</v>
      </c>
      <c r="F11" s="34" t="str">
        <f t="shared" si="1"/>
        <v>LRL</v>
      </c>
      <c r="G11" s="29" t="str">
        <f t="shared" si="2"/>
        <v>NC</v>
      </c>
      <c r="H11" s="183" t="str">
        <f t="shared" si="3"/>
        <v>NC</v>
      </c>
      <c r="I11" s="183" t="str">
        <f t="shared" si="5"/>
        <v>NC</v>
      </c>
      <c r="J11" s="183" t="str">
        <f t="shared" si="6"/>
        <v>NC</v>
      </c>
      <c r="K11" s="35" t="str">
        <f t="shared" si="4"/>
        <v>LRL</v>
      </c>
      <c r="L11" s="31" t="s">
        <v>168</v>
      </c>
      <c r="M11" s="10" t="s">
        <v>168</v>
      </c>
      <c r="N11" s="36" t="s">
        <v>168</v>
      </c>
      <c r="O11" s="10" t="s">
        <v>168</v>
      </c>
      <c r="P11" s="32" t="s">
        <v>168</v>
      </c>
      <c r="Q11" s="32" t="s">
        <v>168</v>
      </c>
      <c r="R11" s="10" t="s">
        <v>168</v>
      </c>
      <c r="S11" s="10" t="s">
        <v>168</v>
      </c>
      <c r="T11" s="10" t="s">
        <v>168</v>
      </c>
      <c r="U11" s="197" t="s">
        <v>168</v>
      </c>
      <c r="V11" s="11"/>
      <c r="W11" s="280"/>
    </row>
    <row r="12" spans="1:25">
      <c r="A12" s="19" t="s">
        <v>71</v>
      </c>
      <c r="B12" s="20" t="s">
        <v>66</v>
      </c>
      <c r="C12" s="21">
        <v>250</v>
      </c>
      <c r="D12" s="37" t="s">
        <v>169</v>
      </c>
      <c r="E12" s="21">
        <f t="shared" si="0"/>
        <v>10</v>
      </c>
      <c r="F12" s="29">
        <f t="shared" si="1"/>
        <v>31.9</v>
      </c>
      <c r="G12" s="29">
        <f t="shared" si="2"/>
        <v>36.449999999999996</v>
      </c>
      <c r="H12" s="183">
        <f t="shared" si="3"/>
        <v>4.0541473963228363</v>
      </c>
      <c r="I12" s="183">
        <f t="shared" si="5"/>
        <v>8.1082947926456725</v>
      </c>
      <c r="J12" s="183">
        <f t="shared" si="6"/>
        <v>12.162442188968509</v>
      </c>
      <c r="K12" s="39">
        <f t="shared" si="4"/>
        <v>42.8</v>
      </c>
      <c r="L12" s="31">
        <v>41.4</v>
      </c>
      <c r="M12" s="10">
        <v>42.8</v>
      </c>
      <c r="N12" s="10">
        <v>40</v>
      </c>
      <c r="O12" s="40">
        <v>39.200000000000003</v>
      </c>
      <c r="P12" s="32">
        <v>36</v>
      </c>
      <c r="Q12" s="32">
        <v>33</v>
      </c>
      <c r="R12" s="10">
        <v>34.4</v>
      </c>
      <c r="S12" s="10">
        <v>33.5</v>
      </c>
      <c r="T12" s="10">
        <v>32.299999999999997</v>
      </c>
      <c r="U12" s="199">
        <v>31.9</v>
      </c>
      <c r="V12" s="202"/>
      <c r="W12" s="280"/>
      <c r="X12" s="279"/>
      <c r="Y12" s="279"/>
    </row>
    <row r="13" spans="1:25">
      <c r="A13" s="19" t="s">
        <v>170</v>
      </c>
      <c r="B13" s="20" t="s">
        <v>66</v>
      </c>
      <c r="C13" s="21" t="s">
        <v>62</v>
      </c>
      <c r="D13" s="37"/>
      <c r="E13" s="21">
        <f t="shared" si="0"/>
        <v>10</v>
      </c>
      <c r="F13" s="38">
        <f t="shared" si="1"/>
        <v>14.1</v>
      </c>
      <c r="G13" s="29">
        <f t="shared" si="2"/>
        <v>17.04</v>
      </c>
      <c r="H13" s="183">
        <f t="shared" si="3"/>
        <v>1.3664227424597084</v>
      </c>
      <c r="I13" s="183">
        <f t="shared" si="5"/>
        <v>2.7328454849194168</v>
      </c>
      <c r="J13" s="183">
        <f t="shared" si="6"/>
        <v>4.0992682273791257</v>
      </c>
      <c r="K13" s="41">
        <f t="shared" si="4"/>
        <v>18.7</v>
      </c>
      <c r="L13" s="31">
        <v>15.8</v>
      </c>
      <c r="M13" s="10">
        <v>17.3</v>
      </c>
      <c r="N13" s="10">
        <v>16.8</v>
      </c>
      <c r="O13" s="10">
        <v>17.3</v>
      </c>
      <c r="P13" s="32">
        <v>17.100000000000001</v>
      </c>
      <c r="Q13" s="32">
        <v>14.1</v>
      </c>
      <c r="R13" s="10">
        <v>16.600000000000001</v>
      </c>
      <c r="S13" s="10">
        <v>18.5</v>
      </c>
      <c r="T13" s="10">
        <v>18.7</v>
      </c>
      <c r="U13" s="199">
        <v>18.2</v>
      </c>
      <c r="V13" s="202"/>
      <c r="W13" s="280"/>
    </row>
    <row r="14" spans="1:25">
      <c r="A14" s="19" t="s">
        <v>171</v>
      </c>
      <c r="B14" s="20" t="s">
        <v>66</v>
      </c>
      <c r="C14" s="21" t="s">
        <v>62</v>
      </c>
      <c r="D14" s="37"/>
      <c r="E14" s="21">
        <f t="shared" si="0"/>
        <v>10</v>
      </c>
      <c r="F14" s="38" t="str">
        <f t="shared" si="1"/>
        <v>LRL</v>
      </c>
      <c r="G14" s="29" t="str">
        <f t="shared" si="2"/>
        <v>NC</v>
      </c>
      <c r="H14" s="183" t="str">
        <f t="shared" si="3"/>
        <v>NC</v>
      </c>
      <c r="I14" s="183" t="str">
        <f t="shared" si="5"/>
        <v>NC</v>
      </c>
      <c r="J14" s="183" t="str">
        <f t="shared" si="6"/>
        <v>NC</v>
      </c>
      <c r="K14" s="41" t="str">
        <f t="shared" si="4"/>
        <v>LRL</v>
      </c>
      <c r="L14" s="31" t="s">
        <v>172</v>
      </c>
      <c r="M14" s="10" t="s">
        <v>172</v>
      </c>
      <c r="N14" s="10" t="s">
        <v>172</v>
      </c>
      <c r="O14" s="10" t="s">
        <v>172</v>
      </c>
      <c r="P14" s="32" t="s">
        <v>172</v>
      </c>
      <c r="Q14" s="32" t="s">
        <v>172</v>
      </c>
      <c r="R14" s="10" t="s">
        <v>172</v>
      </c>
      <c r="S14" s="10" t="s">
        <v>172</v>
      </c>
      <c r="T14" s="10" t="s">
        <v>172</v>
      </c>
      <c r="U14" s="199" t="s">
        <v>172</v>
      </c>
      <c r="V14" s="202"/>
      <c r="W14" s="280"/>
    </row>
    <row r="15" spans="1:25">
      <c r="A15" s="19" t="s">
        <v>173</v>
      </c>
      <c r="B15" s="20" t="s">
        <v>66</v>
      </c>
      <c r="C15" s="172" t="s">
        <v>62</v>
      </c>
      <c r="D15" s="37"/>
      <c r="E15" s="172">
        <f t="shared" si="0"/>
        <v>10</v>
      </c>
      <c r="F15" s="38" t="str">
        <f t="shared" si="1"/>
        <v>LRL</v>
      </c>
      <c r="G15" s="29">
        <f t="shared" si="2"/>
        <v>10.777777777777779</v>
      </c>
      <c r="H15" s="183">
        <f t="shared" si="3"/>
        <v>2.2791323885295598</v>
      </c>
      <c r="I15" s="183">
        <f t="shared" si="5"/>
        <v>4.5582647770591196</v>
      </c>
      <c r="J15" s="183">
        <f t="shared" si="6"/>
        <v>6.8373971655886798</v>
      </c>
      <c r="K15" s="41">
        <f t="shared" si="4"/>
        <v>14</v>
      </c>
      <c r="L15" s="31">
        <v>12</v>
      </c>
      <c r="M15" s="10">
        <v>9</v>
      </c>
      <c r="N15" s="10">
        <v>14</v>
      </c>
      <c r="O15" s="10" t="s">
        <v>174</v>
      </c>
      <c r="P15" s="32">
        <v>9</v>
      </c>
      <c r="Q15" s="32">
        <v>8</v>
      </c>
      <c r="R15" s="10">
        <v>12</v>
      </c>
      <c r="S15" s="10">
        <v>10</v>
      </c>
      <c r="T15" s="10">
        <v>14</v>
      </c>
      <c r="U15" s="197">
        <v>9</v>
      </c>
      <c r="V15" s="11"/>
      <c r="W15" s="280"/>
    </row>
    <row r="16" spans="1:25">
      <c r="A16" s="19" t="s">
        <v>78</v>
      </c>
      <c r="B16" s="20" t="s">
        <v>66</v>
      </c>
      <c r="C16" s="43">
        <v>5</v>
      </c>
      <c r="D16" s="37" t="s">
        <v>175</v>
      </c>
      <c r="E16" s="21">
        <f t="shared" si="0"/>
        <v>10</v>
      </c>
      <c r="F16" s="38" t="str">
        <f t="shared" si="1"/>
        <v>LRL</v>
      </c>
      <c r="G16" s="29" t="str">
        <f t="shared" si="2"/>
        <v>NC</v>
      </c>
      <c r="H16" s="183" t="str">
        <f t="shared" si="3"/>
        <v>NC</v>
      </c>
      <c r="I16" s="183" t="str">
        <f t="shared" si="5"/>
        <v>NC</v>
      </c>
      <c r="J16" s="183" t="str">
        <f t="shared" si="6"/>
        <v>NC</v>
      </c>
      <c r="K16" s="41" t="str">
        <f t="shared" si="4"/>
        <v>LRL</v>
      </c>
      <c r="L16" s="31" t="s">
        <v>176</v>
      </c>
      <c r="M16" s="10" t="s">
        <v>176</v>
      </c>
      <c r="N16" s="10" t="s">
        <v>176</v>
      </c>
      <c r="O16" s="10" t="s">
        <v>176</v>
      </c>
      <c r="P16" s="10" t="s">
        <v>176</v>
      </c>
      <c r="Q16" s="10" t="s">
        <v>176</v>
      </c>
      <c r="R16" s="10" t="s">
        <v>176</v>
      </c>
      <c r="S16" s="10" t="s">
        <v>168</v>
      </c>
      <c r="T16" s="10" t="s">
        <v>168</v>
      </c>
      <c r="U16" s="197" t="s">
        <v>176</v>
      </c>
      <c r="V16" s="11"/>
      <c r="W16" s="280"/>
    </row>
    <row r="17" spans="1:23">
      <c r="A17" s="19" t="s">
        <v>80</v>
      </c>
      <c r="B17" s="20" t="s">
        <v>66</v>
      </c>
      <c r="C17" s="21" t="s">
        <v>62</v>
      </c>
      <c r="D17" s="37"/>
      <c r="E17" s="21">
        <f t="shared" si="0"/>
        <v>10</v>
      </c>
      <c r="F17" s="38">
        <f t="shared" si="1"/>
        <v>3.2</v>
      </c>
      <c r="G17" s="29">
        <f t="shared" si="2"/>
        <v>3.85</v>
      </c>
      <c r="H17" s="183">
        <f t="shared" si="3"/>
        <v>0.30276503540974908</v>
      </c>
      <c r="I17" s="183">
        <f t="shared" si="5"/>
        <v>0.60553007081949817</v>
      </c>
      <c r="J17" s="183">
        <f t="shared" si="6"/>
        <v>0.90829510622924725</v>
      </c>
      <c r="K17" s="41">
        <f t="shared" si="4"/>
        <v>4.2</v>
      </c>
      <c r="L17" s="31">
        <v>3.6</v>
      </c>
      <c r="M17" s="10">
        <v>3.9</v>
      </c>
      <c r="N17" s="10">
        <v>3.8</v>
      </c>
      <c r="O17" s="10">
        <v>3.9</v>
      </c>
      <c r="P17" s="32">
        <v>3.9</v>
      </c>
      <c r="Q17" s="32">
        <v>3.2</v>
      </c>
      <c r="R17" s="10">
        <v>3.7</v>
      </c>
      <c r="S17" s="10">
        <v>4.2</v>
      </c>
      <c r="T17" s="10">
        <v>4.2</v>
      </c>
      <c r="U17" s="199">
        <v>4.0999999999999996</v>
      </c>
      <c r="V17" s="202"/>
      <c r="W17" s="280"/>
    </row>
    <row r="18" spans="1:23">
      <c r="A18" s="19" t="s">
        <v>81</v>
      </c>
      <c r="B18" s="20" t="s">
        <v>66</v>
      </c>
      <c r="C18" s="21" t="s">
        <v>62</v>
      </c>
      <c r="D18" s="37"/>
      <c r="E18" s="21">
        <f t="shared" si="0"/>
        <v>10</v>
      </c>
      <c r="F18" s="38" t="str">
        <f t="shared" si="1"/>
        <v>LRL</v>
      </c>
      <c r="G18" s="29" t="s">
        <v>177</v>
      </c>
      <c r="H18" s="183" t="str">
        <f t="shared" si="3"/>
        <v>NC</v>
      </c>
      <c r="I18" s="183" t="str">
        <f t="shared" si="5"/>
        <v>NC</v>
      </c>
      <c r="J18" s="183" t="str">
        <f t="shared" si="6"/>
        <v>NC</v>
      </c>
      <c r="K18" s="41">
        <f t="shared" si="4"/>
        <v>3</v>
      </c>
      <c r="L18" s="31" t="s">
        <v>108</v>
      </c>
      <c r="M18" s="10" t="s">
        <v>108</v>
      </c>
      <c r="N18" s="10">
        <v>3</v>
      </c>
      <c r="O18" s="10" t="s">
        <v>108</v>
      </c>
      <c r="P18" s="32" t="s">
        <v>108</v>
      </c>
      <c r="Q18" s="32" t="s">
        <v>108</v>
      </c>
      <c r="R18" s="10" t="s">
        <v>108</v>
      </c>
      <c r="S18" s="10" t="s">
        <v>108</v>
      </c>
      <c r="T18" s="10" t="s">
        <v>108</v>
      </c>
      <c r="U18" s="197" t="s">
        <v>108</v>
      </c>
      <c r="V18" s="11"/>
      <c r="W18" s="280"/>
    </row>
    <row r="19" spans="1:23">
      <c r="A19" s="19" t="s">
        <v>178</v>
      </c>
      <c r="B19" s="20" t="s">
        <v>84</v>
      </c>
      <c r="C19" s="21" t="s">
        <v>62</v>
      </c>
      <c r="D19" s="37"/>
      <c r="E19" s="21">
        <f t="shared" si="0"/>
        <v>10</v>
      </c>
      <c r="F19" s="23">
        <f t="shared" si="1"/>
        <v>310</v>
      </c>
      <c r="G19" s="23">
        <f t="shared" ref="G19:G28" si="7">IF(K19="LRL","NC",AVERAGE(L19:V19))</f>
        <v>827.3</v>
      </c>
      <c r="H19" s="184">
        <f t="shared" si="3"/>
        <v>1012.8659064478596</v>
      </c>
      <c r="I19" s="184">
        <f t="shared" si="5"/>
        <v>2025.7318128957193</v>
      </c>
      <c r="J19" s="184">
        <f t="shared" si="6"/>
        <v>3038.5977193435788</v>
      </c>
      <c r="K19" s="24">
        <f t="shared" si="4"/>
        <v>3614</v>
      </c>
      <c r="L19" s="26">
        <v>364</v>
      </c>
      <c r="M19" s="26">
        <v>352</v>
      </c>
      <c r="N19" s="26">
        <v>368</v>
      </c>
      <c r="O19" s="26">
        <v>1066</v>
      </c>
      <c r="P19" s="26">
        <v>816</v>
      </c>
      <c r="Q19" s="26">
        <v>3614</v>
      </c>
      <c r="R19" s="10">
        <v>704</v>
      </c>
      <c r="S19" s="10">
        <v>310</v>
      </c>
      <c r="T19" s="10">
        <v>345</v>
      </c>
      <c r="U19" s="197">
        <v>334</v>
      </c>
      <c r="V19" s="11"/>
      <c r="W19" s="280"/>
    </row>
    <row r="20" spans="1:23">
      <c r="A20" s="19" t="s">
        <v>179</v>
      </c>
      <c r="B20" s="20" t="s">
        <v>84</v>
      </c>
      <c r="C20" s="21" t="s">
        <v>62</v>
      </c>
      <c r="D20" s="37"/>
      <c r="E20" s="43">
        <f t="shared" si="0"/>
        <v>10</v>
      </c>
      <c r="F20" s="23">
        <f t="shared" si="1"/>
        <v>355</v>
      </c>
      <c r="G20" s="23">
        <f t="shared" si="7"/>
        <v>372.2</v>
      </c>
      <c r="H20" s="184">
        <f t="shared" si="3"/>
        <v>11.914510294408057</v>
      </c>
      <c r="I20" s="184">
        <f t="shared" si="5"/>
        <v>23.829020588816114</v>
      </c>
      <c r="J20" s="184">
        <f t="shared" si="6"/>
        <v>35.743530883224167</v>
      </c>
      <c r="K20" s="24">
        <f t="shared" si="4"/>
        <v>394</v>
      </c>
      <c r="L20" s="26">
        <v>369</v>
      </c>
      <c r="M20" s="26">
        <v>394</v>
      </c>
      <c r="N20" s="26">
        <v>382</v>
      </c>
      <c r="O20" s="26">
        <v>382</v>
      </c>
      <c r="P20" s="26">
        <v>370</v>
      </c>
      <c r="Q20" s="26">
        <v>371</v>
      </c>
      <c r="R20" s="10">
        <v>373</v>
      </c>
      <c r="S20" s="10">
        <v>371</v>
      </c>
      <c r="T20" s="10">
        <v>355</v>
      </c>
      <c r="U20" s="197">
        <v>355</v>
      </c>
      <c r="V20" s="11"/>
      <c r="W20" s="280"/>
    </row>
    <row r="21" spans="1:23">
      <c r="A21" s="19" t="s">
        <v>88</v>
      </c>
      <c r="B21" s="20" t="s">
        <v>66</v>
      </c>
      <c r="C21" s="21" t="s">
        <v>62</v>
      </c>
      <c r="D21" s="37"/>
      <c r="E21" s="21">
        <f t="shared" si="0"/>
        <v>10</v>
      </c>
      <c r="F21" s="23" t="str">
        <f t="shared" si="1"/>
        <v>LRL</v>
      </c>
      <c r="G21" s="23">
        <f t="shared" si="7"/>
        <v>1399.1111111111111</v>
      </c>
      <c r="H21" s="184">
        <f t="shared" si="3"/>
        <v>1978.9920063282498</v>
      </c>
      <c r="I21" s="184">
        <f t="shared" si="5"/>
        <v>3957.9840126564995</v>
      </c>
      <c r="J21" s="184">
        <f t="shared" si="6"/>
        <v>5936.9760189847493</v>
      </c>
      <c r="K21" s="24">
        <f t="shared" si="4"/>
        <v>5139</v>
      </c>
      <c r="L21" s="26">
        <v>576</v>
      </c>
      <c r="M21" s="26">
        <v>113</v>
      </c>
      <c r="N21" s="26">
        <v>20</v>
      </c>
      <c r="O21" s="26">
        <v>5139</v>
      </c>
      <c r="P21" s="26">
        <v>3832</v>
      </c>
      <c r="Q21" s="26">
        <v>72</v>
      </c>
      <c r="R21" s="10">
        <v>2738</v>
      </c>
      <c r="S21" s="10">
        <v>92</v>
      </c>
      <c r="T21" s="10">
        <v>10</v>
      </c>
      <c r="U21" s="197" t="s">
        <v>90</v>
      </c>
      <c r="V21" s="11"/>
      <c r="W21" s="280"/>
    </row>
    <row r="22" spans="1:23">
      <c r="A22" s="19" t="s">
        <v>91</v>
      </c>
      <c r="B22" s="20" t="s">
        <v>66</v>
      </c>
      <c r="C22" s="21" t="s">
        <v>62</v>
      </c>
      <c r="D22" s="37"/>
      <c r="E22" s="21">
        <f t="shared" si="0"/>
        <v>10</v>
      </c>
      <c r="F22" s="23">
        <f t="shared" si="1"/>
        <v>376</v>
      </c>
      <c r="G22" s="23">
        <f t="shared" si="7"/>
        <v>463.9</v>
      </c>
      <c r="H22" s="184">
        <f t="shared" si="3"/>
        <v>37.089830891439178</v>
      </c>
      <c r="I22" s="184">
        <f t="shared" si="5"/>
        <v>74.179661782878355</v>
      </c>
      <c r="J22" s="184">
        <f t="shared" si="6"/>
        <v>111.26949267431753</v>
      </c>
      <c r="K22" s="24">
        <f t="shared" si="4"/>
        <v>493</v>
      </c>
      <c r="L22" s="26">
        <v>493</v>
      </c>
      <c r="M22" s="26">
        <v>492</v>
      </c>
      <c r="N22" s="26">
        <v>492</v>
      </c>
      <c r="O22" s="26">
        <v>480</v>
      </c>
      <c r="P22" s="26">
        <v>477</v>
      </c>
      <c r="Q22" s="26">
        <v>376</v>
      </c>
      <c r="R22" s="10">
        <v>465</v>
      </c>
      <c r="S22" s="10">
        <v>459</v>
      </c>
      <c r="T22" s="10">
        <v>425</v>
      </c>
      <c r="U22" s="197">
        <v>480</v>
      </c>
      <c r="V22" s="11"/>
      <c r="W22" s="280"/>
    </row>
    <row r="23" spans="1:23">
      <c r="A23" s="19" t="s">
        <v>92</v>
      </c>
      <c r="B23" s="20" t="s">
        <v>66</v>
      </c>
      <c r="C23" s="21" t="s">
        <v>62</v>
      </c>
      <c r="D23" s="37"/>
      <c r="E23" s="21">
        <f t="shared" si="0"/>
        <v>10</v>
      </c>
      <c r="F23" s="23">
        <f t="shared" si="1"/>
        <v>310</v>
      </c>
      <c r="G23" s="23">
        <f t="shared" si="7"/>
        <v>827.3</v>
      </c>
      <c r="H23" s="184">
        <f t="shared" si="3"/>
        <v>1012.8659064478596</v>
      </c>
      <c r="I23" s="184">
        <f t="shared" si="5"/>
        <v>2025.7318128957193</v>
      </c>
      <c r="J23" s="184">
        <f t="shared" si="6"/>
        <v>3038.5977193435788</v>
      </c>
      <c r="K23" s="24">
        <f t="shared" si="4"/>
        <v>3614</v>
      </c>
      <c r="L23" s="26">
        <v>364</v>
      </c>
      <c r="M23" s="26">
        <v>352</v>
      </c>
      <c r="N23" s="26">
        <v>368</v>
      </c>
      <c r="O23" s="26">
        <v>1066</v>
      </c>
      <c r="P23" s="26">
        <v>816</v>
      </c>
      <c r="Q23" s="26">
        <v>3614</v>
      </c>
      <c r="R23" s="10">
        <v>704</v>
      </c>
      <c r="S23" s="10">
        <v>310</v>
      </c>
      <c r="T23" s="10">
        <v>345</v>
      </c>
      <c r="U23" s="197">
        <v>334</v>
      </c>
      <c r="V23" s="11"/>
      <c r="W23" s="280"/>
    </row>
    <row r="24" spans="1:23">
      <c r="A24" s="19" t="s">
        <v>93</v>
      </c>
      <c r="B24" s="20" t="s">
        <v>68</v>
      </c>
      <c r="C24" s="21" t="s">
        <v>62</v>
      </c>
      <c r="D24" s="37"/>
      <c r="E24" s="21">
        <f t="shared" si="0"/>
        <v>10</v>
      </c>
      <c r="F24" s="38" t="str">
        <f t="shared" si="1"/>
        <v>LRL</v>
      </c>
      <c r="G24" s="29">
        <f t="shared" si="7"/>
        <v>2.2166666666666668</v>
      </c>
      <c r="H24" s="183">
        <f t="shared" si="3"/>
        <v>0.58452259722500521</v>
      </c>
      <c r="I24" s="183">
        <f t="shared" si="5"/>
        <v>1.1690451944500104</v>
      </c>
      <c r="J24" s="183">
        <f t="shared" si="6"/>
        <v>1.7535677916750156</v>
      </c>
      <c r="K24" s="41">
        <f t="shared" si="4"/>
        <v>3.1</v>
      </c>
      <c r="L24" s="40">
        <v>2.8</v>
      </c>
      <c r="M24" s="40">
        <v>3.1</v>
      </c>
      <c r="N24" s="40" t="s">
        <v>180</v>
      </c>
      <c r="O24" s="40">
        <v>1.8</v>
      </c>
      <c r="P24" s="40">
        <v>1.7</v>
      </c>
      <c r="Q24" s="40">
        <v>2</v>
      </c>
      <c r="R24" s="10">
        <v>1.9</v>
      </c>
      <c r="S24" s="10" t="s">
        <v>180</v>
      </c>
      <c r="T24" s="10" t="s">
        <v>180</v>
      </c>
      <c r="U24" s="197" t="s">
        <v>180</v>
      </c>
      <c r="V24" s="11"/>
      <c r="W24" s="280"/>
    </row>
    <row r="25" spans="1:23">
      <c r="A25" s="19" t="s">
        <v>94</v>
      </c>
      <c r="B25" s="20" t="s">
        <v>68</v>
      </c>
      <c r="C25" s="21">
        <v>50</v>
      </c>
      <c r="D25" s="37" t="s">
        <v>169</v>
      </c>
      <c r="E25" s="21">
        <f t="shared" si="0"/>
        <v>10</v>
      </c>
      <c r="F25" s="38" t="str">
        <f t="shared" si="1"/>
        <v>LRL</v>
      </c>
      <c r="G25" s="29" t="str">
        <f t="shared" si="7"/>
        <v>NC</v>
      </c>
      <c r="H25" s="183" t="str">
        <f t="shared" si="3"/>
        <v>NC</v>
      </c>
      <c r="I25" s="183" t="str">
        <f t="shared" si="5"/>
        <v>NC</v>
      </c>
      <c r="J25" s="183" t="str">
        <f t="shared" si="6"/>
        <v>NC</v>
      </c>
      <c r="K25" s="41" t="str">
        <f t="shared" si="4"/>
        <v>LRL</v>
      </c>
      <c r="L25" s="31" t="s">
        <v>181</v>
      </c>
      <c r="M25" s="10" t="s">
        <v>181</v>
      </c>
      <c r="N25" s="10" t="s">
        <v>181</v>
      </c>
      <c r="O25" s="10" t="s">
        <v>181</v>
      </c>
      <c r="P25" s="32" t="s">
        <v>181</v>
      </c>
      <c r="Q25" s="32" t="s">
        <v>181</v>
      </c>
      <c r="R25" s="10" t="s">
        <v>181</v>
      </c>
      <c r="S25" s="10" t="s">
        <v>181</v>
      </c>
      <c r="T25" s="10" t="s">
        <v>182</v>
      </c>
      <c r="U25" s="197" t="s">
        <v>181</v>
      </c>
      <c r="V25" s="11"/>
      <c r="W25" s="280"/>
    </row>
    <row r="26" spans="1:23">
      <c r="A26" s="19" t="s">
        <v>183</v>
      </c>
      <c r="B26" s="20" t="s">
        <v>68</v>
      </c>
      <c r="C26" s="21">
        <v>0.25</v>
      </c>
      <c r="D26" s="37" t="s">
        <v>184</v>
      </c>
      <c r="E26" s="21">
        <f t="shared" si="0"/>
        <v>10</v>
      </c>
      <c r="F26" s="38" t="str">
        <f t="shared" si="1"/>
        <v>LRL</v>
      </c>
      <c r="G26" s="29">
        <f t="shared" si="7"/>
        <v>8.1666666666666679E-2</v>
      </c>
      <c r="H26" s="183">
        <f t="shared" si="3"/>
        <v>5.7763887219149872E-2</v>
      </c>
      <c r="I26" s="183">
        <f t="shared" si="5"/>
        <v>0.11552777443829974</v>
      </c>
      <c r="J26" s="183">
        <f t="shared" si="6"/>
        <v>0.17329166165744961</v>
      </c>
      <c r="K26" s="41">
        <f t="shared" si="4"/>
        <v>0.16</v>
      </c>
      <c r="L26" s="31">
        <v>0.15</v>
      </c>
      <c r="M26" s="10">
        <v>0.04</v>
      </c>
      <c r="N26" s="10">
        <v>0.05</v>
      </c>
      <c r="O26" s="10">
        <v>0.03</v>
      </c>
      <c r="P26" s="32">
        <v>0.16</v>
      </c>
      <c r="Q26" s="32">
        <v>0.06</v>
      </c>
      <c r="R26" s="10" t="s">
        <v>168</v>
      </c>
      <c r="S26" s="10" t="s">
        <v>168</v>
      </c>
      <c r="T26" s="10" t="s">
        <v>168</v>
      </c>
      <c r="U26" s="197" t="s">
        <v>168</v>
      </c>
      <c r="V26" s="11"/>
      <c r="W26" s="280"/>
    </row>
    <row r="27" spans="1:23">
      <c r="A27" s="19" t="s">
        <v>185</v>
      </c>
      <c r="B27" s="20" t="s">
        <v>68</v>
      </c>
      <c r="C27" s="21">
        <v>3.4</v>
      </c>
      <c r="D27" s="37" t="s">
        <v>186</v>
      </c>
      <c r="E27" s="21">
        <f t="shared" si="0"/>
        <v>10</v>
      </c>
      <c r="F27" s="38" t="str">
        <f t="shared" si="1"/>
        <v>LRL</v>
      </c>
      <c r="G27" s="29">
        <f t="shared" si="7"/>
        <v>0.7</v>
      </c>
      <c r="H27" s="183">
        <f t="shared" si="3"/>
        <v>0.43011626335213127</v>
      </c>
      <c r="I27" s="183">
        <f t="shared" si="5"/>
        <v>0.86023252670426253</v>
      </c>
      <c r="J27" s="183">
        <f t="shared" si="6"/>
        <v>1.2903487900563939</v>
      </c>
      <c r="K27" s="41">
        <f t="shared" si="4"/>
        <v>1.7</v>
      </c>
      <c r="L27" s="31">
        <v>0.8</v>
      </c>
      <c r="M27" s="10">
        <v>0.8</v>
      </c>
      <c r="N27" s="10">
        <v>0.7</v>
      </c>
      <c r="O27" s="10">
        <v>0.8</v>
      </c>
      <c r="P27" s="32">
        <v>0.5</v>
      </c>
      <c r="Q27" s="32">
        <v>1.7</v>
      </c>
      <c r="R27" s="10">
        <v>0.3</v>
      </c>
      <c r="S27" s="10" t="s">
        <v>168</v>
      </c>
      <c r="T27" s="10">
        <v>0.4</v>
      </c>
      <c r="U27" s="197">
        <v>0.3</v>
      </c>
      <c r="V27" s="11"/>
      <c r="W27" s="280"/>
    </row>
    <row r="28" spans="1:23">
      <c r="A28" s="19" t="s">
        <v>96</v>
      </c>
      <c r="B28" s="20" t="s">
        <v>68</v>
      </c>
      <c r="C28" s="21" t="s">
        <v>62</v>
      </c>
      <c r="D28" s="37"/>
      <c r="E28" s="21">
        <f t="shared" si="0"/>
        <v>10</v>
      </c>
      <c r="F28" s="38">
        <f t="shared" si="1"/>
        <v>25</v>
      </c>
      <c r="G28" s="29">
        <f t="shared" si="7"/>
        <v>37.769999999999996</v>
      </c>
      <c r="H28" s="183">
        <f t="shared" si="3"/>
        <v>5.9297835823353333</v>
      </c>
      <c r="I28" s="183">
        <f t="shared" si="5"/>
        <v>11.859567164670667</v>
      </c>
      <c r="J28" s="183">
        <f t="shared" si="6"/>
        <v>17.789350747006001</v>
      </c>
      <c r="K28" s="41">
        <f t="shared" si="4"/>
        <v>45.1</v>
      </c>
      <c r="L28" s="31">
        <v>25</v>
      </c>
      <c r="M28" s="10">
        <v>41</v>
      </c>
      <c r="N28" s="10">
        <v>44.1</v>
      </c>
      <c r="O28" s="10">
        <v>45.1</v>
      </c>
      <c r="P28" s="32">
        <v>42</v>
      </c>
      <c r="Q28" s="32">
        <v>37</v>
      </c>
      <c r="R28" s="10">
        <v>33</v>
      </c>
      <c r="S28" s="10">
        <v>37.4</v>
      </c>
      <c r="T28" s="10">
        <v>35</v>
      </c>
      <c r="U28" s="199">
        <v>38.1</v>
      </c>
      <c r="V28" s="202"/>
      <c r="W28" s="280"/>
    </row>
    <row r="29" spans="1:23">
      <c r="A29" s="19" t="s">
        <v>98</v>
      </c>
      <c r="B29" s="20" t="s">
        <v>68</v>
      </c>
      <c r="C29" s="21">
        <v>1</v>
      </c>
      <c r="D29" s="37" t="s">
        <v>187</v>
      </c>
      <c r="E29" s="21">
        <f t="shared" si="0"/>
        <v>10</v>
      </c>
      <c r="F29" s="38" t="str">
        <f t="shared" si="1"/>
        <v>LRL</v>
      </c>
      <c r="G29" s="29" t="s">
        <v>177</v>
      </c>
      <c r="H29" s="183" t="str">
        <f t="shared" si="3"/>
        <v>NC</v>
      </c>
      <c r="I29" s="183" t="str">
        <f t="shared" si="5"/>
        <v>NC</v>
      </c>
      <c r="J29" s="183" t="str">
        <f t="shared" si="6"/>
        <v>NC</v>
      </c>
      <c r="K29" s="41">
        <f t="shared" si="4"/>
        <v>15</v>
      </c>
      <c r="L29" s="54">
        <v>4</v>
      </c>
      <c r="M29" s="91">
        <v>4</v>
      </c>
      <c r="N29" s="91">
        <v>15</v>
      </c>
      <c r="O29" s="10" t="s">
        <v>95</v>
      </c>
      <c r="P29" s="32" t="s">
        <v>95</v>
      </c>
      <c r="Q29" s="32" t="s">
        <v>95</v>
      </c>
      <c r="R29" s="10" t="s">
        <v>95</v>
      </c>
      <c r="S29" s="10" t="s">
        <v>95</v>
      </c>
      <c r="T29" s="10" t="s">
        <v>95</v>
      </c>
      <c r="U29" s="197" t="s">
        <v>95</v>
      </c>
      <c r="V29" s="11"/>
      <c r="W29" s="280"/>
    </row>
    <row r="30" spans="1:23">
      <c r="A30" s="19" t="s">
        <v>100</v>
      </c>
      <c r="B30" s="20" t="s">
        <v>68</v>
      </c>
      <c r="C30" s="43">
        <v>1000</v>
      </c>
      <c r="D30" s="37" t="s">
        <v>169</v>
      </c>
      <c r="E30" s="21">
        <f t="shared" si="0"/>
        <v>10</v>
      </c>
      <c r="F30" s="38" t="str">
        <f t="shared" si="1"/>
        <v>LRL</v>
      </c>
      <c r="G30" s="29">
        <f>IF(K30="LRL","NC",AVERAGE(L30:V30))</f>
        <v>8.6199999999999992</v>
      </c>
      <c r="H30" s="183">
        <f t="shared" si="3"/>
        <v>2.9405781744412161</v>
      </c>
      <c r="I30" s="183">
        <f t="shared" si="5"/>
        <v>5.8811563488824321</v>
      </c>
      <c r="J30" s="183">
        <f t="shared" si="6"/>
        <v>8.8217345233236486</v>
      </c>
      <c r="K30" s="41">
        <f t="shared" si="4"/>
        <v>12.4</v>
      </c>
      <c r="L30" s="31">
        <v>9.5</v>
      </c>
      <c r="M30" s="10">
        <v>12.4</v>
      </c>
      <c r="N30" s="10">
        <v>9.9</v>
      </c>
      <c r="O30" s="10" t="s">
        <v>188</v>
      </c>
      <c r="P30" s="32">
        <v>5.3</v>
      </c>
      <c r="Q30" s="32">
        <v>6</v>
      </c>
      <c r="R30" s="10" t="s">
        <v>188</v>
      </c>
      <c r="S30" s="10" t="s">
        <v>188</v>
      </c>
      <c r="T30" s="10" t="s">
        <v>188</v>
      </c>
      <c r="U30" s="197" t="s">
        <v>188</v>
      </c>
      <c r="V30" s="11"/>
      <c r="W30" s="280"/>
    </row>
    <row r="31" spans="1:23">
      <c r="A31" s="19" t="s">
        <v>101</v>
      </c>
      <c r="B31" s="20" t="s">
        <v>68</v>
      </c>
      <c r="C31" s="21">
        <v>1.2</v>
      </c>
      <c r="D31" s="37" t="s">
        <v>187</v>
      </c>
      <c r="E31" s="21">
        <f t="shared" si="0"/>
        <v>10</v>
      </c>
      <c r="F31" s="38" t="str">
        <f t="shared" si="1"/>
        <v>LRL</v>
      </c>
      <c r="G31" s="29" t="str">
        <f>IF(K31="LRL","NC",AVERAGE(L31:V31))</f>
        <v>NC</v>
      </c>
      <c r="H31" s="183" t="str">
        <f t="shared" si="3"/>
        <v>NC</v>
      </c>
      <c r="I31" s="183" t="str">
        <f t="shared" si="5"/>
        <v>NC</v>
      </c>
      <c r="J31" s="183" t="str">
        <f t="shared" si="6"/>
        <v>NC</v>
      </c>
      <c r="K31" s="41" t="str">
        <f t="shared" si="4"/>
        <v>LRL</v>
      </c>
      <c r="L31" s="31" t="s">
        <v>189</v>
      </c>
      <c r="M31" s="10" t="s">
        <v>189</v>
      </c>
      <c r="N31" s="10" t="s">
        <v>189</v>
      </c>
      <c r="O31" s="10" t="s">
        <v>190</v>
      </c>
      <c r="P31" s="32" t="s">
        <v>190</v>
      </c>
      <c r="Q31" s="32" t="s">
        <v>190</v>
      </c>
      <c r="R31" s="10" t="s">
        <v>190</v>
      </c>
      <c r="S31" s="10" t="s">
        <v>190</v>
      </c>
      <c r="T31" s="10" t="s">
        <v>190</v>
      </c>
      <c r="U31" s="197" t="s">
        <v>190</v>
      </c>
      <c r="V31" s="11"/>
      <c r="W31" s="280"/>
    </row>
    <row r="32" spans="1:23">
      <c r="A32" s="19" t="s">
        <v>103</v>
      </c>
      <c r="B32" s="20" t="s">
        <v>68</v>
      </c>
      <c r="C32" s="21">
        <v>123</v>
      </c>
      <c r="D32" s="37" t="s">
        <v>187</v>
      </c>
      <c r="E32" s="21">
        <f t="shared" si="0"/>
        <v>10</v>
      </c>
      <c r="F32" s="38" t="str">
        <f t="shared" si="1"/>
        <v>LRL</v>
      </c>
      <c r="G32" s="29">
        <f>IF(K32="LRL","NC",AVERAGE(L32:V32))</f>
        <v>18.966666666666665</v>
      </c>
      <c r="H32" s="183">
        <f t="shared" si="3"/>
        <v>29.160978492956417</v>
      </c>
      <c r="I32" s="183">
        <f t="shared" si="5"/>
        <v>58.321956985912834</v>
      </c>
      <c r="J32" s="183">
        <f t="shared" si="6"/>
        <v>87.482935478869251</v>
      </c>
      <c r="K32" s="41">
        <f t="shared" si="4"/>
        <v>77.099999999999994</v>
      </c>
      <c r="L32" s="31">
        <v>77.099999999999994</v>
      </c>
      <c r="M32" s="10">
        <v>17.8</v>
      </c>
      <c r="N32" s="10">
        <v>11.4</v>
      </c>
      <c r="O32" s="10">
        <v>2.8</v>
      </c>
      <c r="P32" s="32">
        <v>2.1</v>
      </c>
      <c r="Q32" s="32">
        <v>2.6</v>
      </c>
      <c r="R32" s="10" t="s">
        <v>180</v>
      </c>
      <c r="S32" s="10" t="s">
        <v>180</v>
      </c>
      <c r="T32" s="10" t="s">
        <v>180</v>
      </c>
      <c r="U32" s="197" t="s">
        <v>180</v>
      </c>
      <c r="V32" s="11"/>
      <c r="W32" s="280"/>
    </row>
    <row r="33" spans="1:23">
      <c r="A33" s="19" t="s">
        <v>191</v>
      </c>
      <c r="B33" s="20" t="s">
        <v>68</v>
      </c>
      <c r="C33" s="21" t="s">
        <v>62</v>
      </c>
      <c r="D33" s="37"/>
      <c r="E33" s="21">
        <f t="shared" si="0"/>
        <v>9</v>
      </c>
      <c r="F33" s="38" t="str">
        <f t="shared" si="1"/>
        <v>LRL</v>
      </c>
      <c r="G33" s="29" t="s">
        <v>177</v>
      </c>
      <c r="H33" s="183" t="str">
        <f t="shared" si="3"/>
        <v>NC</v>
      </c>
      <c r="I33" s="183" t="str">
        <f t="shared" si="5"/>
        <v>NC</v>
      </c>
      <c r="J33" s="183" t="str">
        <f t="shared" si="6"/>
        <v>NC</v>
      </c>
      <c r="K33" s="41">
        <f t="shared" si="4"/>
        <v>0.5</v>
      </c>
      <c r="L33" s="31" t="s">
        <v>62</v>
      </c>
      <c r="M33" s="44" t="s">
        <v>189</v>
      </c>
      <c r="N33" s="10">
        <v>0.5</v>
      </c>
      <c r="O33" s="10">
        <v>0.2</v>
      </c>
      <c r="P33" s="32" t="s">
        <v>189</v>
      </c>
      <c r="Q33" s="32" t="s">
        <v>189</v>
      </c>
      <c r="R33" s="10" t="s">
        <v>189</v>
      </c>
      <c r="S33" s="10" t="s">
        <v>189</v>
      </c>
      <c r="T33" s="10" t="s">
        <v>189</v>
      </c>
      <c r="U33" s="197" t="s">
        <v>189</v>
      </c>
      <c r="V33" s="11"/>
      <c r="W33" s="280"/>
    </row>
    <row r="34" spans="1:23">
      <c r="A34" s="19" t="s">
        <v>104</v>
      </c>
      <c r="B34" s="20" t="s">
        <v>68</v>
      </c>
      <c r="C34" s="21">
        <v>7.0000000000000007E-2</v>
      </c>
      <c r="D34" s="37" t="s">
        <v>192</v>
      </c>
      <c r="E34" s="21">
        <f t="shared" si="0"/>
        <v>10</v>
      </c>
      <c r="F34" s="38" t="str">
        <f t="shared" si="1"/>
        <v>LRL</v>
      </c>
      <c r="G34" s="29" t="str">
        <f t="shared" ref="G34:G42" si="8">IF(K34="LRL","NC",AVERAGE(L34:V34))</f>
        <v>NC</v>
      </c>
      <c r="H34" s="183" t="str">
        <f t="shared" si="3"/>
        <v>NC</v>
      </c>
      <c r="I34" s="183" t="str">
        <f t="shared" si="5"/>
        <v>NC</v>
      </c>
      <c r="J34" s="183" t="str">
        <f t="shared" si="6"/>
        <v>NC</v>
      </c>
      <c r="K34" s="41" t="str">
        <f t="shared" si="4"/>
        <v>LRL</v>
      </c>
      <c r="L34" s="31" t="s">
        <v>116</v>
      </c>
      <c r="M34" s="10" t="s">
        <v>116</v>
      </c>
      <c r="N34" s="10" t="s">
        <v>116</v>
      </c>
      <c r="O34" s="10" t="s">
        <v>116</v>
      </c>
      <c r="P34" s="32" t="s">
        <v>116</v>
      </c>
      <c r="Q34" s="32" t="s">
        <v>116</v>
      </c>
      <c r="R34" s="10" t="s">
        <v>116</v>
      </c>
      <c r="S34" s="10" t="s">
        <v>116</v>
      </c>
      <c r="T34" s="10" t="s">
        <v>95</v>
      </c>
      <c r="U34" s="197" t="s">
        <v>116</v>
      </c>
      <c r="V34" s="11"/>
      <c r="W34" s="280"/>
    </row>
    <row r="35" spans="1:23">
      <c r="A35" s="19" t="s">
        <v>107</v>
      </c>
      <c r="B35" s="20" t="s">
        <v>68</v>
      </c>
      <c r="C35" s="21">
        <v>4</v>
      </c>
      <c r="D35" s="37" t="s">
        <v>187</v>
      </c>
      <c r="E35" s="21">
        <f t="shared" si="0"/>
        <v>10</v>
      </c>
      <c r="F35" s="38">
        <f t="shared" si="1"/>
        <v>0.4</v>
      </c>
      <c r="G35" s="29">
        <f t="shared" si="8"/>
        <v>1.65</v>
      </c>
      <c r="H35" s="183">
        <f t="shared" si="3"/>
        <v>1.4804278660801631</v>
      </c>
      <c r="I35" s="183">
        <f t="shared" si="5"/>
        <v>2.9608557321603262</v>
      </c>
      <c r="J35" s="183">
        <f t="shared" si="6"/>
        <v>4.4412835982404895</v>
      </c>
      <c r="K35" s="41">
        <f t="shared" si="4"/>
        <v>5</v>
      </c>
      <c r="L35" s="54">
        <v>5</v>
      </c>
      <c r="M35" s="10">
        <v>1.7</v>
      </c>
      <c r="N35" s="10">
        <v>2</v>
      </c>
      <c r="O35" s="10">
        <v>0.8</v>
      </c>
      <c r="P35" s="32">
        <v>2.4</v>
      </c>
      <c r="Q35" s="32">
        <v>2.8</v>
      </c>
      <c r="R35" s="10">
        <v>0.4</v>
      </c>
      <c r="S35" s="10">
        <v>0.5</v>
      </c>
      <c r="T35" s="10">
        <v>0.4</v>
      </c>
      <c r="U35" s="197">
        <v>0.5</v>
      </c>
      <c r="V35" s="11"/>
      <c r="W35" s="280"/>
    </row>
    <row r="36" spans="1:23">
      <c r="A36" s="19" t="s">
        <v>109</v>
      </c>
      <c r="B36" s="20" t="s">
        <v>68</v>
      </c>
      <c r="C36" s="21">
        <v>10.9</v>
      </c>
      <c r="D36" s="37" t="s">
        <v>187</v>
      </c>
      <c r="E36" s="21">
        <f t="shared" si="0"/>
        <v>10</v>
      </c>
      <c r="F36" s="29" t="str">
        <f t="shared" si="1"/>
        <v>LRL</v>
      </c>
      <c r="G36" s="29">
        <f t="shared" si="8"/>
        <v>6.4444444444444446</v>
      </c>
      <c r="H36" s="183">
        <f t="shared" si="3"/>
        <v>2.4037008503093262</v>
      </c>
      <c r="I36" s="183">
        <f t="shared" si="5"/>
        <v>4.8074017006186525</v>
      </c>
      <c r="J36" s="183">
        <f t="shared" si="6"/>
        <v>7.2111025509279791</v>
      </c>
      <c r="K36" s="41">
        <f t="shared" si="4"/>
        <v>10</v>
      </c>
      <c r="L36" s="31">
        <v>10</v>
      </c>
      <c r="M36" s="10">
        <v>9</v>
      </c>
      <c r="N36" s="10">
        <v>7</v>
      </c>
      <c r="O36" s="10">
        <v>7</v>
      </c>
      <c r="P36" s="32">
        <v>8</v>
      </c>
      <c r="Q36" s="32">
        <v>4</v>
      </c>
      <c r="R36" s="10" t="s">
        <v>193</v>
      </c>
      <c r="S36" s="10">
        <v>4</v>
      </c>
      <c r="T36" s="10">
        <v>6</v>
      </c>
      <c r="U36" s="197">
        <v>3</v>
      </c>
      <c r="V36" s="11"/>
      <c r="W36" s="280"/>
    </row>
    <row r="37" spans="1:23">
      <c r="A37" s="19" t="s">
        <v>111</v>
      </c>
      <c r="B37" s="20" t="s">
        <v>66</v>
      </c>
      <c r="C37" s="21" t="s">
        <v>62</v>
      </c>
      <c r="D37" s="45"/>
      <c r="E37" s="21">
        <f t="shared" si="0"/>
        <v>10</v>
      </c>
      <c r="F37" s="55">
        <f t="shared" si="1"/>
        <v>130.6</v>
      </c>
      <c r="G37" s="55">
        <f t="shared" si="8"/>
        <v>137.22999999999996</v>
      </c>
      <c r="H37" s="185">
        <f t="shared" si="3"/>
        <v>4.3924303573812598</v>
      </c>
      <c r="I37" s="185">
        <f t="shared" si="5"/>
        <v>8.7848607147625195</v>
      </c>
      <c r="J37" s="185">
        <f t="shared" si="6"/>
        <v>13.177291072143779</v>
      </c>
      <c r="K37" s="48">
        <f t="shared" si="4"/>
        <v>145</v>
      </c>
      <c r="L37" s="31">
        <v>135.69999999999999</v>
      </c>
      <c r="M37" s="10">
        <v>145</v>
      </c>
      <c r="N37" s="10">
        <v>141</v>
      </c>
      <c r="O37" s="10">
        <v>140.80000000000001</v>
      </c>
      <c r="P37" s="32">
        <v>136.4</v>
      </c>
      <c r="Q37" s="32">
        <v>137.19999999999999</v>
      </c>
      <c r="R37" s="10">
        <v>137.80000000000001</v>
      </c>
      <c r="S37" s="10">
        <v>136.80000000000001</v>
      </c>
      <c r="T37" s="10">
        <v>131</v>
      </c>
      <c r="U37" s="197">
        <v>130.6</v>
      </c>
      <c r="V37" s="11"/>
      <c r="W37" s="280"/>
    </row>
    <row r="38" spans="1:23">
      <c r="A38" s="19" t="s">
        <v>112</v>
      </c>
      <c r="B38" s="20" t="s">
        <v>66</v>
      </c>
      <c r="C38" s="21" t="s">
        <v>62</v>
      </c>
      <c r="D38" s="45"/>
      <c r="E38" s="21">
        <f t="shared" si="0"/>
        <v>10</v>
      </c>
      <c r="F38" s="46">
        <f t="shared" si="1"/>
        <v>6.6</v>
      </c>
      <c r="G38" s="47">
        <f t="shared" si="8"/>
        <v>6.9099999999999993</v>
      </c>
      <c r="H38" s="186">
        <f t="shared" si="3"/>
        <v>0.22827858224351921</v>
      </c>
      <c r="I38" s="186">
        <f t="shared" si="5"/>
        <v>0.45655716448703842</v>
      </c>
      <c r="J38" s="186">
        <f t="shared" si="6"/>
        <v>0.68483574673055769</v>
      </c>
      <c r="K38" s="48">
        <f t="shared" si="4"/>
        <v>7.4</v>
      </c>
      <c r="L38" s="31">
        <v>7</v>
      </c>
      <c r="M38" s="10">
        <v>7.4</v>
      </c>
      <c r="N38" s="10">
        <v>7</v>
      </c>
      <c r="O38" s="10">
        <v>7.1</v>
      </c>
      <c r="P38" s="32">
        <v>6.8</v>
      </c>
      <c r="Q38" s="32">
        <v>6.7</v>
      </c>
      <c r="R38" s="10">
        <v>6.8</v>
      </c>
      <c r="S38" s="10">
        <v>6.8</v>
      </c>
      <c r="T38" s="10">
        <v>6.6</v>
      </c>
      <c r="U38" s="197">
        <v>6.9</v>
      </c>
      <c r="V38" s="11"/>
      <c r="W38" s="280"/>
    </row>
    <row r="39" spans="1:23">
      <c r="A39" s="19" t="s">
        <v>113</v>
      </c>
      <c r="B39" s="20" t="s">
        <v>66</v>
      </c>
      <c r="C39" s="21" t="s">
        <v>62</v>
      </c>
      <c r="D39" s="45"/>
      <c r="E39" s="21">
        <f t="shared" si="0"/>
        <v>10</v>
      </c>
      <c r="F39" s="46">
        <f t="shared" si="1"/>
        <v>1.6</v>
      </c>
      <c r="G39" s="47">
        <f t="shared" si="8"/>
        <v>1.7</v>
      </c>
      <c r="H39" s="186">
        <f t="shared" si="3"/>
        <v>8.1649658092772581E-2</v>
      </c>
      <c r="I39" s="186">
        <f t="shared" si="5"/>
        <v>0.16329931618554516</v>
      </c>
      <c r="J39" s="186">
        <f t="shared" si="6"/>
        <v>0.24494897427831774</v>
      </c>
      <c r="K39" s="48">
        <f t="shared" si="4"/>
        <v>1.8</v>
      </c>
      <c r="L39" s="31">
        <v>1.6</v>
      </c>
      <c r="M39" s="10">
        <v>1.8</v>
      </c>
      <c r="N39" s="10">
        <v>1.7</v>
      </c>
      <c r="O39" s="10">
        <v>1.8</v>
      </c>
      <c r="P39" s="32">
        <v>1.7</v>
      </c>
      <c r="Q39" s="32">
        <v>1.6</v>
      </c>
      <c r="R39" s="10">
        <v>1.7</v>
      </c>
      <c r="S39" s="10">
        <v>1.6</v>
      </c>
      <c r="T39" s="10">
        <v>1.8</v>
      </c>
      <c r="U39" s="197">
        <v>1.7</v>
      </c>
      <c r="V39" s="11"/>
      <c r="W39" s="280"/>
    </row>
    <row r="40" spans="1:23">
      <c r="A40" s="19" t="s">
        <v>114</v>
      </c>
      <c r="B40" s="20" t="s">
        <v>66</v>
      </c>
      <c r="C40" s="21" t="s">
        <v>62</v>
      </c>
      <c r="D40" s="45"/>
      <c r="E40" s="21">
        <f t="shared" si="0"/>
        <v>10</v>
      </c>
      <c r="F40" s="46">
        <f t="shared" si="1"/>
        <v>15.6</v>
      </c>
      <c r="G40" s="47">
        <f t="shared" si="8"/>
        <v>19.04</v>
      </c>
      <c r="H40" s="186">
        <f t="shared" si="3"/>
        <v>3.199374938952932</v>
      </c>
      <c r="I40" s="186">
        <f t="shared" si="5"/>
        <v>6.398749877905864</v>
      </c>
      <c r="J40" s="186">
        <f t="shared" si="6"/>
        <v>9.598124816858796</v>
      </c>
      <c r="K40" s="48">
        <f t="shared" si="4"/>
        <v>27.2</v>
      </c>
      <c r="L40" s="31">
        <v>19.7</v>
      </c>
      <c r="M40" s="10">
        <v>19.399999999999999</v>
      </c>
      <c r="N40" s="10">
        <v>19.5</v>
      </c>
      <c r="O40" s="10">
        <v>27.2</v>
      </c>
      <c r="P40" s="32">
        <v>17.899999999999999</v>
      </c>
      <c r="Q40" s="32">
        <v>19.399999999999999</v>
      </c>
      <c r="R40" s="10">
        <v>18.3</v>
      </c>
      <c r="S40" s="10">
        <v>16.7</v>
      </c>
      <c r="T40" s="10">
        <v>16.7</v>
      </c>
      <c r="U40" s="197">
        <v>15.6</v>
      </c>
      <c r="V40" s="11"/>
      <c r="W40" s="280"/>
    </row>
    <row r="41" spans="1:23">
      <c r="A41" s="19" t="s">
        <v>115</v>
      </c>
      <c r="B41" s="49" t="s">
        <v>68</v>
      </c>
      <c r="C41" s="50">
        <v>7.7</v>
      </c>
      <c r="D41" s="45" t="s">
        <v>194</v>
      </c>
      <c r="E41" s="50">
        <f t="shared" si="0"/>
        <v>10</v>
      </c>
      <c r="F41" s="46" t="str">
        <f t="shared" si="1"/>
        <v>LRL</v>
      </c>
      <c r="G41" s="47" t="str">
        <f t="shared" si="8"/>
        <v>NC</v>
      </c>
      <c r="H41" s="186" t="str">
        <f t="shared" si="3"/>
        <v>NC</v>
      </c>
      <c r="I41" s="186" t="str">
        <f t="shared" si="5"/>
        <v>NC</v>
      </c>
      <c r="J41" s="186" t="str">
        <f t="shared" si="6"/>
        <v>NC</v>
      </c>
      <c r="K41" s="48" t="str">
        <f t="shared" si="4"/>
        <v>LRL</v>
      </c>
      <c r="L41" s="31" t="s">
        <v>195</v>
      </c>
      <c r="M41" s="10" t="s">
        <v>195</v>
      </c>
      <c r="N41" s="10" t="s">
        <v>195</v>
      </c>
      <c r="O41" s="10" t="s">
        <v>195</v>
      </c>
      <c r="P41" s="32" t="s">
        <v>195</v>
      </c>
      <c r="Q41" s="32" t="s">
        <v>195</v>
      </c>
      <c r="R41" s="10" t="s">
        <v>195</v>
      </c>
      <c r="S41" s="10" t="s">
        <v>195</v>
      </c>
      <c r="T41" s="10" t="s">
        <v>195</v>
      </c>
      <c r="U41" s="197" t="s">
        <v>195</v>
      </c>
      <c r="V41" s="11"/>
      <c r="W41" s="280"/>
    </row>
    <row r="42" spans="1:23" ht="12" thickBot="1">
      <c r="A42" s="51" t="s">
        <v>117</v>
      </c>
      <c r="B42" s="157" t="s">
        <v>68</v>
      </c>
      <c r="C42" s="52" t="s">
        <v>62</v>
      </c>
      <c r="D42" s="158"/>
      <c r="E42" s="52">
        <f t="shared" si="0"/>
        <v>10</v>
      </c>
      <c r="F42" s="159" t="str">
        <f t="shared" si="1"/>
        <v>LRL</v>
      </c>
      <c r="G42" s="160" t="str">
        <f t="shared" si="8"/>
        <v>NC</v>
      </c>
      <c r="H42" s="187" t="str">
        <f t="shared" si="3"/>
        <v>NC</v>
      </c>
      <c r="I42" s="187" t="str">
        <f t="shared" si="5"/>
        <v>NC</v>
      </c>
      <c r="J42" s="187" t="str">
        <f t="shared" si="6"/>
        <v>NC</v>
      </c>
      <c r="K42" s="161" t="str">
        <f t="shared" si="4"/>
        <v>LRL</v>
      </c>
      <c r="L42" s="141" t="s">
        <v>90</v>
      </c>
      <c r="M42" s="129" t="s">
        <v>90</v>
      </c>
      <c r="N42" s="129" t="s">
        <v>90</v>
      </c>
      <c r="O42" s="129" t="s">
        <v>90</v>
      </c>
      <c r="P42" s="151" t="s">
        <v>90</v>
      </c>
      <c r="Q42" s="151" t="s">
        <v>90</v>
      </c>
      <c r="R42" s="129" t="s">
        <v>90</v>
      </c>
      <c r="S42" s="129" t="s">
        <v>90</v>
      </c>
      <c r="T42" s="129" t="s">
        <v>90</v>
      </c>
      <c r="U42" s="198" t="s">
        <v>90</v>
      </c>
      <c r="V42" s="130"/>
      <c r="W42" s="280"/>
    </row>
    <row r="43" spans="1:23">
      <c r="A43" s="252"/>
      <c r="B43" s="252"/>
      <c r="C43" s="211"/>
      <c r="D43" s="211"/>
      <c r="E43" s="211"/>
      <c r="F43" s="211"/>
      <c r="G43" s="211"/>
      <c r="H43" s="211"/>
      <c r="I43" s="211"/>
      <c r="J43" s="211"/>
      <c r="K43" s="211"/>
      <c r="L43" s="252"/>
      <c r="M43" s="252"/>
      <c r="N43" s="252"/>
      <c r="O43" s="252"/>
      <c r="P43" s="252"/>
      <c r="Q43" s="252"/>
      <c r="R43" s="252"/>
      <c r="S43" s="252"/>
      <c r="T43" s="252"/>
      <c r="U43" s="252"/>
      <c r="V43" s="252"/>
    </row>
    <row r="44" spans="1:23">
      <c r="A44" s="246" t="s">
        <v>119</v>
      </c>
    </row>
    <row r="45" spans="1:23">
      <c r="A45" s="244" t="s">
        <v>120</v>
      </c>
    </row>
    <row r="46" spans="1:23">
      <c r="A46" s="244" t="s">
        <v>121</v>
      </c>
    </row>
    <row r="47" spans="1:23">
      <c r="A47" s="244" t="s">
        <v>196</v>
      </c>
    </row>
    <row r="48" spans="1:23">
      <c r="A48" s="244" t="s">
        <v>197</v>
      </c>
    </row>
    <row r="49" spans="1:4">
      <c r="A49" s="244" t="s">
        <v>198</v>
      </c>
    </row>
    <row r="50" spans="1:4">
      <c r="A50" s="247" t="s">
        <v>199</v>
      </c>
    </row>
    <row r="51" spans="1:4">
      <c r="A51" s="277" t="s">
        <v>200</v>
      </c>
      <c r="B51" s="277"/>
      <c r="C51" s="278"/>
      <c r="D51" s="278"/>
    </row>
  </sheetData>
  <mergeCells count="3">
    <mergeCell ref="B6:B7"/>
    <mergeCell ref="C6:D6"/>
    <mergeCell ref="E6:K6"/>
  </mergeCells>
  <conditionalFormatting sqref="L16:Q28 T16:V41 R16:S42 O29:Q29 L30:Q34 M35:Q35 L36:Q42">
    <cfRule type="containsBlanks" priority="8" stopIfTrue="1">
      <formula>LEN(TRIM(L16))=0</formula>
    </cfRule>
    <cfRule type="containsText" priority="9" stopIfTrue="1" operator="containsText" text="&lt;">
      <formula>NOT(ISERROR(SEARCH("&lt;",L16)))</formula>
    </cfRule>
    <cfRule type="containsText" priority="10" stopIfTrue="1" operator="containsText" text="NC">
      <formula>NOT(ISERROR(SEARCH("NC",L16)))</formula>
    </cfRule>
    <cfRule type="containsText" priority="11" stopIfTrue="1" operator="containsText" text="LRL">
      <formula>NOT(ISERROR(SEARCH("LRL",L16)))</formula>
    </cfRule>
    <cfRule type="cellIs" dxfId="19" priority="12" operator="greaterThan">
      <formula>0</formula>
    </cfRule>
    <cfRule type="expression" dxfId="18" priority="13">
      <formula>L16&gt;$C16</formula>
    </cfRule>
  </conditionalFormatting>
  <conditionalFormatting sqref="L8:V15 F8:I42">
    <cfRule type="containsBlanks" priority="1" stopIfTrue="1">
      <formula>LEN(TRIM(F8))=0</formula>
    </cfRule>
    <cfRule type="containsText" priority="2" stopIfTrue="1" operator="containsText" text="&lt;">
      <formula>NOT(ISERROR(SEARCH("&lt;",F8)))</formula>
    </cfRule>
    <cfRule type="containsText" priority="3" stopIfTrue="1" operator="containsText" text="NC">
      <formula>NOT(ISERROR(SEARCH("NC",F8)))</formula>
    </cfRule>
    <cfRule type="containsText" priority="4" stopIfTrue="1" operator="containsText" text="LRL">
      <formula>NOT(ISERROR(SEARCH("LRL",F8)))</formula>
    </cfRule>
  </conditionalFormatting>
  <conditionalFormatting sqref="L8:V15">
    <cfRule type="cellIs" dxfId="17" priority="5" operator="greaterThan">
      <formula>0</formula>
    </cfRule>
    <cfRule type="expression" dxfId="16" priority="6">
      <formula>L8&gt;$C8</formula>
    </cfRule>
  </conditionalFormatting>
  <printOptions horizontalCentered="1"/>
  <pageMargins left="0.70866141732283472" right="0.70866141732283472" top="0.74803149606299213" bottom="0.74803149606299213" header="0.31496062992125984" footer="0.31496062992125984"/>
  <pageSetup paperSize="8" fitToWidth="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7" stopIfTrue="1" operator="containsText" id="{0A2C468E-2A5C-4084-B449-C9D818EFE7B4}">
            <xm:f>NOT(ISERROR(SEARCH("-",L17)))</xm:f>
            <xm:f>"-"</xm:f>
            <x14:dxf/>
          </x14:cfRule>
          <xm:sqref>L17:Q28 T17:V41 R17:S42 O29:Q29 L30:Q34 M35:Q35 L36:Q42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E873F-6ED3-42CF-9CC1-7E152144E953}">
  <sheetPr>
    <pageSetUpPr fitToPage="1"/>
  </sheetPr>
  <dimension ref="A1:Y48"/>
  <sheetViews>
    <sheetView zoomScale="85" zoomScaleNormal="85" workbookViewId="0">
      <pane xSplit="1" ySplit="7" topLeftCell="B8" activePane="bottomRight" state="frozen"/>
      <selection pane="bottomRight" activeCell="S10" sqref="S10"/>
      <selection pane="bottomLeft" activeCell="H32" sqref="H32"/>
      <selection pane="topRight" activeCell="H32" sqref="H32"/>
    </sheetView>
  </sheetViews>
  <sheetFormatPr defaultColWidth="32" defaultRowHeight="11.25"/>
  <cols>
    <col min="1" max="1" width="32" style="244"/>
    <col min="2" max="2" width="9" style="244" bestFit="1" customWidth="1"/>
    <col min="3" max="3" width="4.85546875" style="245" bestFit="1" customWidth="1"/>
    <col min="4" max="4" width="36.28515625" style="245" bestFit="1" customWidth="1"/>
    <col min="5" max="5" width="10.7109375" style="245" bestFit="1" customWidth="1"/>
    <col min="6" max="7" width="5.28515625" style="245" bestFit="1" customWidth="1"/>
    <col min="8" max="8" width="6" style="245" bestFit="1" customWidth="1"/>
    <col min="9" max="10" width="5.28515625" style="245" hidden="1" customWidth="1"/>
    <col min="11" max="11" width="6.140625" style="245" bestFit="1" customWidth="1"/>
    <col min="12" max="12" width="8.5703125" style="244" bestFit="1" customWidth="1"/>
    <col min="13" max="13" width="8.42578125" style="244" bestFit="1" customWidth="1"/>
    <col min="14" max="14" width="8.7109375" style="244" bestFit="1" customWidth="1"/>
    <col min="15" max="16" width="7.85546875" style="244" bestFit="1" customWidth="1"/>
    <col min="17" max="19" width="8.5703125" style="244" bestFit="1" customWidth="1"/>
    <col min="20" max="21" width="8.5703125" style="244" customWidth="1"/>
    <col min="22" max="22" width="8.5703125" style="244" bestFit="1" customWidth="1"/>
    <col min="23" max="16384" width="32" style="244"/>
  </cols>
  <sheetData>
    <row r="1" spans="1:25">
      <c r="A1" s="246" t="s">
        <v>201</v>
      </c>
    </row>
    <row r="2" spans="1:25">
      <c r="A2" s="246" t="s">
        <v>202</v>
      </c>
    </row>
    <row r="3" spans="1:25">
      <c r="A3" s="229" t="s">
        <v>2</v>
      </c>
    </row>
    <row r="5" spans="1:25" ht="12" thickBot="1">
      <c r="A5" s="250"/>
      <c r="B5" s="250"/>
      <c r="C5" s="251"/>
      <c r="D5" s="251"/>
      <c r="E5" s="251"/>
      <c r="F5" s="251"/>
      <c r="G5" s="251"/>
      <c r="H5" s="251"/>
      <c r="I5" s="251"/>
      <c r="J5" s="251"/>
      <c r="K5" s="251"/>
      <c r="L5" s="250"/>
      <c r="M5" s="250"/>
      <c r="N5" s="250"/>
      <c r="O5" s="250"/>
      <c r="P5" s="250"/>
      <c r="Q5" s="250"/>
      <c r="R5" s="250"/>
      <c r="S5" s="250"/>
      <c r="T5" s="250"/>
      <c r="U5" s="250"/>
      <c r="V5" s="250"/>
    </row>
    <row r="6" spans="1:25" ht="11.25" customHeight="1">
      <c r="A6" s="152" t="s">
        <v>52</v>
      </c>
      <c r="B6" s="287" t="s">
        <v>53</v>
      </c>
      <c r="C6" s="289" t="s">
        <v>150</v>
      </c>
      <c r="D6" s="290"/>
      <c r="E6" s="289" t="s">
        <v>55</v>
      </c>
      <c r="F6" s="290"/>
      <c r="G6" s="290"/>
      <c r="H6" s="290"/>
      <c r="I6" s="290"/>
      <c r="J6" s="290"/>
      <c r="K6" s="291"/>
      <c r="L6" s="15">
        <v>45747</v>
      </c>
      <c r="M6" s="16">
        <v>45770</v>
      </c>
      <c r="N6" s="16">
        <v>45799</v>
      </c>
      <c r="O6" s="16">
        <v>45840</v>
      </c>
      <c r="P6" s="16">
        <v>45866</v>
      </c>
      <c r="Q6" s="16">
        <v>45901</v>
      </c>
      <c r="R6" s="16">
        <v>45922</v>
      </c>
      <c r="S6" s="16">
        <v>45944</v>
      </c>
      <c r="T6" s="16">
        <v>45968</v>
      </c>
      <c r="U6" s="193">
        <v>45999</v>
      </c>
      <c r="V6" s="200">
        <v>46048</v>
      </c>
      <c r="W6" s="280"/>
    </row>
    <row r="7" spans="1:25" ht="11.25" customHeight="1" thickBot="1">
      <c r="A7" s="17" t="s">
        <v>151</v>
      </c>
      <c r="B7" s="288"/>
      <c r="C7" s="53" t="s">
        <v>152</v>
      </c>
      <c r="D7" s="153" t="s">
        <v>153</v>
      </c>
      <c r="E7" s="53" t="s">
        <v>56</v>
      </c>
      <c r="F7" s="154" t="s">
        <v>57</v>
      </c>
      <c r="G7" s="154" t="s">
        <v>58</v>
      </c>
      <c r="H7" s="180" t="s">
        <v>59</v>
      </c>
      <c r="I7" s="180" t="s">
        <v>154</v>
      </c>
      <c r="J7" s="180" t="s">
        <v>155</v>
      </c>
      <c r="K7" s="155" t="s">
        <v>133</v>
      </c>
      <c r="L7" s="18" t="s">
        <v>156</v>
      </c>
      <c r="M7" s="191" t="s">
        <v>157</v>
      </c>
      <c r="N7" s="191" t="s">
        <v>158</v>
      </c>
      <c r="O7" s="281" t="s">
        <v>159</v>
      </c>
      <c r="P7" s="281" t="s">
        <v>160</v>
      </c>
      <c r="Q7" s="281" t="s">
        <v>161</v>
      </c>
      <c r="R7" s="191" t="s">
        <v>162</v>
      </c>
      <c r="S7" s="191" t="s">
        <v>163</v>
      </c>
      <c r="T7" s="191" t="s">
        <v>164</v>
      </c>
      <c r="U7" s="194" t="s">
        <v>165</v>
      </c>
      <c r="V7" s="201" t="s">
        <v>39</v>
      </c>
      <c r="W7" s="280"/>
    </row>
    <row r="8" spans="1:25">
      <c r="A8" s="177" t="s">
        <v>60</v>
      </c>
      <c r="B8" s="176" t="s">
        <v>61</v>
      </c>
      <c r="C8" s="172" t="s">
        <v>62</v>
      </c>
      <c r="D8" s="189"/>
      <c r="E8" s="172">
        <f t="shared" ref="E8:E42" si="0">COUNTA(L8:V8)-COUNTIF(L8:V8,"-")</f>
        <v>10</v>
      </c>
      <c r="F8" s="175">
        <f t="shared" ref="F8:F27" si="1">IF(COUNTIF(L8:V8,"*&lt;*")&gt;0,"LRL",MIN(L8:V8))</f>
        <v>6.73</v>
      </c>
      <c r="G8" s="166">
        <f>IF(K8="LRL","NC",AVERAGE(L8:V8))</f>
        <v>7.2769999999999992</v>
      </c>
      <c r="H8" s="181">
        <f>IF(G8="NC","NC",STDEV(L8:V8))</f>
        <v>0.35427704162452039</v>
      </c>
      <c r="I8" s="181">
        <f>IF(H8="NC","NC",2*H8)</f>
        <v>0.70855408324904079</v>
      </c>
      <c r="J8" s="181">
        <f>IF(H8="NC","NC",3*H8)</f>
        <v>1.0628311248735611</v>
      </c>
      <c r="K8" s="169">
        <f t="shared" ref="K8:K27" si="2">IF(MAX(L8:V8)&gt;0,MAX(L8:V8),"LRL")</f>
        <v>7.75</v>
      </c>
      <c r="L8" s="171">
        <v>7.16</v>
      </c>
      <c r="M8" s="179">
        <v>7.57</v>
      </c>
      <c r="N8" s="179">
        <v>6.73</v>
      </c>
      <c r="O8" s="179">
        <v>6.83</v>
      </c>
      <c r="P8" s="178">
        <v>7.59</v>
      </c>
      <c r="Q8" s="178">
        <v>7.75</v>
      </c>
      <c r="R8" s="179">
        <v>7.63</v>
      </c>
      <c r="S8" s="179">
        <v>7.29</v>
      </c>
      <c r="T8" s="179">
        <v>6.99</v>
      </c>
      <c r="U8" s="195">
        <v>7.23</v>
      </c>
      <c r="V8" s="170"/>
      <c r="W8" s="280"/>
    </row>
    <row r="9" spans="1:25">
      <c r="A9" s="19" t="s">
        <v>63</v>
      </c>
      <c r="B9" s="20" t="s">
        <v>64</v>
      </c>
      <c r="C9" s="21" t="s">
        <v>62</v>
      </c>
      <c r="D9" s="22"/>
      <c r="E9" s="21">
        <f t="shared" si="0"/>
        <v>9</v>
      </c>
      <c r="F9" s="23">
        <f t="shared" si="1"/>
        <v>2125</v>
      </c>
      <c r="G9" s="42">
        <f t="shared" ref="G9:G42" si="3">IF(K9="LRL","NC",AVERAGE(L9:V9))</f>
        <v>2839</v>
      </c>
      <c r="H9" s="182">
        <f t="shared" ref="H9:H42" si="4">IF(G9="NC","NC",STDEV(L9:V9))</f>
        <v>621.42437190699241</v>
      </c>
      <c r="I9" s="182">
        <f t="shared" ref="I9:I42" si="5">IF(H9="NC","NC",2*H9)</f>
        <v>1242.8487438139848</v>
      </c>
      <c r="J9" s="182">
        <f t="shared" ref="J9:J42" si="6">IF(H9="NC","NC",3*H9)</f>
        <v>1864.2731157209773</v>
      </c>
      <c r="K9" s="24">
        <f t="shared" si="2"/>
        <v>3816</v>
      </c>
      <c r="L9" s="25">
        <v>2816</v>
      </c>
      <c r="M9" s="26">
        <v>2593</v>
      </c>
      <c r="N9" s="26">
        <v>2446</v>
      </c>
      <c r="O9" s="26">
        <v>3816</v>
      </c>
      <c r="P9" s="27">
        <v>2636</v>
      </c>
      <c r="Q9" s="27">
        <v>2133</v>
      </c>
      <c r="R9" s="26">
        <v>2125</v>
      </c>
      <c r="S9" s="26" t="s">
        <v>62</v>
      </c>
      <c r="T9" s="26">
        <v>3408</v>
      </c>
      <c r="U9" s="196">
        <v>3578</v>
      </c>
      <c r="V9" s="90"/>
      <c r="W9" s="280"/>
    </row>
    <row r="10" spans="1:25">
      <c r="A10" s="19" t="s">
        <v>166</v>
      </c>
      <c r="B10" s="20" t="s">
        <v>66</v>
      </c>
      <c r="C10" s="21" t="s">
        <v>62</v>
      </c>
      <c r="D10" s="28"/>
      <c r="E10" s="21">
        <f t="shared" si="0"/>
        <v>10</v>
      </c>
      <c r="F10" s="29">
        <f t="shared" si="1"/>
        <v>42.5</v>
      </c>
      <c r="G10" s="29">
        <f t="shared" si="3"/>
        <v>52.04</v>
      </c>
      <c r="H10" s="183">
        <f t="shared" si="4"/>
        <v>5.8646208554158354</v>
      </c>
      <c r="I10" s="183">
        <f t="shared" si="5"/>
        <v>11.729241710831671</v>
      </c>
      <c r="J10" s="183">
        <f t="shared" si="6"/>
        <v>17.593862566247505</v>
      </c>
      <c r="K10" s="30">
        <f t="shared" si="2"/>
        <v>59.9</v>
      </c>
      <c r="L10" s="31">
        <v>49.9</v>
      </c>
      <c r="M10" s="10">
        <v>49.6</v>
      </c>
      <c r="N10" s="10">
        <v>47.4</v>
      </c>
      <c r="O10" s="10">
        <v>59.9</v>
      </c>
      <c r="P10" s="32">
        <v>45.4</v>
      </c>
      <c r="Q10" s="32">
        <v>58</v>
      </c>
      <c r="R10" s="10">
        <v>56.4</v>
      </c>
      <c r="S10" s="10">
        <v>42.5</v>
      </c>
      <c r="T10" s="10">
        <v>55.7</v>
      </c>
      <c r="U10" s="197">
        <v>55.6</v>
      </c>
      <c r="V10" s="11"/>
      <c r="W10" s="280"/>
    </row>
    <row r="11" spans="1:25">
      <c r="A11" s="19" t="s">
        <v>167</v>
      </c>
      <c r="B11" s="20" t="s">
        <v>66</v>
      </c>
      <c r="C11" s="21" t="s">
        <v>62</v>
      </c>
      <c r="D11" s="33"/>
      <c r="E11" s="21">
        <f t="shared" si="0"/>
        <v>10</v>
      </c>
      <c r="F11" s="34" t="str">
        <f t="shared" si="1"/>
        <v>LRL</v>
      </c>
      <c r="G11" s="29" t="s">
        <v>177</v>
      </c>
      <c r="H11" s="183" t="str">
        <f t="shared" si="4"/>
        <v>NC</v>
      </c>
      <c r="I11" s="183" t="str">
        <f t="shared" si="5"/>
        <v>NC</v>
      </c>
      <c r="J11" s="183" t="str">
        <f t="shared" si="6"/>
        <v>NC</v>
      </c>
      <c r="K11" s="35">
        <f t="shared" si="2"/>
        <v>0.05</v>
      </c>
      <c r="L11" s="31">
        <v>0.05</v>
      </c>
      <c r="M11" s="10">
        <v>0.03</v>
      </c>
      <c r="N11" s="36" t="s">
        <v>168</v>
      </c>
      <c r="O11" s="10" t="s">
        <v>168</v>
      </c>
      <c r="P11" s="32">
        <v>0.03</v>
      </c>
      <c r="Q11" s="32">
        <v>0.05</v>
      </c>
      <c r="R11" s="10" t="s">
        <v>168</v>
      </c>
      <c r="S11" s="10" t="s">
        <v>168</v>
      </c>
      <c r="T11" s="10" t="s">
        <v>168</v>
      </c>
      <c r="U11" s="197" t="s">
        <v>168</v>
      </c>
      <c r="V11" s="11"/>
      <c r="W11" s="280"/>
    </row>
    <row r="12" spans="1:25">
      <c r="A12" s="19" t="s">
        <v>71</v>
      </c>
      <c r="B12" s="20" t="s">
        <v>66</v>
      </c>
      <c r="C12" s="21">
        <v>250</v>
      </c>
      <c r="D12" s="37" t="s">
        <v>169</v>
      </c>
      <c r="E12" s="21">
        <f t="shared" si="0"/>
        <v>10</v>
      </c>
      <c r="F12" s="38">
        <f t="shared" si="1"/>
        <v>373.4</v>
      </c>
      <c r="G12" s="29">
        <f t="shared" si="3"/>
        <v>694.95</v>
      </c>
      <c r="H12" s="183">
        <f t="shared" si="4"/>
        <v>228.07019996288656</v>
      </c>
      <c r="I12" s="183">
        <f t="shared" si="5"/>
        <v>456.14039992577312</v>
      </c>
      <c r="J12" s="183">
        <f t="shared" si="6"/>
        <v>684.21059988865966</v>
      </c>
      <c r="K12" s="39">
        <f t="shared" si="2"/>
        <v>1036.8</v>
      </c>
      <c r="L12" s="31">
        <v>757.6</v>
      </c>
      <c r="M12" s="10">
        <v>663.3</v>
      </c>
      <c r="N12" s="10">
        <v>611.9</v>
      </c>
      <c r="O12" s="40">
        <v>1036.8</v>
      </c>
      <c r="P12" s="32">
        <v>582.79999999999995</v>
      </c>
      <c r="Q12" s="32">
        <v>512.1</v>
      </c>
      <c r="R12" s="10">
        <v>483.8</v>
      </c>
      <c r="S12" s="10">
        <v>373.4</v>
      </c>
      <c r="T12" s="10">
        <v>983.9</v>
      </c>
      <c r="U12" s="197">
        <v>943.9</v>
      </c>
      <c r="V12" s="11"/>
      <c r="W12" s="280"/>
      <c r="X12" s="279"/>
      <c r="Y12" s="279"/>
    </row>
    <row r="13" spans="1:25">
      <c r="A13" s="19" t="s">
        <v>170</v>
      </c>
      <c r="B13" s="20" t="s">
        <v>66</v>
      </c>
      <c r="C13" s="21" t="s">
        <v>62</v>
      </c>
      <c r="D13" s="37"/>
      <c r="E13" s="21">
        <f t="shared" si="0"/>
        <v>10</v>
      </c>
      <c r="F13" s="38">
        <f t="shared" si="1"/>
        <v>3.6</v>
      </c>
      <c r="G13" s="29">
        <f t="shared" si="3"/>
        <v>9.2899999999999991</v>
      </c>
      <c r="H13" s="183">
        <f t="shared" si="4"/>
        <v>3.9438982407426981</v>
      </c>
      <c r="I13" s="183">
        <f t="shared" si="5"/>
        <v>7.8877964814853962</v>
      </c>
      <c r="J13" s="183">
        <f t="shared" si="6"/>
        <v>11.831694722228095</v>
      </c>
      <c r="K13" s="41">
        <f t="shared" si="2"/>
        <v>13.8</v>
      </c>
      <c r="L13" s="31">
        <v>12.7</v>
      </c>
      <c r="M13" s="10">
        <v>13.8</v>
      </c>
      <c r="N13" s="10">
        <v>13.6</v>
      </c>
      <c r="O13" s="10">
        <v>9.6</v>
      </c>
      <c r="P13" s="32">
        <v>12.1</v>
      </c>
      <c r="Q13" s="32">
        <v>4.7</v>
      </c>
      <c r="R13" s="10">
        <v>5.8</v>
      </c>
      <c r="S13" s="10">
        <v>11.2</v>
      </c>
      <c r="T13" s="10">
        <v>3.6</v>
      </c>
      <c r="U13" s="197">
        <v>5.8</v>
      </c>
      <c r="V13" s="11"/>
      <c r="W13" s="280"/>
    </row>
    <row r="14" spans="1:25">
      <c r="A14" s="19" t="s">
        <v>171</v>
      </c>
      <c r="B14" s="20" t="s">
        <v>66</v>
      </c>
      <c r="C14" s="21" t="s">
        <v>62</v>
      </c>
      <c r="D14" s="37"/>
      <c r="E14" s="21">
        <f t="shared" si="0"/>
        <v>10</v>
      </c>
      <c r="F14" s="38" t="str">
        <f t="shared" si="1"/>
        <v>LRL</v>
      </c>
      <c r="G14" s="29" t="str">
        <f t="shared" si="3"/>
        <v>NC</v>
      </c>
      <c r="H14" s="183" t="str">
        <f t="shared" si="4"/>
        <v>NC</v>
      </c>
      <c r="I14" s="183" t="str">
        <f t="shared" si="5"/>
        <v>NC</v>
      </c>
      <c r="J14" s="183" t="str">
        <f t="shared" si="6"/>
        <v>NC</v>
      </c>
      <c r="K14" s="41" t="str">
        <f t="shared" si="2"/>
        <v>LRL</v>
      </c>
      <c r="L14" s="31" t="s">
        <v>172</v>
      </c>
      <c r="M14" s="10" t="s">
        <v>172</v>
      </c>
      <c r="N14" s="10" t="s">
        <v>172</v>
      </c>
      <c r="O14" s="10" t="s">
        <v>172</v>
      </c>
      <c r="P14" s="32" t="s">
        <v>172</v>
      </c>
      <c r="Q14" s="32" t="s">
        <v>172</v>
      </c>
      <c r="R14" s="10" t="s">
        <v>172</v>
      </c>
      <c r="S14" s="10" t="s">
        <v>172</v>
      </c>
      <c r="T14" s="10" t="s">
        <v>172</v>
      </c>
      <c r="U14" s="197" t="s">
        <v>172</v>
      </c>
      <c r="V14" s="11"/>
      <c r="W14" s="280"/>
    </row>
    <row r="15" spans="1:25">
      <c r="A15" s="19" t="s">
        <v>173</v>
      </c>
      <c r="B15" s="20" t="s">
        <v>66</v>
      </c>
      <c r="C15" s="172" t="s">
        <v>62</v>
      </c>
      <c r="D15" s="37"/>
      <c r="E15" s="172">
        <f t="shared" si="0"/>
        <v>10</v>
      </c>
      <c r="F15" s="38" t="str">
        <f t="shared" si="1"/>
        <v>LRL</v>
      </c>
      <c r="G15" s="29">
        <f t="shared" si="3"/>
        <v>11.5</v>
      </c>
      <c r="H15" s="183">
        <f t="shared" si="4"/>
        <v>4.0355562548072959</v>
      </c>
      <c r="I15" s="183">
        <f t="shared" si="5"/>
        <v>8.0711125096145917</v>
      </c>
      <c r="J15" s="183">
        <f t="shared" si="6"/>
        <v>12.106668764421887</v>
      </c>
      <c r="K15" s="41">
        <f t="shared" si="2"/>
        <v>19</v>
      </c>
      <c r="L15" s="31">
        <v>14</v>
      </c>
      <c r="M15" s="10">
        <v>8</v>
      </c>
      <c r="N15" s="10">
        <v>15</v>
      </c>
      <c r="O15" s="10" t="s">
        <v>174</v>
      </c>
      <c r="P15" s="32">
        <v>10</v>
      </c>
      <c r="Q15" s="32">
        <v>19</v>
      </c>
      <c r="R15" s="10">
        <v>9</v>
      </c>
      <c r="S15" s="10">
        <v>8</v>
      </c>
      <c r="T15" s="10">
        <v>9</v>
      </c>
      <c r="U15" s="197" t="s">
        <v>203</v>
      </c>
      <c r="V15" s="11"/>
      <c r="W15" s="280"/>
    </row>
    <row r="16" spans="1:25">
      <c r="A16" s="19" t="s">
        <v>78</v>
      </c>
      <c r="B16" s="20" t="s">
        <v>66</v>
      </c>
      <c r="C16" s="43">
        <v>5</v>
      </c>
      <c r="D16" s="37" t="s">
        <v>175</v>
      </c>
      <c r="E16" s="21">
        <f t="shared" si="0"/>
        <v>10</v>
      </c>
      <c r="F16" s="38" t="str">
        <f t="shared" si="1"/>
        <v>LRL</v>
      </c>
      <c r="G16" s="29" t="str">
        <f>IF(K16="LRL","NC",AVERAGE(L16:V16))</f>
        <v>NC</v>
      </c>
      <c r="H16" s="183" t="str">
        <f t="shared" si="4"/>
        <v>NC</v>
      </c>
      <c r="I16" s="183" t="str">
        <f t="shared" si="5"/>
        <v>NC</v>
      </c>
      <c r="J16" s="183" t="str">
        <f t="shared" si="6"/>
        <v>NC</v>
      </c>
      <c r="K16" s="41" t="str">
        <f t="shared" si="2"/>
        <v>LRL</v>
      </c>
      <c r="L16" s="31" t="s">
        <v>176</v>
      </c>
      <c r="M16" s="10" t="s">
        <v>176</v>
      </c>
      <c r="N16" s="10" t="s">
        <v>176</v>
      </c>
      <c r="O16" s="10" t="s">
        <v>176</v>
      </c>
      <c r="P16" s="10" t="s">
        <v>176</v>
      </c>
      <c r="Q16" s="10" t="s">
        <v>204</v>
      </c>
      <c r="R16" s="10" t="s">
        <v>176</v>
      </c>
      <c r="S16" s="10" t="s">
        <v>176</v>
      </c>
      <c r="T16" s="10" t="s">
        <v>168</v>
      </c>
      <c r="U16" s="197" t="s">
        <v>176</v>
      </c>
      <c r="V16" s="11"/>
      <c r="W16" s="280"/>
    </row>
    <row r="17" spans="1:23">
      <c r="A17" s="19" t="s">
        <v>80</v>
      </c>
      <c r="B17" s="20" t="s">
        <v>66</v>
      </c>
      <c r="C17" s="21" t="s">
        <v>62</v>
      </c>
      <c r="D17" s="37"/>
      <c r="E17" s="21">
        <f t="shared" si="0"/>
        <v>10</v>
      </c>
      <c r="F17" s="38">
        <f t="shared" si="1"/>
        <v>0.8</v>
      </c>
      <c r="G17" s="29">
        <f t="shared" si="3"/>
        <v>2.09</v>
      </c>
      <c r="H17" s="183">
        <f t="shared" si="4"/>
        <v>0.87869853255317987</v>
      </c>
      <c r="I17" s="183">
        <f t="shared" si="5"/>
        <v>1.7573970651063597</v>
      </c>
      <c r="J17" s="183">
        <f t="shared" si="6"/>
        <v>2.6360955976595397</v>
      </c>
      <c r="K17" s="41">
        <f t="shared" si="2"/>
        <v>3.1</v>
      </c>
      <c r="L17" s="31">
        <v>2.9</v>
      </c>
      <c r="M17" s="10">
        <v>3.1</v>
      </c>
      <c r="N17" s="10">
        <v>3</v>
      </c>
      <c r="O17" s="10">
        <v>2.2000000000000002</v>
      </c>
      <c r="P17" s="32">
        <v>2.7</v>
      </c>
      <c r="Q17" s="32">
        <v>1.1000000000000001</v>
      </c>
      <c r="R17" s="10">
        <v>1.3</v>
      </c>
      <c r="S17" s="10">
        <v>2.5</v>
      </c>
      <c r="T17" s="10">
        <v>0.8</v>
      </c>
      <c r="U17" s="197">
        <v>1.3</v>
      </c>
      <c r="V17" s="11"/>
      <c r="W17" s="280"/>
    </row>
    <row r="18" spans="1:23">
      <c r="A18" s="19" t="s">
        <v>81</v>
      </c>
      <c r="B18" s="20" t="s">
        <v>66</v>
      </c>
      <c r="C18" s="21" t="s">
        <v>62</v>
      </c>
      <c r="D18" s="37"/>
      <c r="E18" s="21">
        <f t="shared" si="0"/>
        <v>10</v>
      </c>
      <c r="F18" s="38" t="str">
        <f t="shared" si="1"/>
        <v>LRL</v>
      </c>
      <c r="G18" s="29" t="s">
        <v>177</v>
      </c>
      <c r="H18" s="183" t="str">
        <f t="shared" si="4"/>
        <v>NC</v>
      </c>
      <c r="I18" s="183" t="str">
        <f t="shared" si="5"/>
        <v>NC</v>
      </c>
      <c r="J18" s="183" t="str">
        <f t="shared" si="6"/>
        <v>NC</v>
      </c>
      <c r="K18" s="41">
        <f t="shared" si="2"/>
        <v>4</v>
      </c>
      <c r="L18" s="31" t="s">
        <v>108</v>
      </c>
      <c r="M18" s="10" t="s">
        <v>108</v>
      </c>
      <c r="N18" s="10">
        <v>4</v>
      </c>
      <c r="O18" s="10" t="s">
        <v>108</v>
      </c>
      <c r="P18" s="32" t="s">
        <v>108</v>
      </c>
      <c r="Q18" s="32" t="s">
        <v>108</v>
      </c>
      <c r="R18" s="10" t="s">
        <v>108</v>
      </c>
      <c r="S18" s="10" t="s">
        <v>108</v>
      </c>
      <c r="T18" s="10" t="s">
        <v>108</v>
      </c>
      <c r="U18" s="197" t="s">
        <v>108</v>
      </c>
      <c r="V18" s="11"/>
      <c r="W18" s="280"/>
    </row>
    <row r="19" spans="1:23">
      <c r="A19" s="19" t="s">
        <v>178</v>
      </c>
      <c r="B19" s="20" t="s">
        <v>84</v>
      </c>
      <c r="C19" s="21" t="s">
        <v>62</v>
      </c>
      <c r="D19" s="37"/>
      <c r="E19" s="21">
        <f t="shared" si="0"/>
        <v>10</v>
      </c>
      <c r="F19" s="23">
        <f t="shared" si="1"/>
        <v>185</v>
      </c>
      <c r="G19" s="23">
        <f t="shared" si="3"/>
        <v>245.9</v>
      </c>
      <c r="H19" s="184">
        <f t="shared" si="4"/>
        <v>52.350209593128156</v>
      </c>
      <c r="I19" s="184">
        <f t="shared" si="5"/>
        <v>104.70041918625631</v>
      </c>
      <c r="J19" s="184">
        <f t="shared" si="6"/>
        <v>157.05062877938445</v>
      </c>
      <c r="K19" s="24">
        <f t="shared" si="2"/>
        <v>332</v>
      </c>
      <c r="L19" s="26">
        <v>185</v>
      </c>
      <c r="M19" s="26">
        <v>214</v>
      </c>
      <c r="N19" s="26">
        <v>222</v>
      </c>
      <c r="O19" s="26">
        <v>286</v>
      </c>
      <c r="P19" s="26">
        <v>314</v>
      </c>
      <c r="Q19" s="26">
        <v>264</v>
      </c>
      <c r="R19" s="10">
        <v>332</v>
      </c>
      <c r="S19" s="10">
        <v>204</v>
      </c>
      <c r="T19" s="10">
        <v>186</v>
      </c>
      <c r="U19" s="197">
        <v>252</v>
      </c>
      <c r="V19" s="11"/>
      <c r="W19" s="280"/>
    </row>
    <row r="20" spans="1:23">
      <c r="A20" s="19" t="s">
        <v>179</v>
      </c>
      <c r="B20" s="20" t="s">
        <v>84</v>
      </c>
      <c r="C20" s="21" t="s">
        <v>62</v>
      </c>
      <c r="D20" s="37"/>
      <c r="E20" s="21">
        <f t="shared" si="0"/>
        <v>10</v>
      </c>
      <c r="F20" s="23">
        <f t="shared" si="1"/>
        <v>157</v>
      </c>
      <c r="G20" s="23">
        <f t="shared" si="3"/>
        <v>410.9</v>
      </c>
      <c r="H20" s="184">
        <f t="shared" si="4"/>
        <v>247.5863261347219</v>
      </c>
      <c r="I20" s="184">
        <f t="shared" si="5"/>
        <v>495.1726522694438</v>
      </c>
      <c r="J20" s="184">
        <f t="shared" si="6"/>
        <v>742.75897840416565</v>
      </c>
      <c r="K20" s="24">
        <f t="shared" si="2"/>
        <v>946</v>
      </c>
      <c r="L20" s="26">
        <v>273</v>
      </c>
      <c r="M20" s="26">
        <v>326</v>
      </c>
      <c r="N20" s="26">
        <v>300</v>
      </c>
      <c r="O20" s="26">
        <v>417</v>
      </c>
      <c r="P20" s="26">
        <v>352</v>
      </c>
      <c r="Q20" s="26">
        <v>157</v>
      </c>
      <c r="R20" s="10">
        <v>258</v>
      </c>
      <c r="S20" s="10">
        <v>314</v>
      </c>
      <c r="T20" s="10">
        <v>766</v>
      </c>
      <c r="U20" s="197">
        <v>946</v>
      </c>
      <c r="V20" s="11"/>
      <c r="W20" s="280"/>
    </row>
    <row r="21" spans="1:23">
      <c r="A21" s="19" t="s">
        <v>88</v>
      </c>
      <c r="B21" s="20" t="s">
        <v>66</v>
      </c>
      <c r="C21" s="21" t="s">
        <v>62</v>
      </c>
      <c r="D21" s="37"/>
      <c r="E21" s="21">
        <f t="shared" si="0"/>
        <v>10</v>
      </c>
      <c r="F21" s="23">
        <f t="shared" si="1"/>
        <v>33</v>
      </c>
      <c r="G21" s="23">
        <f t="shared" si="3"/>
        <v>4350.2</v>
      </c>
      <c r="H21" s="184">
        <f t="shared" si="4"/>
        <v>6911.2121110876378</v>
      </c>
      <c r="I21" s="184">
        <f t="shared" si="5"/>
        <v>13822.424222175276</v>
      </c>
      <c r="J21" s="184">
        <f t="shared" si="6"/>
        <v>20733.636333262912</v>
      </c>
      <c r="K21" s="24">
        <f t="shared" si="2"/>
        <v>17333</v>
      </c>
      <c r="L21" s="26">
        <v>33</v>
      </c>
      <c r="M21" s="26">
        <v>1541</v>
      </c>
      <c r="N21" s="26">
        <v>299</v>
      </c>
      <c r="O21" s="26">
        <v>17100</v>
      </c>
      <c r="P21" s="26">
        <v>17333</v>
      </c>
      <c r="Q21" s="26">
        <v>2014</v>
      </c>
      <c r="R21" s="10">
        <v>4414</v>
      </c>
      <c r="S21" s="10">
        <v>194</v>
      </c>
      <c r="T21" s="10">
        <v>92</v>
      </c>
      <c r="U21" s="197">
        <v>482</v>
      </c>
      <c r="V21" s="11"/>
      <c r="W21" s="280"/>
    </row>
    <row r="22" spans="1:23">
      <c r="A22" s="19" t="s">
        <v>91</v>
      </c>
      <c r="B22" s="20" t="s">
        <v>66</v>
      </c>
      <c r="C22" s="21" t="s">
        <v>62</v>
      </c>
      <c r="D22" s="37"/>
      <c r="E22" s="21">
        <f t="shared" si="0"/>
        <v>10</v>
      </c>
      <c r="F22" s="23">
        <f t="shared" si="1"/>
        <v>1010</v>
      </c>
      <c r="G22" s="23">
        <f t="shared" si="3"/>
        <v>1602.1</v>
      </c>
      <c r="H22" s="184">
        <f t="shared" si="4"/>
        <v>399.25498674962631</v>
      </c>
      <c r="I22" s="184">
        <f t="shared" si="5"/>
        <v>798.50997349925262</v>
      </c>
      <c r="J22" s="184">
        <f t="shared" si="6"/>
        <v>1197.7649602488789</v>
      </c>
      <c r="K22" s="24">
        <f t="shared" si="2"/>
        <v>2168</v>
      </c>
      <c r="L22" s="26">
        <v>1651</v>
      </c>
      <c r="M22" s="26">
        <v>1463</v>
      </c>
      <c r="N22" s="26">
        <v>1416</v>
      </c>
      <c r="O22" s="26">
        <v>2168</v>
      </c>
      <c r="P22" s="26">
        <v>1543</v>
      </c>
      <c r="Q22" s="26">
        <v>1268</v>
      </c>
      <c r="R22" s="10">
        <v>1298</v>
      </c>
      <c r="S22" s="10">
        <v>1010</v>
      </c>
      <c r="T22" s="10">
        <v>2107</v>
      </c>
      <c r="U22" s="197">
        <v>2097</v>
      </c>
      <c r="V22" s="11"/>
      <c r="W22" s="280"/>
    </row>
    <row r="23" spans="1:23">
      <c r="A23" s="19" t="s">
        <v>92</v>
      </c>
      <c r="B23" s="20" t="s">
        <v>66</v>
      </c>
      <c r="C23" s="21" t="s">
        <v>62</v>
      </c>
      <c r="D23" s="37"/>
      <c r="E23" s="21">
        <f t="shared" si="0"/>
        <v>10</v>
      </c>
      <c r="F23" s="23">
        <f t="shared" si="1"/>
        <v>185</v>
      </c>
      <c r="G23" s="23">
        <f t="shared" si="3"/>
        <v>245.9</v>
      </c>
      <c r="H23" s="184">
        <f t="shared" si="4"/>
        <v>52.350209593128156</v>
      </c>
      <c r="I23" s="184">
        <f t="shared" si="5"/>
        <v>104.70041918625631</v>
      </c>
      <c r="J23" s="184">
        <f t="shared" si="6"/>
        <v>157.05062877938445</v>
      </c>
      <c r="K23" s="24">
        <f t="shared" si="2"/>
        <v>332</v>
      </c>
      <c r="L23" s="26">
        <v>185</v>
      </c>
      <c r="M23" s="26">
        <v>214</v>
      </c>
      <c r="N23" s="26">
        <v>222</v>
      </c>
      <c r="O23" s="26">
        <v>286</v>
      </c>
      <c r="P23" s="26">
        <v>314</v>
      </c>
      <c r="Q23" s="26">
        <v>264</v>
      </c>
      <c r="R23" s="10">
        <v>332</v>
      </c>
      <c r="S23" s="10">
        <v>204</v>
      </c>
      <c r="T23" s="10">
        <v>186</v>
      </c>
      <c r="U23" s="197">
        <v>252</v>
      </c>
      <c r="V23" s="11"/>
      <c r="W23" s="280"/>
    </row>
    <row r="24" spans="1:23">
      <c r="A24" s="19" t="s">
        <v>93</v>
      </c>
      <c r="B24" s="20" t="s">
        <v>68</v>
      </c>
      <c r="C24" s="21" t="s">
        <v>62</v>
      </c>
      <c r="D24" s="37"/>
      <c r="E24" s="21">
        <f t="shared" si="0"/>
        <v>10</v>
      </c>
      <c r="F24" s="38" t="str">
        <f t="shared" si="1"/>
        <v>LRL</v>
      </c>
      <c r="G24" s="29">
        <f t="shared" si="3"/>
        <v>11.314285714285715</v>
      </c>
      <c r="H24" s="183">
        <f t="shared" si="4"/>
        <v>13.027589770870712</v>
      </c>
      <c r="I24" s="183">
        <f t="shared" si="5"/>
        <v>26.055179541741424</v>
      </c>
      <c r="J24" s="183">
        <f t="shared" si="6"/>
        <v>39.082769312612136</v>
      </c>
      <c r="K24" s="41">
        <f t="shared" si="2"/>
        <v>39</v>
      </c>
      <c r="L24" s="40">
        <v>11.7</v>
      </c>
      <c r="M24" s="40">
        <v>13.8</v>
      </c>
      <c r="N24" s="40" t="s">
        <v>180</v>
      </c>
      <c r="O24" s="40">
        <v>6.5</v>
      </c>
      <c r="P24" s="40">
        <v>3.7</v>
      </c>
      <c r="Q24" s="40">
        <v>39</v>
      </c>
      <c r="R24" s="10">
        <v>2.2000000000000002</v>
      </c>
      <c r="S24" s="10">
        <v>2.2999999999999998</v>
      </c>
      <c r="T24" s="10" t="s">
        <v>205</v>
      </c>
      <c r="U24" s="197" t="s">
        <v>205</v>
      </c>
      <c r="V24" s="11"/>
      <c r="W24" s="280"/>
    </row>
    <row r="25" spans="1:23">
      <c r="A25" s="19" t="s">
        <v>94</v>
      </c>
      <c r="B25" s="20" t="s">
        <v>68</v>
      </c>
      <c r="C25" s="21">
        <v>50</v>
      </c>
      <c r="D25" s="37" t="s">
        <v>169</v>
      </c>
      <c r="E25" s="21">
        <f t="shared" si="0"/>
        <v>10</v>
      </c>
      <c r="F25" s="38" t="str">
        <f t="shared" si="1"/>
        <v>LRL</v>
      </c>
      <c r="G25" s="29">
        <f t="shared" si="3"/>
        <v>1.25</v>
      </c>
      <c r="H25" s="183">
        <f t="shared" si="4"/>
        <v>0.35355339059327379</v>
      </c>
      <c r="I25" s="183">
        <f t="shared" si="5"/>
        <v>0.70710678118654757</v>
      </c>
      <c r="J25" s="183">
        <f t="shared" si="6"/>
        <v>1.0606601717798214</v>
      </c>
      <c r="K25" s="41">
        <f t="shared" si="2"/>
        <v>1.5</v>
      </c>
      <c r="L25" s="31" t="s">
        <v>181</v>
      </c>
      <c r="M25" s="10">
        <v>1.5</v>
      </c>
      <c r="N25" s="10" t="s">
        <v>181</v>
      </c>
      <c r="O25" s="10" t="s">
        <v>181</v>
      </c>
      <c r="P25" s="32" t="s">
        <v>181</v>
      </c>
      <c r="Q25" s="32">
        <v>1</v>
      </c>
      <c r="R25" s="10" t="s">
        <v>181</v>
      </c>
      <c r="S25" s="10" t="s">
        <v>181</v>
      </c>
      <c r="T25" s="10" t="s">
        <v>206</v>
      </c>
      <c r="U25" s="197" t="s">
        <v>207</v>
      </c>
      <c r="V25" s="11"/>
      <c r="W25" s="280"/>
    </row>
    <row r="26" spans="1:23">
      <c r="A26" s="19" t="s">
        <v>183</v>
      </c>
      <c r="B26" s="20" t="s">
        <v>68</v>
      </c>
      <c r="C26" s="21">
        <v>0.25</v>
      </c>
      <c r="D26" s="37" t="s">
        <v>184</v>
      </c>
      <c r="E26" s="21">
        <f t="shared" si="0"/>
        <v>10</v>
      </c>
      <c r="F26" s="38">
        <f t="shared" si="1"/>
        <v>0.06</v>
      </c>
      <c r="G26" s="29">
        <f t="shared" si="3"/>
        <v>0.19900000000000001</v>
      </c>
      <c r="H26" s="183">
        <f t="shared" si="4"/>
        <v>0.12350888407092193</v>
      </c>
      <c r="I26" s="183">
        <f t="shared" si="5"/>
        <v>0.24701776814184387</v>
      </c>
      <c r="J26" s="183">
        <f t="shared" si="6"/>
        <v>0.37052665221276582</v>
      </c>
      <c r="K26" s="41">
        <f t="shared" si="2"/>
        <v>0.44</v>
      </c>
      <c r="L26" s="31">
        <v>0.27</v>
      </c>
      <c r="M26" s="10">
        <v>0.22</v>
      </c>
      <c r="N26" s="10">
        <v>0.23</v>
      </c>
      <c r="O26" s="10">
        <v>0.44</v>
      </c>
      <c r="P26" s="32">
        <v>0.1</v>
      </c>
      <c r="Q26" s="32">
        <v>0.06</v>
      </c>
      <c r="R26" s="10">
        <v>0.06</v>
      </c>
      <c r="S26" s="10">
        <v>0.13</v>
      </c>
      <c r="T26" s="10">
        <v>0.33</v>
      </c>
      <c r="U26" s="197">
        <v>0.15</v>
      </c>
      <c r="V26" s="11"/>
      <c r="W26" s="280"/>
    </row>
    <row r="27" spans="1:23">
      <c r="A27" s="19" t="s">
        <v>185</v>
      </c>
      <c r="B27" s="20" t="s">
        <v>68</v>
      </c>
      <c r="C27" s="21">
        <v>3.4</v>
      </c>
      <c r="D27" s="37" t="s">
        <v>186</v>
      </c>
      <c r="E27" s="21">
        <f t="shared" si="0"/>
        <v>10</v>
      </c>
      <c r="F27" s="38" t="str">
        <f t="shared" si="1"/>
        <v>LRL</v>
      </c>
      <c r="G27" s="29">
        <f t="shared" si="3"/>
        <v>6.8374999999999995</v>
      </c>
      <c r="H27" s="183">
        <f t="shared" si="4"/>
        <v>17.562210851712262</v>
      </c>
      <c r="I27" s="183">
        <f t="shared" si="5"/>
        <v>35.124421703424524</v>
      </c>
      <c r="J27" s="183">
        <f t="shared" si="6"/>
        <v>52.686632555136782</v>
      </c>
      <c r="K27" s="41">
        <f t="shared" si="2"/>
        <v>50.3</v>
      </c>
      <c r="L27" s="31">
        <v>0.7</v>
      </c>
      <c r="M27" s="10">
        <v>0.3</v>
      </c>
      <c r="N27" s="10">
        <v>0.6</v>
      </c>
      <c r="O27" s="10">
        <v>50.3</v>
      </c>
      <c r="P27" s="32">
        <v>0.8</v>
      </c>
      <c r="Q27" s="32">
        <v>0.8</v>
      </c>
      <c r="R27" s="10">
        <v>0.6</v>
      </c>
      <c r="S27" s="10">
        <v>0.6</v>
      </c>
      <c r="T27" s="10" t="s">
        <v>95</v>
      </c>
      <c r="U27" s="197" t="s">
        <v>95</v>
      </c>
      <c r="V27" s="11"/>
      <c r="W27" s="280"/>
    </row>
    <row r="28" spans="1:23">
      <c r="A28" s="19" t="s">
        <v>96</v>
      </c>
      <c r="B28" s="20" t="s">
        <v>68</v>
      </c>
      <c r="C28" s="21" t="s">
        <v>62</v>
      </c>
      <c r="D28" s="37"/>
      <c r="E28" s="21">
        <f t="shared" si="0"/>
        <v>10</v>
      </c>
      <c r="F28" s="38">
        <f t="shared" ref="F28:F42" si="7">IF(COUNTIF(L28:V28,"*&lt;*")&gt;0,"LRL",MIN(L28:V28))</f>
        <v>55</v>
      </c>
      <c r="G28" s="29">
        <f t="shared" si="3"/>
        <v>140.88000000000002</v>
      </c>
      <c r="H28" s="183">
        <f t="shared" si="4"/>
        <v>97.75434971851071</v>
      </c>
      <c r="I28" s="183">
        <f t="shared" si="5"/>
        <v>195.50869943702142</v>
      </c>
      <c r="J28" s="183">
        <f t="shared" si="6"/>
        <v>293.26304915553214</v>
      </c>
      <c r="K28" s="41">
        <f t="shared" ref="K28:K42" si="8">IF(MAX(L28:V28)&gt;0,MAX(L28:V28),"LRL")</f>
        <v>364.1</v>
      </c>
      <c r="L28" s="31">
        <v>95</v>
      </c>
      <c r="M28" s="10">
        <v>97</v>
      </c>
      <c r="N28" s="10">
        <v>115.9</v>
      </c>
      <c r="O28" s="10">
        <v>175.3</v>
      </c>
      <c r="P28" s="32">
        <v>101</v>
      </c>
      <c r="Q28" s="32">
        <v>55</v>
      </c>
      <c r="R28" s="10">
        <v>69</v>
      </c>
      <c r="S28" s="10">
        <v>82.5</v>
      </c>
      <c r="T28" s="10">
        <v>254</v>
      </c>
      <c r="U28" s="197">
        <v>364.1</v>
      </c>
      <c r="V28" s="11"/>
      <c r="W28" s="280"/>
    </row>
    <row r="29" spans="1:23">
      <c r="A29" s="19" t="s">
        <v>98</v>
      </c>
      <c r="B29" s="20" t="s">
        <v>68</v>
      </c>
      <c r="C29" s="21">
        <v>1</v>
      </c>
      <c r="D29" s="37" t="s">
        <v>187</v>
      </c>
      <c r="E29" s="21">
        <f t="shared" si="0"/>
        <v>10</v>
      </c>
      <c r="F29" s="38" t="str">
        <f t="shared" si="7"/>
        <v>LRL</v>
      </c>
      <c r="G29" s="29">
        <f t="shared" si="3"/>
        <v>2.2857142857142856</v>
      </c>
      <c r="H29" s="183">
        <f t="shared" si="4"/>
        <v>1.1126972805283737</v>
      </c>
      <c r="I29" s="183">
        <f t="shared" si="5"/>
        <v>2.2253945610567474</v>
      </c>
      <c r="J29" s="183">
        <f t="shared" si="6"/>
        <v>3.3380918415851211</v>
      </c>
      <c r="K29" s="41">
        <f t="shared" si="8"/>
        <v>4</v>
      </c>
      <c r="L29" s="54">
        <v>3</v>
      </c>
      <c r="M29" s="91">
        <v>2</v>
      </c>
      <c r="N29" s="91">
        <v>2</v>
      </c>
      <c r="O29" s="91">
        <v>4</v>
      </c>
      <c r="P29" s="32">
        <v>1</v>
      </c>
      <c r="Q29" s="91">
        <v>3</v>
      </c>
      <c r="R29" s="10">
        <v>1</v>
      </c>
      <c r="S29" s="10" t="s">
        <v>95</v>
      </c>
      <c r="T29" s="10" t="s">
        <v>208</v>
      </c>
      <c r="U29" s="197" t="s">
        <v>208</v>
      </c>
      <c r="V29" s="11"/>
      <c r="W29" s="280"/>
    </row>
    <row r="30" spans="1:23">
      <c r="A30" s="19" t="s">
        <v>100</v>
      </c>
      <c r="B30" s="20" t="s">
        <v>68</v>
      </c>
      <c r="C30" s="43">
        <v>1000</v>
      </c>
      <c r="D30" s="37" t="s">
        <v>169</v>
      </c>
      <c r="E30" s="21">
        <f t="shared" si="0"/>
        <v>10</v>
      </c>
      <c r="F30" s="38" t="str">
        <f t="shared" si="7"/>
        <v>LRL</v>
      </c>
      <c r="G30" s="29">
        <f t="shared" si="3"/>
        <v>59.688888888888897</v>
      </c>
      <c r="H30" s="183">
        <f t="shared" si="4"/>
        <v>68.247645462031201</v>
      </c>
      <c r="I30" s="183">
        <f t="shared" si="5"/>
        <v>136.4952909240624</v>
      </c>
      <c r="J30" s="183">
        <f t="shared" si="6"/>
        <v>204.74293638609362</v>
      </c>
      <c r="K30" s="41">
        <f t="shared" si="8"/>
        <v>214.6</v>
      </c>
      <c r="L30" s="31">
        <v>24.6</v>
      </c>
      <c r="M30" s="10">
        <v>67.900000000000006</v>
      </c>
      <c r="N30" s="10">
        <v>15.5</v>
      </c>
      <c r="O30" s="10">
        <v>214.6</v>
      </c>
      <c r="P30" s="32">
        <v>16.100000000000001</v>
      </c>
      <c r="Q30" s="32">
        <v>74.3</v>
      </c>
      <c r="R30" s="10">
        <v>8.1999999999999993</v>
      </c>
      <c r="S30" s="10">
        <v>6.8</v>
      </c>
      <c r="T30" s="10" t="s">
        <v>209</v>
      </c>
      <c r="U30" s="197">
        <v>109.2</v>
      </c>
      <c r="V30" s="11"/>
      <c r="W30" s="280"/>
    </row>
    <row r="31" spans="1:23">
      <c r="A31" s="19" t="s">
        <v>101</v>
      </c>
      <c r="B31" s="20" t="s">
        <v>68</v>
      </c>
      <c r="C31" s="21">
        <v>1.2</v>
      </c>
      <c r="D31" s="37" t="s">
        <v>187</v>
      </c>
      <c r="E31" s="21">
        <f t="shared" si="0"/>
        <v>10</v>
      </c>
      <c r="F31" s="38" t="str">
        <f t="shared" si="7"/>
        <v>LRL</v>
      </c>
      <c r="G31" s="29" t="s">
        <v>177</v>
      </c>
      <c r="H31" s="183" t="str">
        <f t="shared" si="4"/>
        <v>NC</v>
      </c>
      <c r="I31" s="183" t="str">
        <f t="shared" si="5"/>
        <v>NC</v>
      </c>
      <c r="J31" s="183" t="str">
        <f t="shared" si="6"/>
        <v>NC</v>
      </c>
      <c r="K31" s="41">
        <f t="shared" si="8"/>
        <v>0.3</v>
      </c>
      <c r="L31" s="31">
        <v>0.3</v>
      </c>
      <c r="M31" s="10" t="s">
        <v>189</v>
      </c>
      <c r="N31" s="10" t="s">
        <v>189</v>
      </c>
      <c r="O31" s="10" t="s">
        <v>190</v>
      </c>
      <c r="P31" s="32" t="s">
        <v>190</v>
      </c>
      <c r="Q31" s="32" t="s">
        <v>190</v>
      </c>
      <c r="R31" s="10" t="s">
        <v>190</v>
      </c>
      <c r="S31" s="10" t="s">
        <v>190</v>
      </c>
      <c r="T31" s="10" t="s">
        <v>108</v>
      </c>
      <c r="U31" s="197" t="s">
        <v>108</v>
      </c>
      <c r="V31" s="11"/>
      <c r="W31" s="280"/>
    </row>
    <row r="32" spans="1:23">
      <c r="A32" s="19" t="s">
        <v>103</v>
      </c>
      <c r="B32" s="20" t="s">
        <v>68</v>
      </c>
      <c r="C32" s="21">
        <v>123</v>
      </c>
      <c r="D32" s="37" t="s">
        <v>187</v>
      </c>
      <c r="E32" s="21">
        <f t="shared" si="0"/>
        <v>10</v>
      </c>
      <c r="F32" s="38">
        <f t="shared" si="7"/>
        <v>2.7</v>
      </c>
      <c r="G32" s="29">
        <f t="shared" si="3"/>
        <v>56.489999999999988</v>
      </c>
      <c r="H32" s="183">
        <f t="shared" si="4"/>
        <v>96.523427783679097</v>
      </c>
      <c r="I32" s="183">
        <f t="shared" si="5"/>
        <v>193.04685556735819</v>
      </c>
      <c r="J32" s="183">
        <f t="shared" si="6"/>
        <v>289.57028335103729</v>
      </c>
      <c r="K32" s="41">
        <f t="shared" si="8"/>
        <v>313.60000000000002</v>
      </c>
      <c r="L32" s="31">
        <v>118.9</v>
      </c>
      <c r="M32" s="91">
        <v>313.60000000000002</v>
      </c>
      <c r="N32" s="10">
        <v>27.7</v>
      </c>
      <c r="O32" s="10">
        <v>12.1</v>
      </c>
      <c r="P32" s="32">
        <v>2.7</v>
      </c>
      <c r="Q32" s="32">
        <v>37.799999999999997</v>
      </c>
      <c r="R32" s="10">
        <v>4.9000000000000004</v>
      </c>
      <c r="S32" s="10">
        <v>5.3</v>
      </c>
      <c r="T32" s="10">
        <v>20.6</v>
      </c>
      <c r="U32" s="197">
        <v>21.3</v>
      </c>
      <c r="V32" s="11"/>
      <c r="W32" s="280"/>
    </row>
    <row r="33" spans="1:23">
      <c r="A33" s="19" t="s">
        <v>191</v>
      </c>
      <c r="B33" s="20" t="s">
        <v>68</v>
      </c>
      <c r="C33" s="21" t="s">
        <v>62</v>
      </c>
      <c r="D33" s="37"/>
      <c r="E33" s="21">
        <f t="shared" si="0"/>
        <v>9</v>
      </c>
      <c r="F33" s="38">
        <f t="shared" si="7"/>
        <v>0.8</v>
      </c>
      <c r="G33" s="29">
        <f t="shared" si="3"/>
        <v>1.8444444444444446</v>
      </c>
      <c r="H33" s="183">
        <f t="shared" si="4"/>
        <v>1.3229806414977421</v>
      </c>
      <c r="I33" s="183">
        <f t="shared" si="5"/>
        <v>2.6459612829954842</v>
      </c>
      <c r="J33" s="183">
        <f t="shared" si="6"/>
        <v>3.968941924493226</v>
      </c>
      <c r="K33" s="41">
        <f t="shared" si="8"/>
        <v>5.2</v>
      </c>
      <c r="L33" s="31" t="s">
        <v>62</v>
      </c>
      <c r="M33" s="44">
        <v>1.7</v>
      </c>
      <c r="N33" s="10">
        <v>1</v>
      </c>
      <c r="O33" s="10">
        <v>1.8</v>
      </c>
      <c r="P33" s="32">
        <v>1</v>
      </c>
      <c r="Q33" s="32">
        <v>5.2</v>
      </c>
      <c r="R33" s="10">
        <v>1.8</v>
      </c>
      <c r="S33" s="10">
        <v>0.8</v>
      </c>
      <c r="T33" s="10">
        <v>1.4</v>
      </c>
      <c r="U33" s="197">
        <v>1.9</v>
      </c>
      <c r="V33" s="11"/>
      <c r="W33" s="280"/>
    </row>
    <row r="34" spans="1:23">
      <c r="A34" s="19" t="s">
        <v>104</v>
      </c>
      <c r="B34" s="20" t="s">
        <v>68</v>
      </c>
      <c r="C34" s="21">
        <v>7.0000000000000007E-2</v>
      </c>
      <c r="D34" s="37" t="s">
        <v>192</v>
      </c>
      <c r="E34" s="21">
        <f t="shared" si="0"/>
        <v>10</v>
      </c>
      <c r="F34" s="38" t="str">
        <f t="shared" si="7"/>
        <v>LRL</v>
      </c>
      <c r="G34" s="29" t="str">
        <f t="shared" si="3"/>
        <v>NC</v>
      </c>
      <c r="H34" s="183" t="str">
        <f t="shared" si="4"/>
        <v>NC</v>
      </c>
      <c r="I34" s="183" t="str">
        <f t="shared" si="5"/>
        <v>NC</v>
      </c>
      <c r="J34" s="183" t="str">
        <f t="shared" si="6"/>
        <v>NC</v>
      </c>
      <c r="K34" s="41" t="str">
        <f t="shared" si="8"/>
        <v>LRL</v>
      </c>
      <c r="L34" s="31" t="s">
        <v>116</v>
      </c>
      <c r="M34" s="10" t="s">
        <v>116</v>
      </c>
      <c r="N34" s="10" t="s">
        <v>116</v>
      </c>
      <c r="O34" s="10" t="s">
        <v>116</v>
      </c>
      <c r="P34" s="32" t="s">
        <v>116</v>
      </c>
      <c r="Q34" s="32" t="s">
        <v>116</v>
      </c>
      <c r="R34" s="10" t="s">
        <v>116</v>
      </c>
      <c r="S34" s="10" t="s">
        <v>116</v>
      </c>
      <c r="T34" s="10" t="s">
        <v>95</v>
      </c>
      <c r="U34" s="197" t="s">
        <v>116</v>
      </c>
      <c r="V34" s="11"/>
      <c r="W34" s="280"/>
    </row>
    <row r="35" spans="1:23">
      <c r="A35" s="19" t="s">
        <v>107</v>
      </c>
      <c r="B35" s="20" t="s">
        <v>68</v>
      </c>
      <c r="C35" s="21">
        <v>4</v>
      </c>
      <c r="D35" s="37" t="s">
        <v>187</v>
      </c>
      <c r="E35" s="21">
        <f>COUNTA(L35:V35)-COUNTIF(L35:V35,"-")</f>
        <v>10</v>
      </c>
      <c r="F35" s="38">
        <f t="shared" si="7"/>
        <v>1.4</v>
      </c>
      <c r="G35" s="29">
        <f>IF(K35="LRL","NC",AVERAGE(L35:V35))</f>
        <v>5.839999999999999</v>
      </c>
      <c r="H35" s="183">
        <f t="shared" si="4"/>
        <v>8.2150539323312497</v>
      </c>
      <c r="I35" s="183">
        <f t="shared" si="5"/>
        <v>16.430107864662499</v>
      </c>
      <c r="J35" s="183">
        <f t="shared" si="6"/>
        <v>24.645161796993747</v>
      </c>
      <c r="K35" s="41">
        <f t="shared" si="8"/>
        <v>28.6</v>
      </c>
      <c r="L35" s="54">
        <v>6.1</v>
      </c>
      <c r="M35" s="91">
        <v>6.8</v>
      </c>
      <c r="N35" s="91">
        <v>4.4000000000000004</v>
      </c>
      <c r="O35" s="91">
        <v>28.6</v>
      </c>
      <c r="P35" s="32">
        <v>2.2999999999999998</v>
      </c>
      <c r="Q35" s="32">
        <v>1.5</v>
      </c>
      <c r="R35" s="10">
        <v>1.4</v>
      </c>
      <c r="S35" s="10">
        <v>2.4</v>
      </c>
      <c r="T35" s="10">
        <v>2.9</v>
      </c>
      <c r="U35" s="197">
        <v>2</v>
      </c>
      <c r="V35" s="11"/>
      <c r="W35" s="280"/>
    </row>
    <row r="36" spans="1:23">
      <c r="A36" s="19" t="s">
        <v>109</v>
      </c>
      <c r="B36" s="20" t="s">
        <v>68</v>
      </c>
      <c r="C36" s="21">
        <v>10.9</v>
      </c>
      <c r="D36" s="37" t="s">
        <v>187</v>
      </c>
      <c r="E36" s="21">
        <f>COUNTA(L36:V36)-COUNTIF(L36:V36,"-")</f>
        <v>10</v>
      </c>
      <c r="F36" s="29" t="str">
        <f>IF(COUNTIF(L36:V36,"*&lt;*")&gt;0,"LRL",MIN(L36:V36))</f>
        <v>LRL</v>
      </c>
      <c r="G36" s="29">
        <f>IF(K36="LRL","NC",AVERAGE(L36:V36))</f>
        <v>14.375</v>
      </c>
      <c r="H36" s="183">
        <f>IF(G36="NC","NC",STDEV(L36:V36))</f>
        <v>5.3967582862307255</v>
      </c>
      <c r="I36" s="183">
        <f t="shared" si="5"/>
        <v>10.793516572461451</v>
      </c>
      <c r="J36" s="183">
        <f t="shared" si="6"/>
        <v>16.190274858692177</v>
      </c>
      <c r="K36" s="41">
        <f>IF(MAX(L36:V36)&gt;0,MAX(L36:V36),"LRL")</f>
        <v>23</v>
      </c>
      <c r="L36" s="54">
        <v>23</v>
      </c>
      <c r="M36" s="91">
        <v>18</v>
      </c>
      <c r="N36" s="91">
        <v>15</v>
      </c>
      <c r="O36" s="91">
        <v>18</v>
      </c>
      <c r="P36" s="32">
        <v>10</v>
      </c>
      <c r="Q36" s="32">
        <v>7</v>
      </c>
      <c r="R36" s="10" t="s">
        <v>193</v>
      </c>
      <c r="S36" s="10">
        <v>9</v>
      </c>
      <c r="T36" s="192">
        <v>15</v>
      </c>
      <c r="U36" s="32" t="s">
        <v>86</v>
      </c>
      <c r="V36" s="11"/>
      <c r="W36" s="280"/>
    </row>
    <row r="37" spans="1:23">
      <c r="A37" s="19" t="s">
        <v>111</v>
      </c>
      <c r="B37" s="20" t="s">
        <v>66</v>
      </c>
      <c r="C37" s="21" t="s">
        <v>62</v>
      </c>
      <c r="D37" s="45"/>
      <c r="E37" s="21">
        <f t="shared" si="0"/>
        <v>10</v>
      </c>
      <c r="F37" s="55">
        <f t="shared" si="7"/>
        <v>58.4</v>
      </c>
      <c r="G37" s="55">
        <f t="shared" si="3"/>
        <v>153.45999999999998</v>
      </c>
      <c r="H37" s="185">
        <f t="shared" si="4"/>
        <v>95.240364925335712</v>
      </c>
      <c r="I37" s="185">
        <f t="shared" si="5"/>
        <v>190.48072985067142</v>
      </c>
      <c r="J37" s="185">
        <f t="shared" si="6"/>
        <v>285.72109477600713</v>
      </c>
      <c r="K37" s="48">
        <f t="shared" si="8"/>
        <v>358.1</v>
      </c>
      <c r="L37" s="31">
        <v>100.4</v>
      </c>
      <c r="M37" s="10">
        <v>119.8</v>
      </c>
      <c r="N37" s="10">
        <v>110.4</v>
      </c>
      <c r="O37" s="10">
        <v>153.5</v>
      </c>
      <c r="P37" s="32">
        <v>129.69999999999999</v>
      </c>
      <c r="Q37" s="32">
        <v>58.4</v>
      </c>
      <c r="R37" s="10">
        <v>95.5</v>
      </c>
      <c r="S37" s="10">
        <v>115.5</v>
      </c>
      <c r="T37" s="10">
        <v>293.3</v>
      </c>
      <c r="U37" s="197">
        <v>358.1</v>
      </c>
      <c r="V37" s="11"/>
      <c r="W37" s="280"/>
    </row>
    <row r="38" spans="1:23">
      <c r="A38" s="19" t="s">
        <v>112</v>
      </c>
      <c r="B38" s="20" t="s">
        <v>66</v>
      </c>
      <c r="C38" s="21" t="s">
        <v>62</v>
      </c>
      <c r="D38" s="45"/>
      <c r="E38" s="21">
        <f t="shared" si="0"/>
        <v>10</v>
      </c>
      <c r="F38" s="46">
        <f t="shared" si="7"/>
        <v>2.7</v>
      </c>
      <c r="G38" s="47">
        <f t="shared" si="3"/>
        <v>6.5600000000000005</v>
      </c>
      <c r="H38" s="186">
        <f t="shared" si="4"/>
        <v>2.5113962473315703</v>
      </c>
      <c r="I38" s="186">
        <f t="shared" si="5"/>
        <v>5.0227924946631406</v>
      </c>
      <c r="J38" s="186">
        <f t="shared" si="6"/>
        <v>7.5341887419947113</v>
      </c>
      <c r="K38" s="48">
        <f t="shared" si="8"/>
        <v>12.2</v>
      </c>
      <c r="L38" s="31">
        <v>5.2</v>
      </c>
      <c r="M38" s="10">
        <v>6.3</v>
      </c>
      <c r="N38" s="10">
        <v>5.8</v>
      </c>
      <c r="O38" s="10">
        <v>8</v>
      </c>
      <c r="P38" s="32">
        <v>6.7</v>
      </c>
      <c r="Q38" s="32">
        <v>2.7</v>
      </c>
      <c r="R38" s="10">
        <v>4.7</v>
      </c>
      <c r="S38" s="10">
        <v>6.1</v>
      </c>
      <c r="T38" s="10">
        <v>7.9</v>
      </c>
      <c r="U38" s="197">
        <v>12.2</v>
      </c>
      <c r="V38" s="11"/>
      <c r="W38" s="280"/>
    </row>
    <row r="39" spans="1:23">
      <c r="A39" s="19" t="s">
        <v>113</v>
      </c>
      <c r="B39" s="20" t="s">
        <v>66</v>
      </c>
      <c r="C39" s="21" t="s">
        <v>62</v>
      </c>
      <c r="D39" s="45"/>
      <c r="E39" s="21">
        <f t="shared" si="0"/>
        <v>10</v>
      </c>
      <c r="F39" s="46">
        <f t="shared" si="7"/>
        <v>4.8</v>
      </c>
      <c r="G39" s="47">
        <f t="shared" si="3"/>
        <v>18</v>
      </c>
      <c r="H39" s="186">
        <f t="shared" si="4"/>
        <v>25.99551243323868</v>
      </c>
      <c r="I39" s="186">
        <f t="shared" si="5"/>
        <v>51.99102486647736</v>
      </c>
      <c r="J39" s="186">
        <f t="shared" si="6"/>
        <v>77.986537299716048</v>
      </c>
      <c r="K39" s="48">
        <f t="shared" si="8"/>
        <v>69.900000000000006</v>
      </c>
      <c r="L39" s="31">
        <v>6.2</v>
      </c>
      <c r="M39" s="10">
        <v>5.8</v>
      </c>
      <c r="N39" s="10">
        <v>5.6</v>
      </c>
      <c r="O39" s="10">
        <v>7.2</v>
      </c>
      <c r="P39" s="32">
        <v>5.5</v>
      </c>
      <c r="Q39" s="32">
        <v>5</v>
      </c>
      <c r="R39" s="10">
        <v>4.8</v>
      </c>
      <c r="S39" s="10">
        <v>5.4</v>
      </c>
      <c r="T39" s="10">
        <v>64.599999999999994</v>
      </c>
      <c r="U39" s="197">
        <v>69.900000000000006</v>
      </c>
      <c r="V39" s="11"/>
      <c r="W39" s="280"/>
    </row>
    <row r="40" spans="1:23">
      <c r="A40" s="19" t="s">
        <v>114</v>
      </c>
      <c r="B40" s="20" t="s">
        <v>66</v>
      </c>
      <c r="C40" s="21" t="s">
        <v>62</v>
      </c>
      <c r="D40" s="45"/>
      <c r="E40" s="21">
        <f t="shared" si="0"/>
        <v>10</v>
      </c>
      <c r="F40" s="46">
        <f t="shared" si="7"/>
        <v>262</v>
      </c>
      <c r="G40" s="47">
        <f t="shared" si="3"/>
        <v>541.45999999999992</v>
      </c>
      <c r="H40" s="186">
        <f t="shared" si="4"/>
        <v>225.26799447177004</v>
      </c>
      <c r="I40" s="186">
        <f t="shared" si="5"/>
        <v>450.53598894354008</v>
      </c>
      <c r="J40" s="186">
        <f t="shared" si="6"/>
        <v>675.80398341531009</v>
      </c>
      <c r="K40" s="48">
        <f t="shared" si="8"/>
        <v>1097.7</v>
      </c>
      <c r="L40" s="31">
        <v>582.4</v>
      </c>
      <c r="M40" s="10">
        <v>482.5</v>
      </c>
      <c r="N40" s="10">
        <v>489.7</v>
      </c>
      <c r="O40" s="10">
        <v>695.8</v>
      </c>
      <c r="P40" s="32">
        <v>469.1</v>
      </c>
      <c r="Q40" s="32">
        <v>397.3</v>
      </c>
      <c r="R40" s="10">
        <v>446.1</v>
      </c>
      <c r="S40" s="10">
        <v>262</v>
      </c>
      <c r="T40" s="10">
        <v>492</v>
      </c>
      <c r="U40" s="197">
        <v>1097.7</v>
      </c>
      <c r="V40" s="11"/>
      <c r="W40" s="280"/>
    </row>
    <row r="41" spans="1:23">
      <c r="A41" s="19" t="s">
        <v>115</v>
      </c>
      <c r="B41" s="49" t="s">
        <v>68</v>
      </c>
      <c r="C41" s="50">
        <v>7.7</v>
      </c>
      <c r="D41" s="45" t="s">
        <v>194</v>
      </c>
      <c r="E41" s="50">
        <f t="shared" si="0"/>
        <v>10</v>
      </c>
      <c r="F41" s="46" t="str">
        <f t="shared" si="7"/>
        <v>LRL</v>
      </c>
      <c r="G41" s="47" t="str">
        <f t="shared" si="3"/>
        <v>NC</v>
      </c>
      <c r="H41" s="186" t="str">
        <f t="shared" si="4"/>
        <v>NC</v>
      </c>
      <c r="I41" s="186" t="str">
        <f t="shared" si="5"/>
        <v>NC</v>
      </c>
      <c r="J41" s="186" t="str">
        <f t="shared" si="6"/>
        <v>NC</v>
      </c>
      <c r="K41" s="48" t="str">
        <f t="shared" si="8"/>
        <v>LRL</v>
      </c>
      <c r="L41" s="31" t="s">
        <v>195</v>
      </c>
      <c r="M41" s="10" t="s">
        <v>195</v>
      </c>
      <c r="N41" s="10" t="s">
        <v>195</v>
      </c>
      <c r="O41" s="10" t="s">
        <v>195</v>
      </c>
      <c r="P41" s="32" t="s">
        <v>195</v>
      </c>
      <c r="Q41" s="32" t="s">
        <v>195</v>
      </c>
      <c r="R41" s="10" t="s">
        <v>195</v>
      </c>
      <c r="S41" s="10" t="s">
        <v>195</v>
      </c>
      <c r="T41" s="10" t="s">
        <v>195</v>
      </c>
      <c r="U41" s="197" t="s">
        <v>195</v>
      </c>
      <c r="V41" s="11"/>
      <c r="W41" s="280"/>
    </row>
    <row r="42" spans="1:23" ht="12" thickBot="1">
      <c r="A42" s="51" t="s">
        <v>117</v>
      </c>
      <c r="B42" s="157" t="s">
        <v>68</v>
      </c>
      <c r="C42" s="52" t="s">
        <v>62</v>
      </c>
      <c r="D42" s="158"/>
      <c r="E42" s="52">
        <f t="shared" si="0"/>
        <v>10</v>
      </c>
      <c r="F42" s="159" t="str">
        <f t="shared" si="7"/>
        <v>LRL</v>
      </c>
      <c r="G42" s="160" t="str">
        <f t="shared" si="3"/>
        <v>NC</v>
      </c>
      <c r="H42" s="187" t="str">
        <f t="shared" si="4"/>
        <v>NC</v>
      </c>
      <c r="I42" s="187" t="str">
        <f t="shared" si="5"/>
        <v>NC</v>
      </c>
      <c r="J42" s="187" t="str">
        <f t="shared" si="6"/>
        <v>NC</v>
      </c>
      <c r="K42" s="161" t="str">
        <f t="shared" si="8"/>
        <v>LRL</v>
      </c>
      <c r="L42" s="141" t="s">
        <v>90</v>
      </c>
      <c r="M42" s="129" t="s">
        <v>90</v>
      </c>
      <c r="N42" s="129" t="s">
        <v>90</v>
      </c>
      <c r="O42" s="129" t="s">
        <v>90</v>
      </c>
      <c r="P42" s="151" t="s">
        <v>90</v>
      </c>
      <c r="Q42" s="151" t="s">
        <v>90</v>
      </c>
      <c r="R42" s="129" t="s">
        <v>90</v>
      </c>
      <c r="S42" s="129" t="s">
        <v>90</v>
      </c>
      <c r="T42" s="129" t="s">
        <v>90</v>
      </c>
      <c r="U42" s="198" t="s">
        <v>90</v>
      </c>
      <c r="V42" s="130"/>
      <c r="W42" s="280"/>
    </row>
    <row r="43" spans="1:23">
      <c r="A43" s="252"/>
      <c r="B43" s="252"/>
      <c r="C43" s="211"/>
      <c r="D43" s="211"/>
      <c r="E43" s="211"/>
      <c r="F43" s="211"/>
      <c r="G43" s="211"/>
      <c r="H43" s="211"/>
      <c r="I43" s="211"/>
      <c r="J43" s="211"/>
      <c r="K43" s="211"/>
      <c r="L43" s="252"/>
      <c r="M43" s="252"/>
      <c r="N43" s="252"/>
      <c r="O43" s="252"/>
      <c r="P43" s="252"/>
      <c r="Q43" s="252"/>
      <c r="R43" s="252"/>
      <c r="S43" s="252"/>
      <c r="T43" s="252"/>
      <c r="U43" s="252"/>
      <c r="V43" s="252"/>
    </row>
    <row r="44" spans="1:23">
      <c r="A44" s="246" t="s">
        <v>119</v>
      </c>
    </row>
    <row r="45" spans="1:23">
      <c r="A45" s="244" t="s">
        <v>120</v>
      </c>
    </row>
    <row r="46" spans="1:23">
      <c r="A46" s="244" t="s">
        <v>121</v>
      </c>
    </row>
    <row r="47" spans="1:23">
      <c r="A47" s="247" t="s">
        <v>199</v>
      </c>
    </row>
    <row r="48" spans="1:23">
      <c r="A48" s="277" t="s">
        <v>200</v>
      </c>
      <c r="B48" s="277"/>
      <c r="C48" s="278"/>
      <c r="D48" s="278"/>
    </row>
  </sheetData>
  <mergeCells count="3">
    <mergeCell ref="B6:B7"/>
    <mergeCell ref="C6:D6"/>
    <mergeCell ref="E6:K6"/>
  </mergeCells>
  <conditionalFormatting sqref="F8:J42">
    <cfRule type="containsBlanks" priority="8" stopIfTrue="1">
      <formula>LEN(TRIM(F8))=0</formula>
    </cfRule>
    <cfRule type="containsText" priority="9" stopIfTrue="1" operator="containsText" text="&lt;">
      <formula>NOT(ISERROR(SEARCH("&lt;",F8)))</formula>
    </cfRule>
    <cfRule type="containsText" priority="10" stopIfTrue="1" operator="containsText" text="NC">
      <formula>NOT(ISERROR(SEARCH("NC",F8)))</formula>
    </cfRule>
    <cfRule type="containsText" priority="11" stopIfTrue="1" operator="containsText" text="LRL">
      <formula>NOT(ISERROR(SEARCH("LRL",F8)))</formula>
    </cfRule>
  </conditionalFormatting>
  <conditionalFormatting sqref="L16:Q28 T16:V35 R16:S36 P29 L30:Q31 L32 N32:Q32 L33:Q34 P35:Q36 L37:V42">
    <cfRule type="containsBlanks" priority="19" stopIfTrue="1">
      <formula>LEN(TRIM(L16))=0</formula>
    </cfRule>
    <cfRule type="containsText" priority="20" stopIfTrue="1" operator="containsText" text="&lt;">
      <formula>NOT(ISERROR(SEARCH("&lt;",L16)))</formula>
    </cfRule>
    <cfRule type="containsText" priority="21" stopIfTrue="1" operator="containsText" text="NC">
      <formula>NOT(ISERROR(SEARCH("NC",L16)))</formula>
    </cfRule>
    <cfRule type="containsText" priority="22" stopIfTrue="1" operator="containsText" text="LRL">
      <formula>NOT(ISERROR(SEARCH("LRL",L16)))</formula>
    </cfRule>
    <cfRule type="cellIs" dxfId="15" priority="23" operator="greaterThan">
      <formula>0</formula>
    </cfRule>
    <cfRule type="expression" dxfId="14" priority="24">
      <formula>L16&gt;$C16</formula>
    </cfRule>
  </conditionalFormatting>
  <conditionalFormatting sqref="L8:V15">
    <cfRule type="containsBlanks" priority="12" stopIfTrue="1">
      <formula>LEN(TRIM(L8))=0</formula>
    </cfRule>
    <cfRule type="containsText" priority="13" stopIfTrue="1" operator="containsText" text="&lt;">
      <formula>NOT(ISERROR(SEARCH("&lt;",L8)))</formula>
    </cfRule>
    <cfRule type="containsText" priority="14" stopIfTrue="1" operator="containsText" text="NC">
      <formula>NOT(ISERROR(SEARCH("NC",L8)))</formula>
    </cfRule>
    <cfRule type="containsText" priority="15" stopIfTrue="1" operator="containsText" text="LRL">
      <formula>NOT(ISERROR(SEARCH("LRL",L8)))</formula>
    </cfRule>
    <cfRule type="cellIs" dxfId="13" priority="16" operator="greaterThan">
      <formula>0</formula>
    </cfRule>
    <cfRule type="expression" dxfId="12" priority="17">
      <formula>L8&gt;$C8</formula>
    </cfRule>
  </conditionalFormatting>
  <conditionalFormatting sqref="U36:V36">
    <cfRule type="containsBlanks" priority="2" stopIfTrue="1">
      <formula>LEN(TRIM(U36))=0</formula>
    </cfRule>
    <cfRule type="containsText" priority="3" stopIfTrue="1" operator="containsText" text="&lt;">
      <formula>NOT(ISERROR(SEARCH("&lt;",U36)))</formula>
    </cfRule>
    <cfRule type="containsText" priority="4" stopIfTrue="1" operator="containsText" text="NC">
      <formula>NOT(ISERROR(SEARCH("NC",U36)))</formula>
    </cfRule>
    <cfRule type="containsText" priority="5" stopIfTrue="1" operator="containsText" text="LRL">
      <formula>NOT(ISERROR(SEARCH("LRL",U36)))</formula>
    </cfRule>
    <cfRule type="cellIs" dxfId="11" priority="6" operator="greaterThan">
      <formula>0</formula>
    </cfRule>
    <cfRule type="expression" dxfId="10" priority="7">
      <formula>U36&gt;$C36</formula>
    </cfRule>
  </conditionalFormatting>
  <printOptions horizontalCentered="1"/>
  <pageMargins left="0.70866141732283472" right="0.70866141732283472" top="0.74803149606299213" bottom="0.74803149606299213" header="0.31496062992125984" footer="0.31496062992125984"/>
  <pageSetup paperSize="8"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18" stopIfTrue="1" operator="containsText" id="{58B883A0-F370-4A50-AC71-DBC3D8554C32}">
            <xm:f>NOT(ISERROR(SEARCH("-",L17)))</xm:f>
            <xm:f>"-"</xm:f>
            <x14:dxf/>
          </x14:cfRule>
          <xm:sqref>L17:Q28 T17:V35 R17:S36 P29 L30:Q31 L32 N32:Q32 L33:Q34 P35:Q36 L37:V42</xm:sqref>
        </x14:conditionalFormatting>
        <x14:conditionalFormatting xmlns:xm="http://schemas.microsoft.com/office/excel/2006/main">
          <x14:cfRule type="containsText" priority="1" stopIfTrue="1" operator="containsText" id="{D262E1BF-1FFC-4420-834F-51CFDFF3008B}">
            <xm:f>NOT(ISERROR(SEARCH("-",U36)))</xm:f>
            <xm:f>"-"</xm:f>
            <x14:dxf/>
          </x14:cfRule>
          <xm:sqref>U36:V36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3839D-5236-44AC-861A-F65162E5195C}">
  <sheetPr>
    <pageSetUpPr fitToPage="1"/>
  </sheetPr>
  <dimension ref="A1:T48"/>
  <sheetViews>
    <sheetView zoomScaleNormal="100" workbookViewId="0">
      <pane xSplit="1" ySplit="7" topLeftCell="B8" activePane="bottomRight" state="frozen"/>
      <selection pane="bottomRight" activeCell="P10" sqref="P10"/>
      <selection pane="bottomLeft" activeCell="H32" sqref="H32"/>
      <selection pane="topRight" activeCell="H32" sqref="H32"/>
    </sheetView>
  </sheetViews>
  <sheetFormatPr defaultColWidth="32" defaultRowHeight="11.25"/>
  <cols>
    <col min="1" max="1" width="32" style="244"/>
    <col min="2" max="2" width="10.42578125" style="244" customWidth="1"/>
    <col min="3" max="3" width="4.85546875" style="245" bestFit="1" customWidth="1"/>
    <col min="4" max="4" width="36.28515625" style="245" bestFit="1" customWidth="1"/>
    <col min="5" max="5" width="10.7109375" style="245" bestFit="1" customWidth="1"/>
    <col min="6" max="6" width="4.42578125" style="245" bestFit="1" customWidth="1"/>
    <col min="7" max="7" width="5.28515625" style="245" bestFit="1" customWidth="1"/>
    <col min="8" max="8" width="5.85546875" style="245" customWidth="1"/>
    <col min="9" max="9" width="8.5703125" style="244" bestFit="1" customWidth="1"/>
    <col min="10" max="10" width="8.42578125" style="244" bestFit="1" customWidth="1"/>
    <col min="11" max="11" width="8.7109375" style="244" bestFit="1" customWidth="1"/>
    <col min="12" max="13" width="7.85546875" style="244" bestFit="1" customWidth="1"/>
    <col min="14" max="16" width="8.5703125" style="244" bestFit="1" customWidth="1"/>
    <col min="17" max="18" width="8.5703125" style="244" customWidth="1"/>
    <col min="19" max="19" width="8.5703125" style="244" bestFit="1" customWidth="1"/>
    <col min="20" max="16384" width="32" style="244"/>
  </cols>
  <sheetData>
    <row r="1" spans="1:20">
      <c r="A1" s="246" t="s">
        <v>210</v>
      </c>
    </row>
    <row r="2" spans="1:20">
      <c r="A2" s="246" t="s">
        <v>211</v>
      </c>
    </row>
    <row r="3" spans="1:20">
      <c r="A3" s="229" t="s">
        <v>2</v>
      </c>
    </row>
    <row r="5" spans="1:20" ht="12" thickBot="1">
      <c r="A5" s="250"/>
      <c r="B5" s="250"/>
      <c r="C5" s="251"/>
      <c r="D5" s="251"/>
      <c r="E5" s="251"/>
      <c r="F5" s="251"/>
      <c r="G5" s="251"/>
      <c r="H5" s="251"/>
      <c r="I5" s="250"/>
      <c r="J5" s="250"/>
      <c r="K5" s="250"/>
      <c r="L5" s="250"/>
      <c r="M5" s="250"/>
      <c r="N5" s="250"/>
      <c r="O5" s="250"/>
      <c r="P5" s="250"/>
      <c r="Q5" s="250"/>
      <c r="R5" s="250"/>
      <c r="S5" s="250"/>
    </row>
    <row r="6" spans="1:20" ht="11.25" customHeight="1">
      <c r="A6" s="152" t="s">
        <v>52</v>
      </c>
      <c r="B6" s="287" t="s">
        <v>53</v>
      </c>
      <c r="C6" s="289" t="s">
        <v>150</v>
      </c>
      <c r="D6" s="290"/>
      <c r="E6" s="289" t="s">
        <v>55</v>
      </c>
      <c r="F6" s="290"/>
      <c r="G6" s="290"/>
      <c r="H6" s="291"/>
      <c r="I6" s="15">
        <v>45747</v>
      </c>
      <c r="J6" s="16">
        <v>45770</v>
      </c>
      <c r="K6" s="16">
        <v>45799</v>
      </c>
      <c r="L6" s="16">
        <v>45840</v>
      </c>
      <c r="M6" s="16">
        <v>45866</v>
      </c>
      <c r="N6" s="16">
        <v>45901</v>
      </c>
      <c r="O6" s="16">
        <v>45922</v>
      </c>
      <c r="P6" s="16">
        <v>45944</v>
      </c>
      <c r="Q6" s="16">
        <v>45968</v>
      </c>
      <c r="R6" s="193">
        <v>45999</v>
      </c>
      <c r="S6" s="200">
        <v>46048</v>
      </c>
      <c r="T6" s="280"/>
    </row>
    <row r="7" spans="1:20" ht="11.25" customHeight="1" thickBot="1">
      <c r="A7" s="17" t="s">
        <v>151</v>
      </c>
      <c r="B7" s="288"/>
      <c r="C7" s="53" t="s">
        <v>152</v>
      </c>
      <c r="D7" s="153" t="s">
        <v>153</v>
      </c>
      <c r="E7" s="53" t="s">
        <v>56</v>
      </c>
      <c r="F7" s="154" t="s">
        <v>57</v>
      </c>
      <c r="G7" s="154" t="s">
        <v>58</v>
      </c>
      <c r="H7" s="155" t="s">
        <v>133</v>
      </c>
      <c r="I7" s="18" t="s">
        <v>156</v>
      </c>
      <c r="J7" s="191" t="s">
        <v>157</v>
      </c>
      <c r="K7" s="191" t="s">
        <v>158</v>
      </c>
      <c r="L7" s="281" t="s">
        <v>159</v>
      </c>
      <c r="M7" s="281" t="s">
        <v>160</v>
      </c>
      <c r="N7" s="281" t="s">
        <v>161</v>
      </c>
      <c r="O7" s="191" t="s">
        <v>162</v>
      </c>
      <c r="P7" s="191" t="s">
        <v>163</v>
      </c>
      <c r="Q7" s="191" t="s">
        <v>164</v>
      </c>
      <c r="R7" s="194" t="s">
        <v>165</v>
      </c>
      <c r="S7" s="201" t="s">
        <v>39</v>
      </c>
      <c r="T7" s="280"/>
    </row>
    <row r="8" spans="1:20">
      <c r="A8" s="177" t="s">
        <v>60</v>
      </c>
      <c r="B8" s="176" t="s">
        <v>61</v>
      </c>
      <c r="C8" s="172" t="s">
        <v>62</v>
      </c>
      <c r="D8" s="189"/>
      <c r="E8" s="172">
        <f t="shared" ref="E8:E42" si="0">COUNTA(I8:S8)-COUNTIF(I8:S8,"-")</f>
        <v>10</v>
      </c>
      <c r="F8" s="175">
        <f t="shared" ref="F8:F42" si="1">IF(COUNTIF(I8:S8,"*&lt;*")&gt;0,"LRL",MIN(I8:S8))</f>
        <v>6.94</v>
      </c>
      <c r="G8" s="166">
        <f>IF(H8="LRL","NC",AVERAGE(I8:S8))</f>
        <v>7.5499999999999989</v>
      </c>
      <c r="H8" s="169">
        <f t="shared" ref="H8:H42" si="2">IF(MAX(I8:S8)&gt;0,MAX(I8:S8),"LRL")</f>
        <v>8.01</v>
      </c>
      <c r="I8" s="171">
        <v>7.85</v>
      </c>
      <c r="J8" s="179">
        <v>7.58</v>
      </c>
      <c r="K8" s="179">
        <v>7.27</v>
      </c>
      <c r="L8" s="179">
        <v>6.94</v>
      </c>
      <c r="M8" s="178">
        <v>8.01</v>
      </c>
      <c r="N8" s="178">
        <v>7.73</v>
      </c>
      <c r="O8" s="179">
        <v>7.93</v>
      </c>
      <c r="P8" s="179">
        <v>7.73</v>
      </c>
      <c r="Q8" s="179">
        <v>7.25</v>
      </c>
      <c r="R8" s="195">
        <v>7.21</v>
      </c>
      <c r="S8" s="170"/>
      <c r="T8" s="280"/>
    </row>
    <row r="9" spans="1:20">
      <c r="A9" s="19" t="s">
        <v>63</v>
      </c>
      <c r="B9" s="20" t="s">
        <v>64</v>
      </c>
      <c r="C9" s="21" t="s">
        <v>62</v>
      </c>
      <c r="D9" s="22"/>
      <c r="E9" s="21">
        <f t="shared" si="0"/>
        <v>9</v>
      </c>
      <c r="F9" s="23">
        <f t="shared" si="1"/>
        <v>246</v>
      </c>
      <c r="G9" s="42">
        <f t="shared" ref="G9:G42" si="3">IF(H9="LRL","NC",AVERAGE(I9:S9))</f>
        <v>473.88888888888891</v>
      </c>
      <c r="H9" s="24">
        <f t="shared" si="2"/>
        <v>544</v>
      </c>
      <c r="I9" s="25">
        <v>544</v>
      </c>
      <c r="J9" s="26">
        <v>440</v>
      </c>
      <c r="K9" s="26">
        <v>541</v>
      </c>
      <c r="L9" s="26">
        <v>519</v>
      </c>
      <c r="M9" s="27">
        <v>517</v>
      </c>
      <c r="N9" s="27">
        <v>478</v>
      </c>
      <c r="O9" s="26">
        <v>537</v>
      </c>
      <c r="P9" s="26" t="s">
        <v>62</v>
      </c>
      <c r="Q9" s="26">
        <v>443</v>
      </c>
      <c r="R9" s="196">
        <v>246</v>
      </c>
      <c r="S9" s="90"/>
      <c r="T9" s="280"/>
    </row>
    <row r="10" spans="1:20">
      <c r="A10" s="19" t="s">
        <v>166</v>
      </c>
      <c r="B10" s="20" t="s">
        <v>66</v>
      </c>
      <c r="C10" s="21" t="s">
        <v>62</v>
      </c>
      <c r="D10" s="28"/>
      <c r="E10" s="21">
        <f t="shared" si="0"/>
        <v>10</v>
      </c>
      <c r="F10" s="29">
        <f t="shared" si="1"/>
        <v>4.5</v>
      </c>
      <c r="G10" s="29">
        <f t="shared" si="3"/>
        <v>10.120000000000001</v>
      </c>
      <c r="H10" s="30">
        <f t="shared" si="2"/>
        <v>15.3</v>
      </c>
      <c r="I10" s="31">
        <v>15.3</v>
      </c>
      <c r="J10" s="10">
        <v>10.8</v>
      </c>
      <c r="K10" s="10">
        <v>13.8</v>
      </c>
      <c r="L10" s="10">
        <v>8.3000000000000007</v>
      </c>
      <c r="M10" s="32">
        <v>5.5</v>
      </c>
      <c r="N10" s="32">
        <v>4.5</v>
      </c>
      <c r="O10" s="10">
        <v>12.8</v>
      </c>
      <c r="P10" s="10">
        <v>10.6</v>
      </c>
      <c r="Q10" s="10">
        <v>6.7</v>
      </c>
      <c r="R10" s="197">
        <v>12.9</v>
      </c>
      <c r="S10" s="11"/>
      <c r="T10" s="280"/>
    </row>
    <row r="11" spans="1:20">
      <c r="A11" s="19" t="s">
        <v>167</v>
      </c>
      <c r="B11" s="20" t="s">
        <v>66</v>
      </c>
      <c r="C11" s="21" t="s">
        <v>62</v>
      </c>
      <c r="D11" s="33"/>
      <c r="E11" s="21">
        <f t="shared" si="0"/>
        <v>10</v>
      </c>
      <c r="F11" s="34" t="str">
        <f t="shared" si="1"/>
        <v>LRL</v>
      </c>
      <c r="G11" s="29">
        <f t="shared" si="3"/>
        <v>1.1425000000000001</v>
      </c>
      <c r="H11" s="35">
        <f t="shared" si="2"/>
        <v>4.4000000000000004</v>
      </c>
      <c r="I11" s="31" t="s">
        <v>168</v>
      </c>
      <c r="J11" s="10">
        <v>0.05</v>
      </c>
      <c r="K11" s="36" t="s">
        <v>168</v>
      </c>
      <c r="L11" s="10" t="s">
        <v>168</v>
      </c>
      <c r="M11" s="32" t="s">
        <v>168</v>
      </c>
      <c r="N11" s="32">
        <v>0.06</v>
      </c>
      <c r="O11" s="10">
        <v>0.06</v>
      </c>
      <c r="P11" s="10" t="s">
        <v>168</v>
      </c>
      <c r="Q11" s="10">
        <v>4.4000000000000004</v>
      </c>
      <c r="R11" s="197" t="s">
        <v>168</v>
      </c>
      <c r="S11" s="11"/>
      <c r="T11" s="280"/>
    </row>
    <row r="12" spans="1:20">
      <c r="A12" s="19" t="s">
        <v>71</v>
      </c>
      <c r="B12" s="20" t="s">
        <v>66</v>
      </c>
      <c r="C12" s="21">
        <v>250</v>
      </c>
      <c r="D12" s="37" t="s">
        <v>169</v>
      </c>
      <c r="E12" s="21">
        <f t="shared" si="0"/>
        <v>10</v>
      </c>
      <c r="F12" s="38">
        <f t="shared" si="1"/>
        <v>23</v>
      </c>
      <c r="G12" s="29">
        <f t="shared" si="3"/>
        <v>30.130000000000003</v>
      </c>
      <c r="H12" s="39">
        <f t="shared" si="2"/>
        <v>49.5</v>
      </c>
      <c r="I12" s="31">
        <v>26.3</v>
      </c>
      <c r="J12" s="10">
        <v>49.5</v>
      </c>
      <c r="K12" s="10">
        <v>24.3</v>
      </c>
      <c r="L12" s="40">
        <v>31.4</v>
      </c>
      <c r="M12" s="32">
        <v>29.3</v>
      </c>
      <c r="N12" s="32">
        <v>27</v>
      </c>
      <c r="O12" s="10">
        <v>23</v>
      </c>
      <c r="P12" s="10">
        <v>29.1</v>
      </c>
      <c r="Q12" s="10">
        <v>26.4</v>
      </c>
      <c r="R12" s="197">
        <v>35</v>
      </c>
      <c r="S12" s="11"/>
      <c r="T12" s="280"/>
    </row>
    <row r="13" spans="1:20">
      <c r="A13" s="19" t="s">
        <v>170</v>
      </c>
      <c r="B13" s="20" t="s">
        <v>66</v>
      </c>
      <c r="C13" s="21" t="s">
        <v>62</v>
      </c>
      <c r="D13" s="37"/>
      <c r="E13" s="21">
        <f t="shared" si="0"/>
        <v>10</v>
      </c>
      <c r="F13" s="38">
        <f t="shared" si="1"/>
        <v>7.7</v>
      </c>
      <c r="G13" s="29">
        <f t="shared" si="3"/>
        <v>18.22</v>
      </c>
      <c r="H13" s="41">
        <f t="shared" si="2"/>
        <v>25.2</v>
      </c>
      <c r="I13" s="31">
        <v>11.7</v>
      </c>
      <c r="J13" s="10">
        <v>20.100000000000001</v>
      </c>
      <c r="K13" s="10">
        <v>7.7</v>
      </c>
      <c r="L13" s="10">
        <v>25.2</v>
      </c>
      <c r="M13" s="32">
        <v>24.3</v>
      </c>
      <c r="N13" s="32">
        <v>23.3</v>
      </c>
      <c r="O13" s="10">
        <v>15.6</v>
      </c>
      <c r="P13" s="10">
        <v>17.399999999999999</v>
      </c>
      <c r="Q13" s="10">
        <v>19.399999999999999</v>
      </c>
      <c r="R13" s="197">
        <v>17.5</v>
      </c>
      <c r="S13" s="11"/>
      <c r="T13" s="280"/>
    </row>
    <row r="14" spans="1:20">
      <c r="A14" s="19" t="s">
        <v>171</v>
      </c>
      <c r="B14" s="20" t="s">
        <v>66</v>
      </c>
      <c r="C14" s="21" t="s">
        <v>62</v>
      </c>
      <c r="D14" s="37"/>
      <c r="E14" s="21">
        <f t="shared" si="0"/>
        <v>10</v>
      </c>
      <c r="F14" s="38" t="str">
        <f t="shared" si="1"/>
        <v>LRL</v>
      </c>
      <c r="G14" s="29" t="str">
        <f t="shared" si="3"/>
        <v>NC</v>
      </c>
      <c r="H14" s="41" t="str">
        <f t="shared" si="2"/>
        <v>LRL</v>
      </c>
      <c r="I14" s="31" t="s">
        <v>172</v>
      </c>
      <c r="J14" s="10" t="s">
        <v>172</v>
      </c>
      <c r="K14" s="10" t="s">
        <v>172</v>
      </c>
      <c r="L14" s="10" t="s">
        <v>172</v>
      </c>
      <c r="M14" s="32" t="s">
        <v>172</v>
      </c>
      <c r="N14" s="32" t="s">
        <v>172</v>
      </c>
      <c r="O14" s="10" t="s">
        <v>172</v>
      </c>
      <c r="P14" s="10" t="s">
        <v>172</v>
      </c>
      <c r="Q14" s="10" t="s">
        <v>172</v>
      </c>
      <c r="R14" s="197" t="s">
        <v>172</v>
      </c>
      <c r="S14" s="11"/>
      <c r="T14" s="280"/>
    </row>
    <row r="15" spans="1:20">
      <c r="A15" s="19" t="s">
        <v>173</v>
      </c>
      <c r="B15" s="20" t="s">
        <v>66</v>
      </c>
      <c r="C15" s="172" t="s">
        <v>62</v>
      </c>
      <c r="D15" s="37"/>
      <c r="E15" s="172">
        <f t="shared" si="0"/>
        <v>10</v>
      </c>
      <c r="F15" s="38" t="str">
        <f t="shared" si="1"/>
        <v>LRL</v>
      </c>
      <c r="G15" s="29">
        <f t="shared" si="3"/>
        <v>18.571428571428573</v>
      </c>
      <c r="H15" s="41">
        <f t="shared" si="2"/>
        <v>35</v>
      </c>
      <c r="I15" s="31">
        <v>29</v>
      </c>
      <c r="J15" s="10">
        <v>15</v>
      </c>
      <c r="K15" s="10">
        <v>23</v>
      </c>
      <c r="L15" s="10" t="s">
        <v>174</v>
      </c>
      <c r="M15" s="32">
        <v>9</v>
      </c>
      <c r="N15" s="32">
        <v>8</v>
      </c>
      <c r="O15" s="10">
        <v>35</v>
      </c>
      <c r="P15" s="10">
        <v>11</v>
      </c>
      <c r="Q15" s="10" t="s">
        <v>195</v>
      </c>
      <c r="R15" s="197" t="s">
        <v>208</v>
      </c>
      <c r="S15" s="11"/>
      <c r="T15" s="280"/>
    </row>
    <row r="16" spans="1:20">
      <c r="A16" s="19" t="s">
        <v>78</v>
      </c>
      <c r="B16" s="20" t="s">
        <v>66</v>
      </c>
      <c r="C16" s="43">
        <v>5</v>
      </c>
      <c r="D16" s="37" t="s">
        <v>175</v>
      </c>
      <c r="E16" s="21">
        <f t="shared" si="0"/>
        <v>10</v>
      </c>
      <c r="F16" s="38" t="str">
        <f t="shared" si="1"/>
        <v>LRL</v>
      </c>
      <c r="G16" s="29" t="str">
        <f t="shared" si="3"/>
        <v>NC</v>
      </c>
      <c r="H16" s="41" t="str">
        <f t="shared" si="2"/>
        <v>LRL</v>
      </c>
      <c r="I16" s="31" t="s">
        <v>176</v>
      </c>
      <c r="J16" s="10" t="s">
        <v>176</v>
      </c>
      <c r="K16" s="10" t="s">
        <v>176</v>
      </c>
      <c r="L16" s="10" t="s">
        <v>176</v>
      </c>
      <c r="M16" s="10" t="s">
        <v>176</v>
      </c>
      <c r="N16" s="10" t="s">
        <v>176</v>
      </c>
      <c r="O16" s="10" t="s">
        <v>176</v>
      </c>
      <c r="P16" s="10" t="s">
        <v>168</v>
      </c>
      <c r="Q16" s="10" t="s">
        <v>176</v>
      </c>
      <c r="R16" s="197" t="s">
        <v>176</v>
      </c>
      <c r="S16" s="11"/>
      <c r="T16" s="280"/>
    </row>
    <row r="17" spans="1:20">
      <c r="A17" s="19" t="s">
        <v>80</v>
      </c>
      <c r="B17" s="20" t="s">
        <v>66</v>
      </c>
      <c r="C17" s="21" t="s">
        <v>62</v>
      </c>
      <c r="D17" s="37"/>
      <c r="E17" s="21">
        <f t="shared" si="0"/>
        <v>10</v>
      </c>
      <c r="F17" s="38">
        <f t="shared" si="1"/>
        <v>1.7</v>
      </c>
      <c r="G17" s="29">
        <f t="shared" si="3"/>
        <v>4.0999999999999996</v>
      </c>
      <c r="H17" s="41">
        <f t="shared" si="2"/>
        <v>5.7</v>
      </c>
      <c r="I17" s="31">
        <v>2.6</v>
      </c>
      <c r="J17" s="10">
        <v>4.5</v>
      </c>
      <c r="K17" s="10">
        <v>1.7</v>
      </c>
      <c r="L17" s="10">
        <v>5.7</v>
      </c>
      <c r="M17" s="32">
        <v>5.5</v>
      </c>
      <c r="N17" s="32">
        <v>5.3</v>
      </c>
      <c r="O17" s="10">
        <v>3.5</v>
      </c>
      <c r="P17" s="10">
        <v>3.9</v>
      </c>
      <c r="Q17" s="10">
        <v>4.4000000000000004</v>
      </c>
      <c r="R17" s="197">
        <v>3.9</v>
      </c>
      <c r="S17" s="11"/>
      <c r="T17" s="280"/>
    </row>
    <row r="18" spans="1:20">
      <c r="A18" s="19" t="s">
        <v>81</v>
      </c>
      <c r="B18" s="20" t="s">
        <v>66</v>
      </c>
      <c r="C18" s="21" t="s">
        <v>62</v>
      </c>
      <c r="D18" s="37"/>
      <c r="E18" s="21">
        <f t="shared" si="0"/>
        <v>10</v>
      </c>
      <c r="F18" s="38" t="str">
        <f t="shared" si="1"/>
        <v>LRL</v>
      </c>
      <c r="G18" s="29">
        <f t="shared" si="3"/>
        <v>4</v>
      </c>
      <c r="H18" s="41">
        <f t="shared" si="2"/>
        <v>4</v>
      </c>
      <c r="I18" s="31" t="s">
        <v>108</v>
      </c>
      <c r="J18" s="10" t="s">
        <v>108</v>
      </c>
      <c r="K18" s="10" t="s">
        <v>108</v>
      </c>
      <c r="L18" s="10" t="s">
        <v>108</v>
      </c>
      <c r="M18" s="32" t="s">
        <v>108</v>
      </c>
      <c r="N18" s="32" t="s">
        <v>108</v>
      </c>
      <c r="O18" s="10" t="s">
        <v>108</v>
      </c>
      <c r="P18" s="10" t="s">
        <v>108</v>
      </c>
      <c r="Q18" s="10" t="s">
        <v>108</v>
      </c>
      <c r="R18" s="197">
        <v>4</v>
      </c>
      <c r="S18" s="11"/>
      <c r="T18" s="280"/>
    </row>
    <row r="19" spans="1:20">
      <c r="A19" s="19" t="s">
        <v>178</v>
      </c>
      <c r="B19" s="20" t="s">
        <v>84</v>
      </c>
      <c r="C19" s="21" t="s">
        <v>62</v>
      </c>
      <c r="D19" s="37"/>
      <c r="E19" s="21">
        <f t="shared" si="0"/>
        <v>10</v>
      </c>
      <c r="F19" s="23">
        <f t="shared" si="1"/>
        <v>36</v>
      </c>
      <c r="G19" s="23">
        <f t="shared" si="3"/>
        <v>269.39999999999998</v>
      </c>
      <c r="H19" s="24">
        <f t="shared" si="2"/>
        <v>523</v>
      </c>
      <c r="I19" s="26">
        <v>274</v>
      </c>
      <c r="J19" s="26">
        <v>450</v>
      </c>
      <c r="K19" s="26">
        <v>268</v>
      </c>
      <c r="L19" s="26">
        <v>237</v>
      </c>
      <c r="M19" s="26">
        <v>200</v>
      </c>
      <c r="N19" s="26">
        <v>188</v>
      </c>
      <c r="O19" s="10">
        <v>228</v>
      </c>
      <c r="P19" s="10">
        <v>290</v>
      </c>
      <c r="Q19" s="10">
        <v>523</v>
      </c>
      <c r="R19" s="197">
        <v>36</v>
      </c>
      <c r="S19" s="11"/>
      <c r="T19" s="280"/>
    </row>
    <row r="20" spans="1:20">
      <c r="A20" s="19" t="s">
        <v>179</v>
      </c>
      <c r="B20" s="20" t="s">
        <v>84</v>
      </c>
      <c r="C20" s="21" t="s">
        <v>62</v>
      </c>
      <c r="D20" s="37"/>
      <c r="E20" s="21">
        <f t="shared" si="0"/>
        <v>10</v>
      </c>
      <c r="F20" s="23">
        <f t="shared" si="1"/>
        <v>59</v>
      </c>
      <c r="G20" s="23">
        <f t="shared" si="3"/>
        <v>198.7</v>
      </c>
      <c r="H20" s="24">
        <f t="shared" si="2"/>
        <v>260</v>
      </c>
      <c r="I20" s="26">
        <v>247</v>
      </c>
      <c r="J20" s="26">
        <v>145</v>
      </c>
      <c r="K20" s="26">
        <v>260</v>
      </c>
      <c r="L20" s="26">
        <v>194</v>
      </c>
      <c r="M20" s="26">
        <v>225</v>
      </c>
      <c r="N20" s="26">
        <v>187</v>
      </c>
      <c r="O20" s="10">
        <v>246</v>
      </c>
      <c r="P20" s="10">
        <v>243</v>
      </c>
      <c r="Q20" s="10">
        <v>181</v>
      </c>
      <c r="R20" s="197">
        <v>59</v>
      </c>
      <c r="S20" s="11"/>
      <c r="T20" s="280"/>
    </row>
    <row r="21" spans="1:20">
      <c r="A21" s="19" t="s">
        <v>88</v>
      </c>
      <c r="B21" s="20" t="s">
        <v>66</v>
      </c>
      <c r="C21" s="21" t="s">
        <v>62</v>
      </c>
      <c r="D21" s="37"/>
      <c r="E21" s="21">
        <f t="shared" si="0"/>
        <v>10</v>
      </c>
      <c r="F21" s="23" t="str">
        <f t="shared" si="1"/>
        <v>LRL</v>
      </c>
      <c r="G21" s="23">
        <f t="shared" si="3"/>
        <v>5198.333333333333</v>
      </c>
      <c r="H21" s="24">
        <f t="shared" si="2"/>
        <v>26712</v>
      </c>
      <c r="I21" s="26">
        <v>4014</v>
      </c>
      <c r="J21" s="26">
        <v>1386</v>
      </c>
      <c r="K21" s="26">
        <v>138</v>
      </c>
      <c r="L21" s="26">
        <v>7649</v>
      </c>
      <c r="M21" s="26">
        <v>302</v>
      </c>
      <c r="N21" s="26" t="s">
        <v>90</v>
      </c>
      <c r="O21" s="10">
        <v>686</v>
      </c>
      <c r="P21" s="26">
        <v>4658</v>
      </c>
      <c r="Q21" s="26">
        <v>26712</v>
      </c>
      <c r="R21" s="196">
        <v>1240</v>
      </c>
      <c r="S21" s="90"/>
      <c r="T21" s="280"/>
    </row>
    <row r="22" spans="1:20">
      <c r="A22" s="19" t="s">
        <v>91</v>
      </c>
      <c r="B22" s="20" t="s">
        <v>66</v>
      </c>
      <c r="C22" s="21" t="s">
        <v>62</v>
      </c>
      <c r="D22" s="37"/>
      <c r="E22" s="21">
        <f t="shared" si="0"/>
        <v>10</v>
      </c>
      <c r="F22" s="23">
        <f t="shared" si="1"/>
        <v>264</v>
      </c>
      <c r="G22" s="23">
        <f t="shared" si="3"/>
        <v>317.2</v>
      </c>
      <c r="H22" s="24">
        <f t="shared" si="2"/>
        <v>352</v>
      </c>
      <c r="I22" s="26">
        <v>352</v>
      </c>
      <c r="J22" s="26">
        <v>264</v>
      </c>
      <c r="K22" s="26">
        <v>350</v>
      </c>
      <c r="L22" s="26">
        <v>314</v>
      </c>
      <c r="M22" s="26">
        <v>304</v>
      </c>
      <c r="N22" s="26">
        <v>280</v>
      </c>
      <c r="O22" s="10">
        <v>343</v>
      </c>
      <c r="P22" s="10">
        <v>347</v>
      </c>
      <c r="Q22" s="10">
        <v>306</v>
      </c>
      <c r="R22" s="197">
        <v>312</v>
      </c>
      <c r="S22" s="11"/>
      <c r="T22" s="280"/>
    </row>
    <row r="23" spans="1:20">
      <c r="A23" s="19" t="s">
        <v>92</v>
      </c>
      <c r="B23" s="20" t="s">
        <v>66</v>
      </c>
      <c r="C23" s="21" t="s">
        <v>62</v>
      </c>
      <c r="D23" s="37"/>
      <c r="E23" s="21">
        <f t="shared" si="0"/>
        <v>10</v>
      </c>
      <c r="F23" s="23">
        <f t="shared" si="1"/>
        <v>36</v>
      </c>
      <c r="G23" s="23">
        <f t="shared" si="3"/>
        <v>269.39999999999998</v>
      </c>
      <c r="H23" s="24">
        <f t="shared" si="2"/>
        <v>523</v>
      </c>
      <c r="I23" s="26">
        <v>274</v>
      </c>
      <c r="J23" s="26">
        <v>450</v>
      </c>
      <c r="K23" s="26">
        <v>268</v>
      </c>
      <c r="L23" s="26">
        <v>237</v>
      </c>
      <c r="M23" s="26">
        <v>200</v>
      </c>
      <c r="N23" s="26">
        <v>188</v>
      </c>
      <c r="O23" s="10">
        <v>228</v>
      </c>
      <c r="P23" s="10">
        <v>290</v>
      </c>
      <c r="Q23" s="10">
        <v>523</v>
      </c>
      <c r="R23" s="197">
        <v>36</v>
      </c>
      <c r="S23" s="11"/>
      <c r="T23" s="280"/>
    </row>
    <row r="24" spans="1:20">
      <c r="A24" s="19" t="s">
        <v>93</v>
      </c>
      <c r="B24" s="20" t="s">
        <v>68</v>
      </c>
      <c r="C24" s="21" t="s">
        <v>62</v>
      </c>
      <c r="D24" s="37"/>
      <c r="E24" s="21">
        <f t="shared" si="0"/>
        <v>10</v>
      </c>
      <c r="F24" s="38">
        <f t="shared" si="1"/>
        <v>2</v>
      </c>
      <c r="G24" s="29">
        <f t="shared" si="3"/>
        <v>10.599999999999998</v>
      </c>
      <c r="H24" s="41">
        <f t="shared" si="2"/>
        <v>44.1</v>
      </c>
      <c r="I24" s="40">
        <v>11.2</v>
      </c>
      <c r="J24" s="40">
        <v>44.1</v>
      </c>
      <c r="K24" s="40">
        <v>3</v>
      </c>
      <c r="L24" s="40">
        <v>2.1</v>
      </c>
      <c r="M24" s="40">
        <v>3.7</v>
      </c>
      <c r="N24" s="40">
        <v>4</v>
      </c>
      <c r="O24" s="10">
        <v>2</v>
      </c>
      <c r="P24" s="10">
        <v>4.2</v>
      </c>
      <c r="Q24" s="10">
        <v>21.4</v>
      </c>
      <c r="R24" s="197">
        <v>10.3</v>
      </c>
      <c r="S24" s="11"/>
      <c r="T24" s="280"/>
    </row>
    <row r="25" spans="1:20">
      <c r="A25" s="19" t="s">
        <v>94</v>
      </c>
      <c r="B25" s="20" t="s">
        <v>68</v>
      </c>
      <c r="C25" s="21">
        <v>50</v>
      </c>
      <c r="D25" s="37" t="s">
        <v>169</v>
      </c>
      <c r="E25" s="21">
        <f t="shared" si="0"/>
        <v>10</v>
      </c>
      <c r="F25" s="38" t="str">
        <f t="shared" si="1"/>
        <v>LRL</v>
      </c>
      <c r="G25" s="29" t="str">
        <f t="shared" si="3"/>
        <v>NC</v>
      </c>
      <c r="H25" s="41" t="str">
        <f t="shared" si="2"/>
        <v>LRL</v>
      </c>
      <c r="I25" s="31" t="s">
        <v>181</v>
      </c>
      <c r="J25" s="10" t="s">
        <v>181</v>
      </c>
      <c r="K25" s="10" t="s">
        <v>181</v>
      </c>
      <c r="L25" s="10" t="s">
        <v>181</v>
      </c>
      <c r="M25" s="32" t="s">
        <v>181</v>
      </c>
      <c r="N25" s="32" t="s">
        <v>181</v>
      </c>
      <c r="O25" s="10" t="s">
        <v>181</v>
      </c>
      <c r="P25" s="10" t="s">
        <v>181</v>
      </c>
      <c r="Q25" s="10" t="s">
        <v>181</v>
      </c>
      <c r="R25" s="197" t="s">
        <v>181</v>
      </c>
      <c r="S25" s="11"/>
      <c r="T25" s="280"/>
    </row>
    <row r="26" spans="1:20">
      <c r="A26" s="19" t="s">
        <v>183</v>
      </c>
      <c r="B26" s="20" t="s">
        <v>68</v>
      </c>
      <c r="C26" s="21">
        <v>0.25</v>
      </c>
      <c r="D26" s="37" t="s">
        <v>184</v>
      </c>
      <c r="E26" s="21">
        <f t="shared" si="0"/>
        <v>10</v>
      </c>
      <c r="F26" s="38" t="str">
        <f t="shared" si="1"/>
        <v>LRL</v>
      </c>
      <c r="G26" s="29">
        <f t="shared" si="3"/>
        <v>0.03</v>
      </c>
      <c r="H26" s="41">
        <f t="shared" si="2"/>
        <v>0.03</v>
      </c>
      <c r="I26" s="31" t="s">
        <v>168</v>
      </c>
      <c r="J26" s="10" t="s">
        <v>168</v>
      </c>
      <c r="K26" s="10" t="s">
        <v>168</v>
      </c>
      <c r="L26" s="10" t="s">
        <v>168</v>
      </c>
      <c r="M26" s="32" t="s">
        <v>168</v>
      </c>
      <c r="N26" s="32" t="s">
        <v>168</v>
      </c>
      <c r="O26" s="10" t="s">
        <v>168</v>
      </c>
      <c r="P26" s="10" t="s">
        <v>168</v>
      </c>
      <c r="Q26" s="10" t="s">
        <v>176</v>
      </c>
      <c r="R26" s="197">
        <v>0.03</v>
      </c>
      <c r="S26" s="11"/>
      <c r="T26" s="280"/>
    </row>
    <row r="27" spans="1:20">
      <c r="A27" s="19" t="s">
        <v>185</v>
      </c>
      <c r="B27" s="20" t="s">
        <v>68</v>
      </c>
      <c r="C27" s="21">
        <v>3.4</v>
      </c>
      <c r="D27" s="37" t="s">
        <v>186</v>
      </c>
      <c r="E27" s="21">
        <f t="shared" si="0"/>
        <v>10</v>
      </c>
      <c r="F27" s="38">
        <f t="shared" si="1"/>
        <v>0.2</v>
      </c>
      <c r="G27" s="29">
        <f t="shared" si="3"/>
        <v>1.3800000000000001</v>
      </c>
      <c r="H27" s="41">
        <f t="shared" si="2"/>
        <v>2.9</v>
      </c>
      <c r="I27" s="31">
        <v>0.6</v>
      </c>
      <c r="J27" s="10">
        <v>0.6</v>
      </c>
      <c r="K27" s="10">
        <v>0.3</v>
      </c>
      <c r="L27" s="10">
        <v>2.9</v>
      </c>
      <c r="M27" s="32">
        <v>1.9</v>
      </c>
      <c r="N27" s="32">
        <v>2.9</v>
      </c>
      <c r="O27" s="10">
        <v>0.2</v>
      </c>
      <c r="P27" s="10">
        <v>1.3</v>
      </c>
      <c r="Q27" s="10">
        <v>2.4</v>
      </c>
      <c r="R27" s="197">
        <v>0.7</v>
      </c>
      <c r="S27" s="11"/>
      <c r="T27" s="280"/>
    </row>
    <row r="28" spans="1:20">
      <c r="A28" s="19" t="s">
        <v>96</v>
      </c>
      <c r="B28" s="20" t="s">
        <v>68</v>
      </c>
      <c r="C28" s="21" t="s">
        <v>62</v>
      </c>
      <c r="D28" s="37"/>
      <c r="E28" s="21">
        <f t="shared" si="0"/>
        <v>10</v>
      </c>
      <c r="F28" s="38">
        <f t="shared" si="1"/>
        <v>7</v>
      </c>
      <c r="G28" s="29">
        <f t="shared" si="3"/>
        <v>21.19</v>
      </c>
      <c r="H28" s="41">
        <f t="shared" si="2"/>
        <v>29.5</v>
      </c>
      <c r="I28" s="31">
        <v>7</v>
      </c>
      <c r="J28" s="10">
        <v>23</v>
      </c>
      <c r="K28" s="10">
        <v>29.5</v>
      </c>
      <c r="L28" s="10">
        <v>20.399999999999999</v>
      </c>
      <c r="M28" s="32">
        <v>26</v>
      </c>
      <c r="N28" s="32">
        <v>17</v>
      </c>
      <c r="O28" s="10">
        <v>14</v>
      </c>
      <c r="P28" s="10">
        <v>24.6</v>
      </c>
      <c r="Q28" s="10">
        <v>21</v>
      </c>
      <c r="R28" s="197">
        <v>29.4</v>
      </c>
      <c r="S28" s="11"/>
      <c r="T28" s="280"/>
    </row>
    <row r="29" spans="1:20">
      <c r="A29" s="19" t="s">
        <v>98</v>
      </c>
      <c r="B29" s="20" t="s">
        <v>68</v>
      </c>
      <c r="C29" s="21">
        <v>1</v>
      </c>
      <c r="D29" s="37" t="s">
        <v>187</v>
      </c>
      <c r="E29" s="21">
        <f t="shared" si="0"/>
        <v>10</v>
      </c>
      <c r="F29" s="38" t="str">
        <f t="shared" si="1"/>
        <v>LRL</v>
      </c>
      <c r="G29" s="29">
        <f t="shared" si="3"/>
        <v>1</v>
      </c>
      <c r="H29" s="41">
        <f t="shared" si="2"/>
        <v>1</v>
      </c>
      <c r="I29" s="94" t="s">
        <v>95</v>
      </c>
      <c r="J29" s="93">
        <v>1</v>
      </c>
      <c r="K29" s="95" t="s">
        <v>95</v>
      </c>
      <c r="L29" s="10" t="s">
        <v>95</v>
      </c>
      <c r="M29" s="32" t="s">
        <v>95</v>
      </c>
      <c r="N29" s="32" t="s">
        <v>95</v>
      </c>
      <c r="O29" s="10" t="s">
        <v>95</v>
      </c>
      <c r="P29" s="10" t="s">
        <v>95</v>
      </c>
      <c r="Q29" s="10" t="s">
        <v>95</v>
      </c>
      <c r="R29" s="197">
        <v>1</v>
      </c>
      <c r="S29" s="11"/>
      <c r="T29" s="280"/>
    </row>
    <row r="30" spans="1:20">
      <c r="A30" s="19" t="s">
        <v>100</v>
      </c>
      <c r="B30" s="20" t="s">
        <v>68</v>
      </c>
      <c r="C30" s="43">
        <v>1000</v>
      </c>
      <c r="D30" s="37" t="s">
        <v>169</v>
      </c>
      <c r="E30" s="21">
        <f t="shared" si="0"/>
        <v>10</v>
      </c>
      <c r="F30" s="38" t="str">
        <f t="shared" si="1"/>
        <v>LRL</v>
      </c>
      <c r="G30" s="29">
        <f t="shared" si="3"/>
        <v>33.86666666666666</v>
      </c>
      <c r="H30" s="41">
        <f t="shared" si="2"/>
        <v>132.9</v>
      </c>
      <c r="I30" s="31">
        <v>42.3</v>
      </c>
      <c r="J30" s="10">
        <v>132.9</v>
      </c>
      <c r="K30" s="10">
        <v>9.8000000000000007</v>
      </c>
      <c r="L30" s="10">
        <v>9.8000000000000007</v>
      </c>
      <c r="M30" s="32">
        <v>11.5</v>
      </c>
      <c r="N30" s="32">
        <v>19.899999999999999</v>
      </c>
      <c r="O30" s="10" t="s">
        <v>188</v>
      </c>
      <c r="P30" s="10">
        <v>16.2</v>
      </c>
      <c r="Q30" s="10">
        <v>25</v>
      </c>
      <c r="R30" s="197">
        <v>37.4</v>
      </c>
      <c r="S30" s="11"/>
      <c r="T30" s="280"/>
    </row>
    <row r="31" spans="1:20">
      <c r="A31" s="19" t="s">
        <v>101</v>
      </c>
      <c r="B31" s="20" t="s">
        <v>68</v>
      </c>
      <c r="C31" s="21">
        <v>1.2</v>
      </c>
      <c r="D31" s="37" t="s">
        <v>187</v>
      </c>
      <c r="E31" s="21">
        <f t="shared" si="0"/>
        <v>10</v>
      </c>
      <c r="F31" s="38" t="str">
        <f t="shared" si="1"/>
        <v>LRL</v>
      </c>
      <c r="G31" s="29">
        <f t="shared" si="3"/>
        <v>0.5</v>
      </c>
      <c r="H31" s="41">
        <f t="shared" si="2"/>
        <v>0.5</v>
      </c>
      <c r="I31" s="31" t="s">
        <v>189</v>
      </c>
      <c r="J31" s="10">
        <v>0.5</v>
      </c>
      <c r="K31" s="10" t="s">
        <v>189</v>
      </c>
      <c r="L31" s="10" t="s">
        <v>190</v>
      </c>
      <c r="M31" s="32" t="s">
        <v>190</v>
      </c>
      <c r="N31" s="32" t="s">
        <v>190</v>
      </c>
      <c r="O31" s="10" t="s">
        <v>190</v>
      </c>
      <c r="P31" s="10" t="s">
        <v>190</v>
      </c>
      <c r="Q31" s="10" t="s">
        <v>190</v>
      </c>
      <c r="R31" s="197" t="s">
        <v>190</v>
      </c>
      <c r="S31" s="11"/>
      <c r="T31" s="280"/>
    </row>
    <row r="32" spans="1:20">
      <c r="A32" s="19" t="s">
        <v>103</v>
      </c>
      <c r="B32" s="20" t="s">
        <v>68</v>
      </c>
      <c r="C32" s="21">
        <v>123</v>
      </c>
      <c r="D32" s="37" t="s">
        <v>187</v>
      </c>
      <c r="E32" s="21">
        <f t="shared" si="0"/>
        <v>10</v>
      </c>
      <c r="F32" s="38" t="str">
        <f t="shared" si="1"/>
        <v>LRL</v>
      </c>
      <c r="G32" s="29">
        <f t="shared" si="3"/>
        <v>6.0333333333333332</v>
      </c>
      <c r="H32" s="41">
        <f t="shared" si="2"/>
        <v>22.4</v>
      </c>
      <c r="I32" s="31">
        <v>6.6</v>
      </c>
      <c r="J32" s="10">
        <v>22.4</v>
      </c>
      <c r="K32" s="10">
        <v>7.4</v>
      </c>
      <c r="L32" s="10">
        <v>2.8</v>
      </c>
      <c r="M32" s="32">
        <v>1.8</v>
      </c>
      <c r="N32" s="32">
        <v>2.6</v>
      </c>
      <c r="O32" s="10" t="s">
        <v>180</v>
      </c>
      <c r="P32" s="10">
        <v>2.7</v>
      </c>
      <c r="Q32" s="10">
        <v>3.6</v>
      </c>
      <c r="R32" s="197">
        <v>4.4000000000000004</v>
      </c>
      <c r="S32" s="11"/>
      <c r="T32" s="280"/>
    </row>
    <row r="33" spans="1:20">
      <c r="A33" s="19" t="s">
        <v>191</v>
      </c>
      <c r="B33" s="20" t="s">
        <v>68</v>
      </c>
      <c r="C33" s="21" t="s">
        <v>62</v>
      </c>
      <c r="D33" s="37"/>
      <c r="E33" s="21">
        <f>COUNTA(I33:S33)-COUNTIF(I33:S33,"-")</f>
        <v>9</v>
      </c>
      <c r="F33" s="38" t="str">
        <f t="shared" si="1"/>
        <v>LRL</v>
      </c>
      <c r="G33" s="29">
        <f t="shared" si="3"/>
        <v>0.53333333333333333</v>
      </c>
      <c r="H33" s="41">
        <f t="shared" si="2"/>
        <v>0.9</v>
      </c>
      <c r="I33" s="31" t="s">
        <v>62</v>
      </c>
      <c r="J33" s="44">
        <v>0.9</v>
      </c>
      <c r="K33" s="10" t="s">
        <v>189</v>
      </c>
      <c r="L33" s="10" t="s">
        <v>189</v>
      </c>
      <c r="M33" s="32" t="s">
        <v>189</v>
      </c>
      <c r="N33" s="32" t="s">
        <v>189</v>
      </c>
      <c r="O33" s="10" t="s">
        <v>189</v>
      </c>
      <c r="P33" s="10">
        <v>0.4</v>
      </c>
      <c r="Q33" s="10" t="s">
        <v>189</v>
      </c>
      <c r="R33" s="197">
        <v>0.3</v>
      </c>
      <c r="S33" s="11"/>
      <c r="T33" s="280"/>
    </row>
    <row r="34" spans="1:20">
      <c r="A34" s="19" t="s">
        <v>104</v>
      </c>
      <c r="B34" s="20" t="s">
        <v>68</v>
      </c>
      <c r="C34" s="21">
        <v>7.0000000000000007E-2</v>
      </c>
      <c r="D34" s="37" t="s">
        <v>192</v>
      </c>
      <c r="E34" s="21">
        <f t="shared" si="0"/>
        <v>10</v>
      </c>
      <c r="F34" s="38" t="str">
        <f t="shared" si="1"/>
        <v>LRL</v>
      </c>
      <c r="G34" s="29">
        <f t="shared" si="3"/>
        <v>0.04</v>
      </c>
      <c r="H34" s="41">
        <f t="shared" si="2"/>
        <v>0.04</v>
      </c>
      <c r="I34" s="31" t="s">
        <v>116</v>
      </c>
      <c r="J34" s="10" t="s">
        <v>116</v>
      </c>
      <c r="K34" s="10" t="s">
        <v>116</v>
      </c>
      <c r="L34" s="10" t="s">
        <v>116</v>
      </c>
      <c r="M34" s="32" t="s">
        <v>116</v>
      </c>
      <c r="N34" s="32" t="s">
        <v>116</v>
      </c>
      <c r="O34" s="10">
        <v>0.04</v>
      </c>
      <c r="P34" s="10" t="s">
        <v>116</v>
      </c>
      <c r="Q34" s="10" t="s">
        <v>95</v>
      </c>
      <c r="R34" s="197" t="s">
        <v>116</v>
      </c>
      <c r="S34" s="11"/>
      <c r="T34" s="280"/>
    </row>
    <row r="35" spans="1:20">
      <c r="A35" s="19" t="s">
        <v>107</v>
      </c>
      <c r="B35" s="20" t="s">
        <v>68</v>
      </c>
      <c r="C35" s="21">
        <v>4</v>
      </c>
      <c r="D35" s="37" t="s">
        <v>187</v>
      </c>
      <c r="E35" s="21">
        <f t="shared" si="0"/>
        <v>10</v>
      </c>
      <c r="F35" s="38" t="str">
        <f t="shared" si="1"/>
        <v>LRL</v>
      </c>
      <c r="G35" s="29">
        <f t="shared" si="3"/>
        <v>1.0222222222222224</v>
      </c>
      <c r="H35" s="41">
        <f t="shared" si="2"/>
        <v>1.9</v>
      </c>
      <c r="I35" s="92">
        <v>0.6</v>
      </c>
      <c r="J35" s="10">
        <v>1.9</v>
      </c>
      <c r="K35" s="10">
        <v>0.4</v>
      </c>
      <c r="L35" s="10">
        <v>1.4</v>
      </c>
      <c r="M35" s="32">
        <v>0.9</v>
      </c>
      <c r="N35" s="32">
        <v>1.2</v>
      </c>
      <c r="O35" s="10" t="s">
        <v>189</v>
      </c>
      <c r="P35" s="10">
        <v>0.7</v>
      </c>
      <c r="Q35" s="10">
        <v>1</v>
      </c>
      <c r="R35" s="197">
        <v>1.1000000000000001</v>
      </c>
      <c r="S35" s="11"/>
      <c r="T35" s="280"/>
    </row>
    <row r="36" spans="1:20">
      <c r="A36" s="19" t="s">
        <v>109</v>
      </c>
      <c r="B36" s="20" t="s">
        <v>68</v>
      </c>
      <c r="C36" s="21">
        <v>10.9</v>
      </c>
      <c r="D36" s="37" t="s">
        <v>187</v>
      </c>
      <c r="E36" s="21">
        <f t="shared" si="0"/>
        <v>10</v>
      </c>
      <c r="F36" s="29" t="str">
        <f t="shared" si="1"/>
        <v>LRL</v>
      </c>
      <c r="G36" s="29">
        <f t="shared" si="3"/>
        <v>5.875</v>
      </c>
      <c r="H36" s="41">
        <f t="shared" si="2"/>
        <v>8</v>
      </c>
      <c r="I36" s="31" t="s">
        <v>193</v>
      </c>
      <c r="J36" s="10">
        <v>7</v>
      </c>
      <c r="K36" s="10">
        <v>3</v>
      </c>
      <c r="L36" s="10">
        <v>8</v>
      </c>
      <c r="M36" s="32">
        <v>6</v>
      </c>
      <c r="N36" s="32">
        <v>6</v>
      </c>
      <c r="O36" s="10" t="s">
        <v>193</v>
      </c>
      <c r="P36" s="10">
        <v>5</v>
      </c>
      <c r="Q36" s="10">
        <v>7</v>
      </c>
      <c r="R36" s="197">
        <v>5</v>
      </c>
      <c r="S36" s="11"/>
      <c r="T36" s="280"/>
    </row>
    <row r="37" spans="1:20">
      <c r="A37" s="19" t="s">
        <v>111</v>
      </c>
      <c r="B37" s="20" t="s">
        <v>66</v>
      </c>
      <c r="C37" s="21" t="s">
        <v>62</v>
      </c>
      <c r="D37" s="45"/>
      <c r="E37" s="21">
        <f t="shared" si="0"/>
        <v>10</v>
      </c>
      <c r="F37" s="55">
        <f t="shared" si="1"/>
        <v>17.2</v>
      </c>
      <c r="G37" s="55">
        <f t="shared" si="3"/>
        <v>63.480000000000004</v>
      </c>
      <c r="H37" s="48">
        <f t="shared" si="2"/>
        <v>85.8</v>
      </c>
      <c r="I37" s="31">
        <v>81.599999999999994</v>
      </c>
      <c r="J37" s="10">
        <v>44.4</v>
      </c>
      <c r="K37" s="10">
        <v>78.900000000000006</v>
      </c>
      <c r="L37" s="10">
        <v>58.2</v>
      </c>
      <c r="M37" s="32">
        <v>70.5</v>
      </c>
      <c r="N37" s="32">
        <v>58.3</v>
      </c>
      <c r="O37" s="10">
        <v>85.8</v>
      </c>
      <c r="P37" s="10">
        <v>83.5</v>
      </c>
      <c r="Q37" s="10">
        <v>56.4</v>
      </c>
      <c r="R37" s="197">
        <v>17.2</v>
      </c>
      <c r="S37" s="11"/>
      <c r="T37" s="280"/>
    </row>
    <row r="38" spans="1:20">
      <c r="A38" s="19" t="s">
        <v>112</v>
      </c>
      <c r="B38" s="20" t="s">
        <v>66</v>
      </c>
      <c r="C38" s="21" t="s">
        <v>62</v>
      </c>
      <c r="D38" s="45"/>
      <c r="E38" s="21">
        <f t="shared" si="0"/>
        <v>10</v>
      </c>
      <c r="F38" s="46">
        <f t="shared" si="1"/>
        <v>3.9</v>
      </c>
      <c r="G38" s="47">
        <f t="shared" si="3"/>
        <v>9.5500000000000007</v>
      </c>
      <c r="H38" s="48">
        <f t="shared" si="2"/>
        <v>15</v>
      </c>
      <c r="I38" s="31">
        <v>10.3</v>
      </c>
      <c r="J38" s="10">
        <v>8.1</v>
      </c>
      <c r="K38" s="10">
        <v>15</v>
      </c>
      <c r="L38" s="10">
        <v>11.6</v>
      </c>
      <c r="M38" s="32">
        <v>11.5</v>
      </c>
      <c r="N38" s="32">
        <v>9.8000000000000007</v>
      </c>
      <c r="O38" s="10">
        <v>7.6</v>
      </c>
      <c r="P38" s="10">
        <v>8.1999999999999993</v>
      </c>
      <c r="Q38" s="10">
        <v>9.5</v>
      </c>
      <c r="R38" s="197">
        <v>3.9</v>
      </c>
      <c r="S38" s="11"/>
      <c r="T38" s="280"/>
    </row>
    <row r="39" spans="1:20">
      <c r="A39" s="19" t="s">
        <v>113</v>
      </c>
      <c r="B39" s="20" t="s">
        <v>66</v>
      </c>
      <c r="C39" s="21" t="s">
        <v>62</v>
      </c>
      <c r="D39" s="45"/>
      <c r="E39" s="21">
        <f t="shared" si="0"/>
        <v>10</v>
      </c>
      <c r="F39" s="46">
        <f t="shared" si="1"/>
        <v>1.4</v>
      </c>
      <c r="G39" s="47">
        <f t="shared" si="3"/>
        <v>1.8399999999999999</v>
      </c>
      <c r="H39" s="48">
        <f t="shared" si="2"/>
        <v>2.4</v>
      </c>
      <c r="I39" s="31">
        <v>2.4</v>
      </c>
      <c r="J39" s="10">
        <v>2.2000000000000002</v>
      </c>
      <c r="K39" s="10">
        <v>2.2999999999999998</v>
      </c>
      <c r="L39" s="10">
        <v>1.6</v>
      </c>
      <c r="M39" s="32">
        <v>1.9</v>
      </c>
      <c r="N39" s="32">
        <v>1.5</v>
      </c>
      <c r="O39" s="10">
        <v>2</v>
      </c>
      <c r="P39" s="10">
        <v>1.4</v>
      </c>
      <c r="Q39" s="10">
        <v>1.4</v>
      </c>
      <c r="R39" s="197">
        <v>1.7</v>
      </c>
      <c r="S39" s="11"/>
      <c r="T39" s="280"/>
    </row>
    <row r="40" spans="1:20">
      <c r="A40" s="19" t="s">
        <v>114</v>
      </c>
      <c r="B40" s="20" t="s">
        <v>66</v>
      </c>
      <c r="C40" s="21" t="s">
        <v>62</v>
      </c>
      <c r="D40" s="45"/>
      <c r="E40" s="21">
        <f t="shared" si="0"/>
        <v>10</v>
      </c>
      <c r="F40" s="46" t="str">
        <f t="shared" si="1"/>
        <v>LRL</v>
      </c>
      <c r="G40" s="47">
        <f t="shared" si="3"/>
        <v>17.466666666666669</v>
      </c>
      <c r="H40" s="48">
        <f t="shared" si="2"/>
        <v>25.6</v>
      </c>
      <c r="I40" s="31">
        <v>14.8</v>
      </c>
      <c r="J40" s="10">
        <v>25.6</v>
      </c>
      <c r="K40" s="10">
        <v>14.1</v>
      </c>
      <c r="L40" s="10">
        <v>18.100000000000001</v>
      </c>
      <c r="M40" s="32">
        <v>19.600000000000001</v>
      </c>
      <c r="N40" s="32">
        <v>16.3</v>
      </c>
      <c r="O40" s="10">
        <v>14.6</v>
      </c>
      <c r="P40" s="10" t="s">
        <v>116</v>
      </c>
      <c r="Q40" s="10">
        <v>15.8</v>
      </c>
      <c r="R40" s="197">
        <v>18.3</v>
      </c>
      <c r="S40" s="11"/>
      <c r="T40" s="280"/>
    </row>
    <row r="41" spans="1:20">
      <c r="A41" s="19" t="s">
        <v>115</v>
      </c>
      <c r="B41" s="49" t="s">
        <v>68</v>
      </c>
      <c r="C41" s="50">
        <v>7.7</v>
      </c>
      <c r="D41" s="45" t="s">
        <v>194</v>
      </c>
      <c r="E41" s="50">
        <f t="shared" si="0"/>
        <v>10</v>
      </c>
      <c r="F41" s="46" t="str">
        <f t="shared" si="1"/>
        <v>LRL</v>
      </c>
      <c r="G41" s="47" t="str">
        <f t="shared" si="3"/>
        <v>NC</v>
      </c>
      <c r="H41" s="48" t="str">
        <f t="shared" si="2"/>
        <v>LRL</v>
      </c>
      <c r="I41" s="31" t="s">
        <v>195</v>
      </c>
      <c r="J41" s="10" t="s">
        <v>195</v>
      </c>
      <c r="K41" s="10" t="s">
        <v>195</v>
      </c>
      <c r="L41" s="10" t="s">
        <v>195</v>
      </c>
      <c r="M41" s="32" t="s">
        <v>195</v>
      </c>
      <c r="N41" s="32" t="s">
        <v>195</v>
      </c>
      <c r="O41" s="10" t="s">
        <v>195</v>
      </c>
      <c r="P41" s="10" t="s">
        <v>195</v>
      </c>
      <c r="Q41" s="10" t="s">
        <v>195</v>
      </c>
      <c r="R41" s="197" t="s">
        <v>176</v>
      </c>
      <c r="S41" s="11"/>
      <c r="T41" s="280"/>
    </row>
    <row r="42" spans="1:20" ht="12" thickBot="1">
      <c r="A42" s="51" t="s">
        <v>117</v>
      </c>
      <c r="B42" s="157" t="s">
        <v>68</v>
      </c>
      <c r="C42" s="52" t="s">
        <v>62</v>
      </c>
      <c r="D42" s="158"/>
      <c r="E42" s="52">
        <f t="shared" si="0"/>
        <v>10</v>
      </c>
      <c r="F42" s="159" t="str">
        <f t="shared" si="1"/>
        <v>LRL</v>
      </c>
      <c r="G42" s="160" t="str">
        <f t="shared" si="3"/>
        <v>NC</v>
      </c>
      <c r="H42" s="161" t="str">
        <f t="shared" si="2"/>
        <v>LRL</v>
      </c>
      <c r="I42" s="141" t="s">
        <v>90</v>
      </c>
      <c r="J42" s="129" t="s">
        <v>90</v>
      </c>
      <c r="K42" s="129" t="s">
        <v>90</v>
      </c>
      <c r="L42" s="129" t="s">
        <v>90</v>
      </c>
      <c r="M42" s="151" t="s">
        <v>90</v>
      </c>
      <c r="N42" s="151" t="s">
        <v>90</v>
      </c>
      <c r="O42" s="129" t="s">
        <v>90</v>
      </c>
      <c r="P42" s="129" t="s">
        <v>90</v>
      </c>
      <c r="Q42" s="129" t="s">
        <v>90</v>
      </c>
      <c r="R42" s="198" t="s">
        <v>90</v>
      </c>
      <c r="S42" s="130"/>
      <c r="T42" s="280"/>
    </row>
    <row r="43" spans="1:20">
      <c r="A43" s="252"/>
      <c r="B43" s="252"/>
      <c r="C43" s="211"/>
      <c r="D43" s="211"/>
      <c r="E43" s="211"/>
      <c r="F43" s="211"/>
      <c r="G43" s="211"/>
      <c r="H43" s="211"/>
      <c r="I43" s="252"/>
      <c r="J43" s="252"/>
      <c r="K43" s="252"/>
      <c r="L43" s="252"/>
      <c r="M43" s="252"/>
      <c r="N43" s="252"/>
      <c r="O43" s="252"/>
      <c r="P43" s="252"/>
      <c r="Q43" s="252"/>
      <c r="R43" s="252"/>
      <c r="S43" s="252"/>
    </row>
    <row r="44" spans="1:20">
      <c r="A44" s="246" t="s">
        <v>119</v>
      </c>
    </row>
    <row r="45" spans="1:20">
      <c r="A45" s="244" t="s">
        <v>120</v>
      </c>
    </row>
    <row r="46" spans="1:20">
      <c r="A46" s="244" t="s">
        <v>121</v>
      </c>
    </row>
    <row r="47" spans="1:20">
      <c r="A47" s="247" t="s">
        <v>199</v>
      </c>
    </row>
    <row r="48" spans="1:20">
      <c r="A48" s="277" t="s">
        <v>200</v>
      </c>
      <c r="B48" s="277"/>
      <c r="C48" s="278"/>
      <c r="D48" s="278"/>
    </row>
  </sheetData>
  <mergeCells count="3">
    <mergeCell ref="B6:B7"/>
    <mergeCell ref="C6:D6"/>
    <mergeCell ref="E6:H6"/>
  </mergeCells>
  <conditionalFormatting sqref="F16:N28 O16:S42 F29:G29 L29:N29 F30:N34 F35:G35 J35:N35 F36:N42">
    <cfRule type="containsText" priority="9" stopIfTrue="1" operator="containsText" text="&lt;">
      <formula>NOT(ISERROR(SEARCH("&lt;",F16)))</formula>
    </cfRule>
    <cfRule type="containsText" priority="10" stopIfTrue="1" operator="containsText" text="NC">
      <formula>NOT(ISERROR(SEARCH("NC",F16)))</formula>
    </cfRule>
    <cfRule type="containsText" priority="11" stopIfTrue="1" operator="containsText" text="LRL">
      <formula>NOT(ISERROR(SEARCH("LRL",F16)))</formula>
    </cfRule>
  </conditionalFormatting>
  <conditionalFormatting sqref="F16:N28 O16:S42 L29:N29 F30:N34 J35:N35 F36:N42 F29:G29 F35:G35">
    <cfRule type="containsBlanks" priority="8" stopIfTrue="1">
      <formula>LEN(TRIM(F16))=0</formula>
    </cfRule>
  </conditionalFormatting>
  <conditionalFormatting sqref="F8:S15">
    <cfRule type="containsBlanks" priority="1" stopIfTrue="1">
      <formula>LEN(TRIM(F8))=0</formula>
    </cfRule>
    <cfRule type="containsText" priority="2" stopIfTrue="1" operator="containsText" text="&lt;">
      <formula>NOT(ISERROR(SEARCH("&lt;",F8)))</formula>
    </cfRule>
    <cfRule type="containsText" priority="3" stopIfTrue="1" operator="containsText" text="NC">
      <formula>NOT(ISERROR(SEARCH("NC",F8)))</formula>
    </cfRule>
    <cfRule type="containsText" priority="4" stopIfTrue="1" operator="containsText" text="LRL">
      <formula>NOT(ISERROR(SEARCH("LRL",F8)))</formula>
    </cfRule>
  </conditionalFormatting>
  <conditionalFormatting sqref="H16:N28 O16:S42 L29:N29 H30:N34 J35:N35 H36:N42">
    <cfRule type="expression" dxfId="9" priority="13">
      <formula>H16&gt;$C16</formula>
    </cfRule>
  </conditionalFormatting>
  <conditionalFormatting sqref="H8:S15">
    <cfRule type="expression" dxfId="8" priority="6">
      <formula>H8&gt;$C8</formula>
    </cfRule>
  </conditionalFormatting>
  <conditionalFormatting sqref="I16:N28 O16:S42 L29:N29 I30:N34 J35:N35 I36:N42">
    <cfRule type="cellIs" dxfId="7" priority="12" operator="greaterThan">
      <formula>0</formula>
    </cfRule>
  </conditionalFormatting>
  <conditionalFormatting sqref="I8:S15">
    <cfRule type="cellIs" dxfId="6" priority="5" operator="greaterThan">
      <formula>0</formula>
    </cfRule>
  </conditionalFormatting>
  <printOptions horizontalCentered="1"/>
  <pageMargins left="0.70866141732283472" right="0.70866141732283472" top="0.74803149606299213" bottom="0.74803149606299213" header="0.31496062992125984" footer="0.31496062992125984"/>
  <pageSetup paperSize="8"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7" stopIfTrue="1" operator="containsText" id="{A4CAB13D-3578-4EFE-8108-A05009AAEB52}">
            <xm:f>NOT(ISERROR(SEARCH("-",I17)))</xm:f>
            <xm:f>"-"</xm:f>
            <x14:dxf/>
          </x14:cfRule>
          <xm:sqref>I17:N28 O17:S42 L29:N29 I30:N34 J35:N35 I36:N42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CD9F4-0B0B-49E9-B3BA-470B6D98E725}">
  <sheetPr>
    <pageSetUpPr fitToPage="1"/>
  </sheetPr>
  <dimension ref="A1:T48"/>
  <sheetViews>
    <sheetView zoomScaleNormal="100" workbookViewId="0">
      <pane xSplit="1" ySplit="7" topLeftCell="B8" activePane="bottomRight" state="frozen"/>
      <selection pane="bottomRight" activeCell="P10" sqref="P10"/>
      <selection pane="bottomLeft" activeCell="H32" sqref="H32"/>
      <selection pane="topRight" activeCell="H32" sqref="H32"/>
    </sheetView>
  </sheetViews>
  <sheetFormatPr defaultColWidth="32" defaultRowHeight="11.25"/>
  <cols>
    <col min="1" max="1" width="32" style="244"/>
    <col min="2" max="2" width="9" style="244" bestFit="1" customWidth="1"/>
    <col min="3" max="3" width="4.85546875" style="245" bestFit="1" customWidth="1"/>
    <col min="4" max="4" width="36.28515625" style="245" bestFit="1" customWidth="1"/>
    <col min="5" max="5" width="10.7109375" style="245" bestFit="1" customWidth="1"/>
    <col min="6" max="6" width="4.42578125" style="245" bestFit="1" customWidth="1"/>
    <col min="7" max="7" width="5.28515625" style="245" bestFit="1" customWidth="1"/>
    <col min="8" max="8" width="4.85546875" style="245" bestFit="1" customWidth="1"/>
    <col min="9" max="9" width="8.5703125" style="244" bestFit="1" customWidth="1"/>
    <col min="10" max="10" width="8.42578125" style="244" bestFit="1" customWidth="1"/>
    <col min="11" max="11" width="8.7109375" style="244" bestFit="1" customWidth="1"/>
    <col min="12" max="13" width="7.85546875" style="244" bestFit="1" customWidth="1"/>
    <col min="14" max="16" width="8.5703125" style="244" bestFit="1" customWidth="1"/>
    <col min="17" max="18" width="8.5703125" style="244" customWidth="1"/>
    <col min="19" max="19" width="8.5703125" style="244" bestFit="1" customWidth="1"/>
    <col min="20" max="16384" width="32" style="244"/>
  </cols>
  <sheetData>
    <row r="1" spans="1:20">
      <c r="A1" s="246" t="s">
        <v>212</v>
      </c>
    </row>
    <row r="2" spans="1:20">
      <c r="A2" s="246" t="s">
        <v>213</v>
      </c>
    </row>
    <row r="3" spans="1:20">
      <c r="A3" s="229" t="s">
        <v>2</v>
      </c>
    </row>
    <row r="5" spans="1:20" ht="12" thickBot="1">
      <c r="A5" s="250"/>
      <c r="B5" s="250"/>
      <c r="C5" s="251"/>
      <c r="D5" s="251"/>
      <c r="E5" s="251"/>
      <c r="F5" s="251"/>
      <c r="G5" s="251"/>
      <c r="H5" s="251"/>
      <c r="I5" s="250"/>
      <c r="J5" s="250"/>
      <c r="K5" s="250"/>
      <c r="L5" s="250"/>
      <c r="M5" s="250"/>
      <c r="N5" s="250"/>
      <c r="O5" s="250"/>
      <c r="P5" s="250"/>
      <c r="Q5" s="250"/>
      <c r="R5" s="250"/>
      <c r="S5" s="250"/>
    </row>
    <row r="6" spans="1:20" ht="11.25" customHeight="1">
      <c r="A6" s="152" t="s">
        <v>52</v>
      </c>
      <c r="B6" s="287" t="s">
        <v>53</v>
      </c>
      <c r="C6" s="289" t="s">
        <v>150</v>
      </c>
      <c r="D6" s="290"/>
      <c r="E6" s="289" t="s">
        <v>55</v>
      </c>
      <c r="F6" s="290"/>
      <c r="G6" s="290"/>
      <c r="H6" s="291"/>
      <c r="I6" s="15">
        <v>45747</v>
      </c>
      <c r="J6" s="16">
        <v>45770</v>
      </c>
      <c r="K6" s="16">
        <v>45799</v>
      </c>
      <c r="L6" s="16">
        <v>45840</v>
      </c>
      <c r="M6" s="16">
        <v>45866</v>
      </c>
      <c r="N6" s="16">
        <v>45901</v>
      </c>
      <c r="O6" s="105">
        <v>45922</v>
      </c>
      <c r="P6" s="105">
        <v>45944</v>
      </c>
      <c r="Q6" s="16">
        <v>45968</v>
      </c>
      <c r="R6" s="193">
        <v>45999</v>
      </c>
      <c r="S6" s="200">
        <v>46048</v>
      </c>
      <c r="T6" s="280"/>
    </row>
    <row r="7" spans="1:20" ht="11.25" customHeight="1" thickBot="1">
      <c r="A7" s="17" t="s">
        <v>151</v>
      </c>
      <c r="B7" s="288"/>
      <c r="C7" s="53" t="s">
        <v>152</v>
      </c>
      <c r="D7" s="153" t="s">
        <v>153</v>
      </c>
      <c r="E7" s="53" t="s">
        <v>56</v>
      </c>
      <c r="F7" s="154" t="s">
        <v>57</v>
      </c>
      <c r="G7" s="154" t="s">
        <v>58</v>
      </c>
      <c r="H7" s="155" t="s">
        <v>133</v>
      </c>
      <c r="I7" s="18" t="s">
        <v>156</v>
      </c>
      <c r="J7" s="191" t="s">
        <v>157</v>
      </c>
      <c r="K7" s="191" t="s">
        <v>158</v>
      </c>
      <c r="L7" s="281" t="s">
        <v>159</v>
      </c>
      <c r="M7" s="281" t="s">
        <v>160</v>
      </c>
      <c r="N7" s="281" t="s">
        <v>161</v>
      </c>
      <c r="O7" s="276" t="s">
        <v>162</v>
      </c>
      <c r="P7" s="276" t="s">
        <v>163</v>
      </c>
      <c r="Q7" s="191" t="s">
        <v>164</v>
      </c>
      <c r="R7" s="194" t="s">
        <v>165</v>
      </c>
      <c r="S7" s="201" t="s">
        <v>39</v>
      </c>
      <c r="T7" s="280"/>
    </row>
    <row r="8" spans="1:20">
      <c r="A8" s="177" t="s">
        <v>60</v>
      </c>
      <c r="B8" s="176" t="s">
        <v>61</v>
      </c>
      <c r="C8" s="172" t="s">
        <v>62</v>
      </c>
      <c r="D8" s="189"/>
      <c r="E8" s="172">
        <f>COUNTA(I8:S8)-COUNTIF(I8:S8,"-")</f>
        <v>10</v>
      </c>
      <c r="F8" s="175">
        <f>IF(COUNTIF(I8:S8,"*&lt;*")&gt;0,"LRL",MIN(I8:S8))</f>
        <v>7.11</v>
      </c>
      <c r="G8" s="166">
        <f>IF(H8="LRL","NC",AVERAGE(I8:S8))</f>
        <v>7.6930000000000005</v>
      </c>
      <c r="H8" s="169">
        <f>IF(MAX(I8:S8)&gt;0,MAX(I8:S8),"LRL")</f>
        <v>8.25</v>
      </c>
      <c r="I8" s="171">
        <v>7.69</v>
      </c>
      <c r="J8" s="179">
        <v>7.11</v>
      </c>
      <c r="K8" s="179">
        <v>7.81</v>
      </c>
      <c r="L8" s="179">
        <v>8.25</v>
      </c>
      <c r="M8" s="178">
        <v>7.92</v>
      </c>
      <c r="N8" s="178">
        <v>7.53</v>
      </c>
      <c r="O8" s="178">
        <v>7.53</v>
      </c>
      <c r="P8" s="178">
        <v>7.79</v>
      </c>
      <c r="Q8" s="179">
        <v>7.6</v>
      </c>
      <c r="R8" s="195">
        <v>7.7</v>
      </c>
      <c r="S8" s="170"/>
      <c r="T8" s="280"/>
    </row>
    <row r="9" spans="1:20">
      <c r="A9" s="19" t="s">
        <v>63</v>
      </c>
      <c r="B9" s="20" t="s">
        <v>64</v>
      </c>
      <c r="C9" s="21" t="s">
        <v>62</v>
      </c>
      <c r="D9" s="22"/>
      <c r="E9" s="21">
        <f>COUNTA(I9:S9)-COUNTIF(I9:S9,"-")</f>
        <v>9</v>
      </c>
      <c r="F9" s="23">
        <f>IF(COUNTIF(I9:S9,"*&lt;*")&gt;0,"LRL",MIN(I9:S9))</f>
        <v>443</v>
      </c>
      <c r="G9" s="42">
        <f>IF(H9="LRL","NC",AVERAGE(I9:S9))</f>
        <v>526.88888888888891</v>
      </c>
      <c r="H9" s="24">
        <f>IF(MAX(I9:S9)&gt;0,MAX(I9:S9),"LRL")</f>
        <v>599</v>
      </c>
      <c r="I9" s="25">
        <v>599</v>
      </c>
      <c r="J9" s="26">
        <v>522</v>
      </c>
      <c r="K9" s="26">
        <v>554</v>
      </c>
      <c r="L9" s="26">
        <v>560</v>
      </c>
      <c r="M9" s="27">
        <v>550</v>
      </c>
      <c r="N9" s="27">
        <v>443</v>
      </c>
      <c r="O9" s="27">
        <v>443</v>
      </c>
      <c r="P9" s="27" t="s">
        <v>62</v>
      </c>
      <c r="Q9" s="26">
        <v>528</v>
      </c>
      <c r="R9" s="196">
        <v>543</v>
      </c>
      <c r="S9" s="90"/>
      <c r="T9" s="280"/>
    </row>
    <row r="10" spans="1:20">
      <c r="A10" s="19" t="s">
        <v>166</v>
      </c>
      <c r="B10" s="20" t="s">
        <v>66</v>
      </c>
      <c r="C10" s="21" t="s">
        <v>62</v>
      </c>
      <c r="D10" s="28"/>
      <c r="E10" s="21">
        <f>COUNTA(I10:S10)-COUNTIF(I10:S10,"-")</f>
        <v>10</v>
      </c>
      <c r="F10" s="29">
        <f>IF(COUNTIF(I10:S10,"*&lt;*")&gt;0,"LRL",MIN(I10:S10))</f>
        <v>4</v>
      </c>
      <c r="G10" s="29">
        <f>IF(H10="LRL","NC",AVERAGE(I10:S10))</f>
        <v>13.209999999999999</v>
      </c>
      <c r="H10" s="30">
        <f>IF(MAX(I10:S10)&gt;0,MAX(I10:S10),"LRL")</f>
        <v>24</v>
      </c>
      <c r="I10" s="31">
        <v>14.5</v>
      </c>
      <c r="J10" s="10">
        <v>11.7</v>
      </c>
      <c r="K10" s="10">
        <v>24</v>
      </c>
      <c r="L10" s="10">
        <v>21.2</v>
      </c>
      <c r="M10" s="32">
        <v>13.5</v>
      </c>
      <c r="N10" s="32">
        <v>4</v>
      </c>
      <c r="O10" s="32">
        <v>4</v>
      </c>
      <c r="P10" s="32">
        <v>13.1</v>
      </c>
      <c r="Q10" s="10">
        <v>13.1</v>
      </c>
      <c r="R10" s="197">
        <v>13</v>
      </c>
      <c r="S10" s="11"/>
      <c r="T10" s="280"/>
    </row>
    <row r="11" spans="1:20">
      <c r="A11" s="19" t="s">
        <v>167</v>
      </c>
      <c r="B11" s="20" t="s">
        <v>66</v>
      </c>
      <c r="C11" s="21" t="s">
        <v>62</v>
      </c>
      <c r="D11" s="33"/>
      <c r="E11" s="21">
        <f>COUNTA(I11:S11)-COUNTIF(I11:S11,"-")</f>
        <v>10</v>
      </c>
      <c r="F11" s="34" t="str">
        <f>IF(COUNTIF(I11:S11,"*&lt;*")&gt;0,"LRL",MIN(I11:S11))</f>
        <v>LRL</v>
      </c>
      <c r="G11" s="29">
        <f>IF(H11="LRL","NC",AVERAGE(I11:S11))</f>
        <v>0.03</v>
      </c>
      <c r="H11" s="35">
        <f>IF(MAX(I11:S11)&gt;0,MAX(I11:S11),"LRL")</f>
        <v>0.03</v>
      </c>
      <c r="I11" s="31" t="s">
        <v>168</v>
      </c>
      <c r="J11" s="10">
        <v>0.03</v>
      </c>
      <c r="K11" s="36" t="s">
        <v>168</v>
      </c>
      <c r="L11" s="10" t="s">
        <v>168</v>
      </c>
      <c r="M11" s="32" t="s">
        <v>168</v>
      </c>
      <c r="N11" s="32" t="s">
        <v>168</v>
      </c>
      <c r="O11" s="32" t="s">
        <v>168</v>
      </c>
      <c r="P11" s="32" t="s">
        <v>168</v>
      </c>
      <c r="Q11" s="10" t="s">
        <v>168</v>
      </c>
      <c r="R11" s="197" t="s">
        <v>168</v>
      </c>
      <c r="S11" s="11"/>
      <c r="T11" s="280"/>
    </row>
    <row r="12" spans="1:20">
      <c r="A12" s="19" t="s">
        <v>71</v>
      </c>
      <c r="B12" s="20" t="s">
        <v>66</v>
      </c>
      <c r="C12" s="21">
        <v>250</v>
      </c>
      <c r="D12" s="37" t="s">
        <v>169</v>
      </c>
      <c r="E12" s="21">
        <f>COUNTA(I12:S12)-COUNTIF(I12:S12,"-")</f>
        <v>10</v>
      </c>
      <c r="F12" s="38">
        <f>IF(COUNTIF(I12:S12,"*&lt;*")&gt;0,"LRL",MIN(I12:S12))</f>
        <v>23.8</v>
      </c>
      <c r="G12" s="29">
        <f>IF(H12="LRL","NC",AVERAGE(I12:S12))</f>
        <v>27.369999999999997</v>
      </c>
      <c r="H12" s="39">
        <f>IF(MAX(I12:S12)&gt;0,MAX(I12:S12),"LRL")</f>
        <v>36</v>
      </c>
      <c r="I12" s="31">
        <v>27.4</v>
      </c>
      <c r="J12" s="10">
        <v>36</v>
      </c>
      <c r="K12" s="10">
        <v>32.6</v>
      </c>
      <c r="L12" s="40">
        <v>29.7</v>
      </c>
      <c r="M12" s="32">
        <v>24</v>
      </c>
      <c r="N12" s="32">
        <v>25.9</v>
      </c>
      <c r="O12" s="32">
        <v>25.9</v>
      </c>
      <c r="P12" s="32">
        <v>24.2</v>
      </c>
      <c r="Q12" s="10">
        <v>24.2</v>
      </c>
      <c r="R12" s="197">
        <v>23.8</v>
      </c>
      <c r="S12" s="11"/>
      <c r="T12" s="280"/>
    </row>
    <row r="13" spans="1:20">
      <c r="A13" s="19" t="s">
        <v>170</v>
      </c>
      <c r="B13" s="20" t="s">
        <v>66</v>
      </c>
      <c r="C13" s="21" t="s">
        <v>62</v>
      </c>
      <c r="D13" s="37"/>
      <c r="E13" s="21">
        <f>COUNTA(I13:S13)-COUNTIF(I13:S13,"-")</f>
        <v>10</v>
      </c>
      <c r="F13" s="38">
        <f>IF(COUNTIF(I13:S13,"*&lt;*")&gt;0,"LRL",MIN(I13:S13))</f>
        <v>4.7</v>
      </c>
      <c r="G13" s="29">
        <f>IF(H13="LRL","NC",AVERAGE(I13:S13))</f>
        <v>15.65</v>
      </c>
      <c r="H13" s="41">
        <f>IF(MAX(I13:S13)&gt;0,MAX(I13:S13),"LRL")</f>
        <v>19.5</v>
      </c>
      <c r="I13" s="31">
        <v>4.7</v>
      </c>
      <c r="J13" s="10">
        <v>19.5</v>
      </c>
      <c r="K13" s="10">
        <v>17.899999999999999</v>
      </c>
      <c r="L13" s="10">
        <v>18.2</v>
      </c>
      <c r="M13" s="32">
        <v>17.5</v>
      </c>
      <c r="N13" s="32">
        <v>19</v>
      </c>
      <c r="O13" s="32">
        <v>19</v>
      </c>
      <c r="P13" s="32">
        <v>10.5</v>
      </c>
      <c r="Q13" s="10">
        <v>11</v>
      </c>
      <c r="R13" s="197">
        <v>19.2</v>
      </c>
      <c r="S13" s="11"/>
      <c r="T13" s="280"/>
    </row>
    <row r="14" spans="1:20">
      <c r="A14" s="19" t="s">
        <v>171</v>
      </c>
      <c r="B14" s="20" t="s">
        <v>66</v>
      </c>
      <c r="C14" s="21" t="s">
        <v>62</v>
      </c>
      <c r="D14" s="37"/>
      <c r="E14" s="21">
        <f>COUNTA(I14:S14)-COUNTIF(I14:S14,"-")</f>
        <v>10</v>
      </c>
      <c r="F14" s="38" t="str">
        <f>IF(COUNTIF(I14:S14,"*&lt;*")&gt;0,"LRL",MIN(I14:S14))</f>
        <v>LRL</v>
      </c>
      <c r="G14" s="29" t="str">
        <f>IF(H14="LRL","NC",AVERAGE(I14:S14))</f>
        <v>NC</v>
      </c>
      <c r="H14" s="41" t="str">
        <f>IF(MAX(I14:S14)&gt;0,MAX(I14:S14),"LRL")</f>
        <v>LRL</v>
      </c>
      <c r="I14" s="31" t="s">
        <v>172</v>
      </c>
      <c r="J14" s="10" t="s">
        <v>172</v>
      </c>
      <c r="K14" s="10" t="s">
        <v>172</v>
      </c>
      <c r="L14" s="10" t="s">
        <v>172</v>
      </c>
      <c r="M14" s="32" t="s">
        <v>172</v>
      </c>
      <c r="N14" s="32" t="s">
        <v>172</v>
      </c>
      <c r="O14" s="32" t="s">
        <v>172</v>
      </c>
      <c r="P14" s="32" t="s">
        <v>172</v>
      </c>
      <c r="Q14" s="10" t="s">
        <v>172</v>
      </c>
      <c r="R14" s="197" t="s">
        <v>172</v>
      </c>
      <c r="S14" s="11"/>
      <c r="T14" s="280"/>
    </row>
    <row r="15" spans="1:20">
      <c r="A15" s="19" t="s">
        <v>173</v>
      </c>
      <c r="B15" s="20" t="s">
        <v>66</v>
      </c>
      <c r="C15" s="172" t="s">
        <v>62</v>
      </c>
      <c r="D15" s="37"/>
      <c r="E15" s="172">
        <f>COUNTA(I15:S15)-COUNTIF(I15:S15,"-")</f>
        <v>10</v>
      </c>
      <c r="F15" s="38" t="str">
        <f>IF(COUNTIF(I15:S15,"*&lt;*")&gt;0,"LRL",MIN(I15:S15))</f>
        <v>LRL</v>
      </c>
      <c r="G15" s="29">
        <f>IF(H15="LRL","NC",AVERAGE(I15:S15))</f>
        <v>26.15625</v>
      </c>
      <c r="H15" s="41">
        <f>IF(MAX(I15:S15)&gt;0,MAX(I15:S15),"LRL")</f>
        <v>60</v>
      </c>
      <c r="I15" s="31">
        <v>16</v>
      </c>
      <c r="J15" s="10">
        <v>12</v>
      </c>
      <c r="K15" s="10">
        <v>0.25</v>
      </c>
      <c r="L15" s="10">
        <v>60</v>
      </c>
      <c r="M15" s="32">
        <v>41</v>
      </c>
      <c r="N15" s="32" t="s">
        <v>208</v>
      </c>
      <c r="O15" s="32" t="s">
        <v>208</v>
      </c>
      <c r="P15" s="32">
        <v>15</v>
      </c>
      <c r="Q15" s="10">
        <v>27</v>
      </c>
      <c r="R15" s="197">
        <v>38</v>
      </c>
      <c r="S15" s="11"/>
      <c r="T15" s="280"/>
    </row>
    <row r="16" spans="1:20">
      <c r="A16" s="19" t="s">
        <v>78</v>
      </c>
      <c r="B16" s="20" t="s">
        <v>66</v>
      </c>
      <c r="C16" s="43">
        <v>5</v>
      </c>
      <c r="D16" s="37" t="s">
        <v>175</v>
      </c>
      <c r="E16" s="21">
        <f>COUNTA(I16:S16)-COUNTIF(I16:S16,"-")</f>
        <v>10</v>
      </c>
      <c r="F16" s="38" t="str">
        <f>IF(COUNTIF(I16:S16,"*&lt;*")&gt;0,"LRL",MIN(I16:S16))</f>
        <v>LRL</v>
      </c>
      <c r="G16" s="29" t="str">
        <f>IF(H16="LRL","NC",AVERAGE(I16:S16))</f>
        <v>NC</v>
      </c>
      <c r="H16" s="41" t="str">
        <f>IF(MAX(I16:S16)&gt;0,MAX(I16:S16),"LRL")</f>
        <v>LRL</v>
      </c>
      <c r="I16" s="31" t="s">
        <v>176</v>
      </c>
      <c r="J16" s="10" t="s">
        <v>176</v>
      </c>
      <c r="K16" s="10" t="s">
        <v>176</v>
      </c>
      <c r="L16" s="10" t="s">
        <v>176</v>
      </c>
      <c r="M16" s="10" t="s">
        <v>176</v>
      </c>
      <c r="N16" s="10" t="s">
        <v>176</v>
      </c>
      <c r="O16" s="32" t="s">
        <v>176</v>
      </c>
      <c r="P16" s="32" t="s">
        <v>176</v>
      </c>
      <c r="Q16" s="10" t="s">
        <v>176</v>
      </c>
      <c r="R16" s="197" t="s">
        <v>176</v>
      </c>
      <c r="S16" s="11"/>
      <c r="T16" s="280"/>
    </row>
    <row r="17" spans="1:20">
      <c r="A17" s="19" t="s">
        <v>80</v>
      </c>
      <c r="B17" s="20" t="s">
        <v>66</v>
      </c>
      <c r="C17" s="21" t="s">
        <v>62</v>
      </c>
      <c r="D17" s="37"/>
      <c r="E17" s="21">
        <f>COUNTA(I17:S17)-COUNTIF(I17:S17,"-")</f>
        <v>10</v>
      </c>
      <c r="F17" s="38">
        <f>IF(COUNTIF(I17:S17,"*&lt;*")&gt;0,"LRL",MIN(I17:S17))</f>
        <v>1</v>
      </c>
      <c r="G17" s="29">
        <f>IF(H17="LRL","NC",AVERAGE(I17:S17))</f>
        <v>3.53</v>
      </c>
      <c r="H17" s="41">
        <f>IF(MAX(I17:S17)&gt;0,MAX(I17:S17),"LRL")</f>
        <v>4.4000000000000004</v>
      </c>
      <c r="I17" s="31">
        <v>1</v>
      </c>
      <c r="J17" s="10">
        <v>4.4000000000000004</v>
      </c>
      <c r="K17" s="10">
        <v>4</v>
      </c>
      <c r="L17" s="10">
        <v>4.0999999999999996</v>
      </c>
      <c r="M17" s="32">
        <v>4</v>
      </c>
      <c r="N17" s="32">
        <v>4.3</v>
      </c>
      <c r="O17" s="32">
        <v>4.3</v>
      </c>
      <c r="P17" s="32">
        <v>2.4</v>
      </c>
      <c r="Q17" s="10">
        <v>2.5</v>
      </c>
      <c r="R17" s="197">
        <v>4.3</v>
      </c>
      <c r="S17" s="11"/>
      <c r="T17" s="280"/>
    </row>
    <row r="18" spans="1:20">
      <c r="A18" s="19" t="s">
        <v>81</v>
      </c>
      <c r="B18" s="20" t="s">
        <v>66</v>
      </c>
      <c r="C18" s="21" t="s">
        <v>62</v>
      </c>
      <c r="D18" s="37"/>
      <c r="E18" s="21">
        <f>COUNTA(I18:S18)-COUNTIF(I18:S18,"-")</f>
        <v>10</v>
      </c>
      <c r="F18" s="38" t="str">
        <f>IF(COUNTIF(I18:S18,"*&lt;*")&gt;0,"LRL",MIN(I18:S18))</f>
        <v>LRL</v>
      </c>
      <c r="G18" s="29">
        <f>IF(H18="LRL","NC",AVERAGE(I18:S18))</f>
        <v>2</v>
      </c>
      <c r="H18" s="41">
        <f>IF(MAX(I18:S18)&gt;0,MAX(I18:S18),"LRL")</f>
        <v>2</v>
      </c>
      <c r="I18" s="31" t="s">
        <v>108</v>
      </c>
      <c r="J18" s="10">
        <v>2</v>
      </c>
      <c r="K18" s="10" t="s">
        <v>108</v>
      </c>
      <c r="L18" s="10" t="s">
        <v>108</v>
      </c>
      <c r="M18" s="32" t="s">
        <v>108</v>
      </c>
      <c r="N18" s="32" t="s">
        <v>108</v>
      </c>
      <c r="O18" s="32" t="s">
        <v>108</v>
      </c>
      <c r="P18" s="32" t="s">
        <v>108</v>
      </c>
      <c r="Q18" s="10" t="s">
        <v>108</v>
      </c>
      <c r="R18" s="197" t="s">
        <v>108</v>
      </c>
      <c r="S18" s="11"/>
      <c r="T18" s="280"/>
    </row>
    <row r="19" spans="1:20">
      <c r="A19" s="19" t="s">
        <v>178</v>
      </c>
      <c r="B19" s="20" t="s">
        <v>84</v>
      </c>
      <c r="C19" s="21" t="s">
        <v>62</v>
      </c>
      <c r="D19" s="37"/>
      <c r="E19" s="21">
        <f>COUNTA(I19:S19)-COUNTIF(I19:S19,"-")</f>
        <v>10</v>
      </c>
      <c r="F19" s="23">
        <f>IF(COUNTIF(I19:S19,"*&lt;*")&gt;0,"LRL",MIN(I19:S19))</f>
        <v>172</v>
      </c>
      <c r="G19" s="23">
        <f>IF(H19="LRL","NC",AVERAGE(I19:S19))</f>
        <v>223.9</v>
      </c>
      <c r="H19" s="24">
        <f>IF(MAX(I19:S19)&gt;0,MAX(I19:S19),"LRL")</f>
        <v>278</v>
      </c>
      <c r="I19" s="26">
        <v>278</v>
      </c>
      <c r="J19" s="26">
        <v>241</v>
      </c>
      <c r="K19" s="26">
        <v>198</v>
      </c>
      <c r="L19" s="26">
        <v>200</v>
      </c>
      <c r="M19" s="26">
        <v>239</v>
      </c>
      <c r="N19" s="26">
        <v>172</v>
      </c>
      <c r="O19" s="32">
        <v>172</v>
      </c>
      <c r="P19" s="32">
        <v>230</v>
      </c>
      <c r="Q19" s="10">
        <v>275</v>
      </c>
      <c r="R19" s="197">
        <v>234</v>
      </c>
      <c r="S19" s="11"/>
      <c r="T19" s="280"/>
    </row>
    <row r="20" spans="1:20">
      <c r="A20" s="19" t="s">
        <v>179</v>
      </c>
      <c r="B20" s="20" t="s">
        <v>84</v>
      </c>
      <c r="C20" s="21" t="s">
        <v>62</v>
      </c>
      <c r="D20" s="37"/>
      <c r="E20" s="21">
        <f>COUNTA(I20:S20)-COUNTIF(I20:S20,"-")</f>
        <v>10</v>
      </c>
      <c r="F20" s="23">
        <f>IF(COUNTIF(I20:S20,"*&lt;*")&gt;0,"LRL",MIN(I20:S20))</f>
        <v>164</v>
      </c>
      <c r="G20" s="23">
        <f>IF(H20="LRL","NC",AVERAGE(I20:S20))</f>
        <v>230.3</v>
      </c>
      <c r="H20" s="24">
        <f>IF(MAX(I20:S20)&gt;0,MAX(I20:S20),"LRL")</f>
        <v>292</v>
      </c>
      <c r="I20" s="26">
        <v>292</v>
      </c>
      <c r="J20" s="26">
        <v>212</v>
      </c>
      <c r="K20" s="26">
        <v>223</v>
      </c>
      <c r="L20" s="26">
        <v>216</v>
      </c>
      <c r="M20" s="26">
        <v>249</v>
      </c>
      <c r="N20" s="26">
        <v>164</v>
      </c>
      <c r="O20" s="32">
        <v>164</v>
      </c>
      <c r="P20" s="32">
        <v>278</v>
      </c>
      <c r="Q20" s="10">
        <v>260</v>
      </c>
      <c r="R20" s="197">
        <v>245</v>
      </c>
      <c r="S20" s="11"/>
      <c r="T20" s="280"/>
    </row>
    <row r="21" spans="1:20">
      <c r="A21" s="19" t="s">
        <v>88</v>
      </c>
      <c r="B21" s="20" t="s">
        <v>66</v>
      </c>
      <c r="C21" s="21" t="s">
        <v>62</v>
      </c>
      <c r="D21" s="37"/>
      <c r="E21" s="21">
        <f>COUNTA(I21:S21)-COUNTIF(I21:S21,"-")</f>
        <v>10</v>
      </c>
      <c r="F21" s="23">
        <f>IF(COUNTIF(I21:S21,"*&lt;*")&gt;0,"LRL",MIN(I21:S21))</f>
        <v>12</v>
      </c>
      <c r="G21" s="23">
        <f>IF(H21="LRL","NC",AVERAGE(I21:S21))</f>
        <v>1521.8</v>
      </c>
      <c r="H21" s="24">
        <f>IF(MAX(I21:S21)&gt;0,MAX(I21:S21),"LRL")</f>
        <v>2550</v>
      </c>
      <c r="I21" s="26">
        <v>688</v>
      </c>
      <c r="J21" s="26">
        <v>1970</v>
      </c>
      <c r="K21" s="26">
        <v>1670</v>
      </c>
      <c r="L21" s="26">
        <v>2302</v>
      </c>
      <c r="M21" s="26">
        <v>12</v>
      </c>
      <c r="N21" s="26">
        <v>2066</v>
      </c>
      <c r="O21" s="32">
        <v>2066</v>
      </c>
      <c r="P21" s="32">
        <v>1404</v>
      </c>
      <c r="Q21" s="10">
        <v>2550</v>
      </c>
      <c r="R21" s="197">
        <v>490</v>
      </c>
      <c r="S21" s="11"/>
      <c r="T21" s="280"/>
    </row>
    <row r="22" spans="1:20">
      <c r="A22" s="19" t="s">
        <v>91</v>
      </c>
      <c r="B22" s="20" t="s">
        <v>66</v>
      </c>
      <c r="C22" s="21" t="s">
        <v>62</v>
      </c>
      <c r="D22" s="37"/>
      <c r="E22" s="21">
        <f>COUNTA(I22:S22)-COUNTIF(I22:S22,"-")</f>
        <v>10</v>
      </c>
      <c r="F22" s="23">
        <f>IF(COUNTIF(I22:S22,"*&lt;*")&gt;0,"LRL",MIN(I22:S22))</f>
        <v>254</v>
      </c>
      <c r="G22" s="23">
        <f>IF(H22="LRL","NC",AVERAGE(I22:S22))</f>
        <v>317.2</v>
      </c>
      <c r="H22" s="24">
        <f>IF(MAX(I22:S22)&gt;0,MAX(I22:S22),"LRL")</f>
        <v>401</v>
      </c>
      <c r="I22" s="26">
        <v>348</v>
      </c>
      <c r="J22" s="26">
        <v>325</v>
      </c>
      <c r="K22" s="26">
        <v>319</v>
      </c>
      <c r="L22" s="26">
        <v>338</v>
      </c>
      <c r="M22" s="26">
        <v>319</v>
      </c>
      <c r="N22" s="26">
        <v>254</v>
      </c>
      <c r="O22" s="32">
        <v>254</v>
      </c>
      <c r="P22" s="32">
        <v>401</v>
      </c>
      <c r="Q22" s="10">
        <v>271</v>
      </c>
      <c r="R22" s="197">
        <v>343</v>
      </c>
      <c r="S22" s="11"/>
      <c r="T22" s="280"/>
    </row>
    <row r="23" spans="1:20">
      <c r="A23" s="19" t="s">
        <v>92</v>
      </c>
      <c r="B23" s="20" t="s">
        <v>66</v>
      </c>
      <c r="C23" s="21" t="s">
        <v>62</v>
      </c>
      <c r="D23" s="37"/>
      <c r="E23" s="21">
        <f>COUNTA(I23:S23)-COUNTIF(I23:S23,"-")</f>
        <v>10</v>
      </c>
      <c r="F23" s="23">
        <f>IF(COUNTIF(I23:S23,"*&lt;*")&gt;0,"LRL",MIN(I23:S23))</f>
        <v>172</v>
      </c>
      <c r="G23" s="23">
        <f>IF(H23="LRL","NC",AVERAGE(I23:S23))</f>
        <v>223.9</v>
      </c>
      <c r="H23" s="24">
        <f>IF(MAX(I23:S23)&gt;0,MAX(I23:S23),"LRL")</f>
        <v>278</v>
      </c>
      <c r="I23" s="26">
        <v>278</v>
      </c>
      <c r="J23" s="26">
        <v>241</v>
      </c>
      <c r="K23" s="26">
        <v>198</v>
      </c>
      <c r="L23" s="26">
        <v>200</v>
      </c>
      <c r="M23" s="26">
        <v>239</v>
      </c>
      <c r="N23" s="26">
        <v>172</v>
      </c>
      <c r="O23" s="32">
        <v>172</v>
      </c>
      <c r="P23" s="32">
        <v>230</v>
      </c>
      <c r="Q23" s="10">
        <v>275</v>
      </c>
      <c r="R23" s="197">
        <v>234</v>
      </c>
      <c r="S23" s="11"/>
      <c r="T23" s="280"/>
    </row>
    <row r="24" spans="1:20">
      <c r="A24" s="19" t="s">
        <v>93</v>
      </c>
      <c r="B24" s="20" t="s">
        <v>68</v>
      </c>
      <c r="C24" s="21" t="s">
        <v>62</v>
      </c>
      <c r="D24" s="37"/>
      <c r="E24" s="21">
        <f>COUNTA(I24:S24)-COUNTIF(I24:S24,"-")</f>
        <v>10</v>
      </c>
      <c r="F24" s="38" t="str">
        <f>IF(COUNTIF(I24:S24,"*&lt;*")&gt;0,"LRL",MIN(I24:S24))</f>
        <v>LRL</v>
      </c>
      <c r="G24" s="29">
        <f>IF(H24="LRL","NC",AVERAGE(I24:S24))</f>
        <v>3.4499999999999993</v>
      </c>
      <c r="H24" s="41">
        <f>IF(MAX(I24:S24)&gt;0,MAX(I24:S24),"LRL")</f>
        <v>7.6</v>
      </c>
      <c r="I24" s="40">
        <v>7.6</v>
      </c>
      <c r="J24" s="40">
        <v>3.3</v>
      </c>
      <c r="K24" s="40">
        <v>3.3</v>
      </c>
      <c r="L24" s="40">
        <v>2.2000000000000002</v>
      </c>
      <c r="M24" s="40">
        <v>5.4</v>
      </c>
      <c r="N24" s="40" t="s">
        <v>180</v>
      </c>
      <c r="O24" s="32" t="s">
        <v>180</v>
      </c>
      <c r="P24" s="32">
        <v>1.9</v>
      </c>
      <c r="Q24" s="10">
        <v>2.2000000000000002</v>
      </c>
      <c r="R24" s="197">
        <v>1.7</v>
      </c>
      <c r="S24" s="11"/>
      <c r="T24" s="280"/>
    </row>
    <row r="25" spans="1:20">
      <c r="A25" s="19" t="s">
        <v>94</v>
      </c>
      <c r="B25" s="20" t="s">
        <v>68</v>
      </c>
      <c r="C25" s="21">
        <v>50</v>
      </c>
      <c r="D25" s="37" t="s">
        <v>169</v>
      </c>
      <c r="E25" s="21">
        <f>COUNTA(I25:S25)-COUNTIF(I25:S25,"-")</f>
        <v>10</v>
      </c>
      <c r="F25" s="38" t="str">
        <f>IF(COUNTIF(I25:S25,"*&lt;*")&gt;0,"LRL",MIN(I25:S25))</f>
        <v>LRL</v>
      </c>
      <c r="G25" s="29" t="str">
        <f>IF(H25="LRL","NC",AVERAGE(I25:S25))</f>
        <v>NC</v>
      </c>
      <c r="H25" s="41" t="str">
        <f>IF(MAX(I25:S25)&gt;0,MAX(I25:S25),"LRL")</f>
        <v>LRL</v>
      </c>
      <c r="I25" s="31" t="s">
        <v>181</v>
      </c>
      <c r="J25" s="10" t="s">
        <v>181</v>
      </c>
      <c r="K25" s="10" t="s">
        <v>181</v>
      </c>
      <c r="L25" s="10" t="s">
        <v>181</v>
      </c>
      <c r="M25" s="32" t="s">
        <v>181</v>
      </c>
      <c r="N25" s="32" t="s">
        <v>181</v>
      </c>
      <c r="O25" s="32" t="s">
        <v>181</v>
      </c>
      <c r="P25" s="32" t="s">
        <v>181</v>
      </c>
      <c r="Q25" s="10" t="s">
        <v>181</v>
      </c>
      <c r="R25" s="197" t="s">
        <v>181</v>
      </c>
      <c r="S25" s="11"/>
      <c r="T25" s="280"/>
    </row>
    <row r="26" spans="1:20">
      <c r="A26" s="19" t="s">
        <v>183</v>
      </c>
      <c r="B26" s="20" t="s">
        <v>68</v>
      </c>
      <c r="C26" s="21">
        <v>0.25</v>
      </c>
      <c r="D26" s="37" t="s">
        <v>184</v>
      </c>
      <c r="E26" s="21">
        <f>COUNTA(I26:S26)-COUNTIF(I26:S26,"-")</f>
        <v>10</v>
      </c>
      <c r="F26" s="38" t="str">
        <f>IF(COUNTIF(I26:S26,"*&lt;*")&gt;0,"LRL",MIN(I26:S26))</f>
        <v>LRL</v>
      </c>
      <c r="G26" s="29" t="str">
        <f>IF(H26="LRL","NC",AVERAGE(I26:S26))</f>
        <v>NC</v>
      </c>
      <c r="H26" s="41" t="str">
        <f>IF(MAX(I26:S26)&gt;0,MAX(I26:S26),"LRL")</f>
        <v>LRL</v>
      </c>
      <c r="I26" s="31" t="s">
        <v>168</v>
      </c>
      <c r="J26" s="10" t="s">
        <v>168</v>
      </c>
      <c r="K26" s="10" t="s">
        <v>168</v>
      </c>
      <c r="L26" s="10" t="s">
        <v>168</v>
      </c>
      <c r="M26" s="32" t="s">
        <v>168</v>
      </c>
      <c r="N26" s="32" t="s">
        <v>168</v>
      </c>
      <c r="O26" s="32" t="s">
        <v>168</v>
      </c>
      <c r="P26" s="32" t="s">
        <v>168</v>
      </c>
      <c r="Q26" s="10" t="s">
        <v>168</v>
      </c>
      <c r="R26" s="197" t="s">
        <v>168</v>
      </c>
      <c r="S26" s="11"/>
      <c r="T26" s="280"/>
    </row>
    <row r="27" spans="1:20">
      <c r="A27" s="19" t="s">
        <v>185</v>
      </c>
      <c r="B27" s="20" t="s">
        <v>68</v>
      </c>
      <c r="C27" s="21">
        <v>3.4</v>
      </c>
      <c r="D27" s="37" t="s">
        <v>186</v>
      </c>
      <c r="E27" s="21">
        <f>COUNTA(I27:S27)-COUNTIF(I27:S27,"-")</f>
        <v>10</v>
      </c>
      <c r="F27" s="38" t="str">
        <f>IF(COUNTIF(I27:S27,"*&lt;*")&gt;0,"LRL",MIN(I27:S27))</f>
        <v>LRL</v>
      </c>
      <c r="G27" s="29">
        <f>IF(H27="LRL","NC",AVERAGE(I27:S27))</f>
        <v>1.0333333333333332</v>
      </c>
      <c r="H27" s="41">
        <f>IF(MAX(I27:S27)&gt;0,MAX(I27:S27),"LRL")</f>
        <v>2.8</v>
      </c>
      <c r="I27" s="31">
        <v>0.2</v>
      </c>
      <c r="J27" s="10">
        <v>1.2</v>
      </c>
      <c r="K27" s="10">
        <v>1</v>
      </c>
      <c r="L27" s="10">
        <v>0.6</v>
      </c>
      <c r="M27" s="32" t="s">
        <v>189</v>
      </c>
      <c r="N27" s="32">
        <v>2.8</v>
      </c>
      <c r="O27" s="32">
        <v>2.8</v>
      </c>
      <c r="P27" s="32">
        <v>0.2</v>
      </c>
      <c r="Q27" s="10">
        <v>0.3</v>
      </c>
      <c r="R27" s="197">
        <v>0.2</v>
      </c>
      <c r="S27" s="11"/>
      <c r="T27" s="280"/>
    </row>
    <row r="28" spans="1:20">
      <c r="A28" s="19" t="s">
        <v>96</v>
      </c>
      <c r="B28" s="20" t="s">
        <v>68</v>
      </c>
      <c r="C28" s="21" t="s">
        <v>62</v>
      </c>
      <c r="D28" s="37"/>
      <c r="E28" s="21">
        <f>COUNTA(I28:S28)-COUNTIF(I28:S28,"-")</f>
        <v>10</v>
      </c>
      <c r="F28" s="38">
        <f>IF(COUNTIF(I28:S28,"*&lt;*")&gt;0,"LRL",MIN(I28:S28))</f>
        <v>14</v>
      </c>
      <c r="G28" s="29">
        <f>IF(H28="LRL","NC",AVERAGE(I28:S28))</f>
        <v>21.130000000000003</v>
      </c>
      <c r="H28" s="41">
        <f>IF(MAX(I28:S28)&gt;0,MAX(I28:S28),"LRL")</f>
        <v>33</v>
      </c>
      <c r="I28" s="31">
        <v>33</v>
      </c>
      <c r="J28" s="10">
        <v>30.7</v>
      </c>
      <c r="K28" s="10">
        <v>15.6</v>
      </c>
      <c r="L28" s="10">
        <v>14</v>
      </c>
      <c r="M28" s="32">
        <v>15</v>
      </c>
      <c r="N28" s="32">
        <v>15</v>
      </c>
      <c r="O28" s="32">
        <v>15</v>
      </c>
      <c r="P28" s="32">
        <v>32.5</v>
      </c>
      <c r="Q28" s="10">
        <v>22</v>
      </c>
      <c r="R28" s="197">
        <v>18.5</v>
      </c>
      <c r="S28" s="11"/>
      <c r="T28" s="280"/>
    </row>
    <row r="29" spans="1:20">
      <c r="A29" s="19" t="s">
        <v>98</v>
      </c>
      <c r="B29" s="20" t="s">
        <v>68</v>
      </c>
      <c r="C29" s="21">
        <v>1</v>
      </c>
      <c r="D29" s="37" t="s">
        <v>187</v>
      </c>
      <c r="E29" s="21">
        <f>COUNTA(I29:S29)-COUNTIF(I29:S29,"-")</f>
        <v>10</v>
      </c>
      <c r="F29" s="38" t="str">
        <f>IF(COUNTIF(I29:S29,"*&lt;*")&gt;0,"LRL",MIN(I29:S29))</f>
        <v>LRL</v>
      </c>
      <c r="G29" s="29">
        <f>IF(H29="LRL","NC",AVERAGE(I29:S29))</f>
        <v>2</v>
      </c>
      <c r="H29" s="41">
        <f>IF(MAX(I29:S29)&gt;0,MAX(I29:S29),"LRL")</f>
        <v>2</v>
      </c>
      <c r="I29" s="94">
        <v>2</v>
      </c>
      <c r="J29" s="93" t="s">
        <v>95</v>
      </c>
      <c r="K29" s="95" t="s">
        <v>95</v>
      </c>
      <c r="L29" s="10" t="s">
        <v>95</v>
      </c>
      <c r="M29" s="32" t="s">
        <v>95</v>
      </c>
      <c r="N29" s="32" t="s">
        <v>95</v>
      </c>
      <c r="O29" s="32" t="s">
        <v>95</v>
      </c>
      <c r="P29" s="32" t="s">
        <v>95</v>
      </c>
      <c r="Q29" s="10" t="s">
        <v>95</v>
      </c>
      <c r="R29" s="197" t="s">
        <v>95</v>
      </c>
      <c r="S29" s="11"/>
      <c r="T29" s="280"/>
    </row>
    <row r="30" spans="1:20">
      <c r="A30" s="19" t="s">
        <v>100</v>
      </c>
      <c r="B30" s="20" t="s">
        <v>68</v>
      </c>
      <c r="C30" s="43">
        <v>1000</v>
      </c>
      <c r="D30" s="37" t="s">
        <v>169</v>
      </c>
      <c r="E30" s="21">
        <f>COUNTA(I30:S30)-COUNTIF(I30:S30,"-")</f>
        <v>10</v>
      </c>
      <c r="F30" s="38" t="str">
        <f>IF(COUNTIF(I30:S30,"*&lt;*")&gt;0,"LRL",MIN(I30:S30))</f>
        <v>LRL</v>
      </c>
      <c r="G30" s="29">
        <f>IF(H30="LRL","NC",AVERAGE(I30:S30))</f>
        <v>8.0857142857142854</v>
      </c>
      <c r="H30" s="41">
        <f>IF(MAX(I30:S30)&gt;0,MAX(I30:S30),"LRL")</f>
        <v>19.7</v>
      </c>
      <c r="I30" s="31">
        <v>19.7</v>
      </c>
      <c r="J30" s="10">
        <v>6.8</v>
      </c>
      <c r="K30" s="10">
        <v>4.8</v>
      </c>
      <c r="L30" s="10">
        <v>5</v>
      </c>
      <c r="M30" s="32">
        <v>9.5</v>
      </c>
      <c r="N30" s="32" t="s">
        <v>188</v>
      </c>
      <c r="O30" s="32" t="s">
        <v>188</v>
      </c>
      <c r="P30" s="32">
        <v>5.4</v>
      </c>
      <c r="Q30" s="10">
        <v>5.4</v>
      </c>
      <c r="R30" s="197" t="s">
        <v>188</v>
      </c>
      <c r="S30" s="11"/>
      <c r="T30" s="280"/>
    </row>
    <row r="31" spans="1:20">
      <c r="A31" s="19" t="s">
        <v>101</v>
      </c>
      <c r="B31" s="20" t="s">
        <v>68</v>
      </c>
      <c r="C31" s="21">
        <v>1.2</v>
      </c>
      <c r="D31" s="37" t="s">
        <v>187</v>
      </c>
      <c r="E31" s="21">
        <f>COUNTA(I31:S31)-COUNTIF(I31:S31,"-")</f>
        <v>10</v>
      </c>
      <c r="F31" s="38" t="str">
        <f>IF(COUNTIF(I31:S31,"*&lt;*")&gt;0,"LRL",MIN(I31:S31))</f>
        <v>LRL</v>
      </c>
      <c r="G31" s="29" t="str">
        <f>IF(H31="LRL","NC",AVERAGE(I31:S31))</f>
        <v>NC</v>
      </c>
      <c r="H31" s="41" t="str">
        <f>IF(MAX(I31:S31)&gt;0,MAX(I31:S31),"LRL")</f>
        <v>LRL</v>
      </c>
      <c r="I31" s="31" t="s">
        <v>189</v>
      </c>
      <c r="J31" s="10" t="s">
        <v>189</v>
      </c>
      <c r="K31" s="10" t="s">
        <v>190</v>
      </c>
      <c r="L31" s="10" t="s">
        <v>190</v>
      </c>
      <c r="M31" s="32" t="s">
        <v>190</v>
      </c>
      <c r="N31" s="32" t="s">
        <v>190</v>
      </c>
      <c r="O31" s="32" t="s">
        <v>190</v>
      </c>
      <c r="P31" s="32" t="s">
        <v>190</v>
      </c>
      <c r="Q31" s="10" t="s">
        <v>190</v>
      </c>
      <c r="R31" s="197" t="s">
        <v>190</v>
      </c>
      <c r="S31" s="11"/>
      <c r="T31" s="280"/>
    </row>
    <row r="32" spans="1:20">
      <c r="A32" s="19" t="s">
        <v>103</v>
      </c>
      <c r="B32" s="20" t="s">
        <v>68</v>
      </c>
      <c r="C32" s="21">
        <v>123</v>
      </c>
      <c r="D32" s="37" t="s">
        <v>187</v>
      </c>
      <c r="E32" s="21">
        <f>COUNTA(I32:S32)-COUNTIF(I32:S32,"-")</f>
        <v>10</v>
      </c>
      <c r="F32" s="38" t="str">
        <f>IF(COUNTIF(I32:S32,"*&lt;*")&gt;0,"LRL",MIN(I32:S32))</f>
        <v>LRL</v>
      </c>
      <c r="G32" s="29">
        <f>IF(H32="LRL","NC",AVERAGE(I32:S32))</f>
        <v>5.1285714285714281</v>
      </c>
      <c r="H32" s="41">
        <f>IF(MAX(I32:S32)&gt;0,MAX(I32:S32),"LRL")</f>
        <v>20.2</v>
      </c>
      <c r="I32" s="31">
        <v>20.2</v>
      </c>
      <c r="J32" s="10">
        <v>1.9</v>
      </c>
      <c r="K32" s="10">
        <v>2</v>
      </c>
      <c r="L32" s="10" t="s">
        <v>180</v>
      </c>
      <c r="M32" s="32">
        <v>3.5</v>
      </c>
      <c r="N32" s="32" t="s">
        <v>180</v>
      </c>
      <c r="O32" s="32" t="s">
        <v>180</v>
      </c>
      <c r="P32" s="32">
        <v>4.7</v>
      </c>
      <c r="Q32" s="10">
        <v>1.7</v>
      </c>
      <c r="R32" s="197">
        <v>1.9</v>
      </c>
      <c r="S32" s="11"/>
      <c r="T32" s="280"/>
    </row>
    <row r="33" spans="1:20">
      <c r="A33" s="19" t="s">
        <v>191</v>
      </c>
      <c r="B33" s="20" t="s">
        <v>68</v>
      </c>
      <c r="C33" s="21" t="s">
        <v>62</v>
      </c>
      <c r="D33" s="37"/>
      <c r="E33" s="21">
        <f>COUNTA(I33:S33)-COUNTIF(I33:S33,"-")</f>
        <v>10</v>
      </c>
      <c r="F33" s="38" t="str">
        <f>IF(COUNTIF(I33:S33,"*&lt;*")&gt;0,"LRL",MIN(I33:S33))</f>
        <v>LRL</v>
      </c>
      <c r="G33" s="29">
        <f>IF(H33="LRL","NC",AVERAGE(I33:S33))</f>
        <v>0.5</v>
      </c>
      <c r="H33" s="41">
        <f>IF(MAX(I33:S33)&gt;0,MAX(I33:S33),"LRL")</f>
        <v>0.5</v>
      </c>
      <c r="I33" s="31" t="s">
        <v>189</v>
      </c>
      <c r="J33" s="44">
        <v>0.5</v>
      </c>
      <c r="K33" s="10" t="s">
        <v>189</v>
      </c>
      <c r="L33" s="10" t="s">
        <v>189</v>
      </c>
      <c r="M33" s="32" t="s">
        <v>189</v>
      </c>
      <c r="N33" s="32" t="s">
        <v>189</v>
      </c>
      <c r="O33" s="32" t="s">
        <v>189</v>
      </c>
      <c r="P33" s="32" t="s">
        <v>189</v>
      </c>
      <c r="Q33" s="10" t="s">
        <v>189</v>
      </c>
      <c r="R33" s="197" t="s">
        <v>189</v>
      </c>
      <c r="S33" s="11"/>
      <c r="T33" s="280"/>
    </row>
    <row r="34" spans="1:20">
      <c r="A34" s="19" t="s">
        <v>104</v>
      </c>
      <c r="B34" s="20" t="s">
        <v>68</v>
      </c>
      <c r="C34" s="21">
        <v>7.0000000000000007E-2</v>
      </c>
      <c r="D34" s="37" t="s">
        <v>192</v>
      </c>
      <c r="E34" s="21">
        <f>COUNTA(I34:S34)-COUNTIF(I34:S34,"-")</f>
        <v>10</v>
      </c>
      <c r="F34" s="38" t="str">
        <f>IF(COUNTIF(I34:S34,"*&lt;*")&gt;0,"LRL",MIN(I34:S34))</f>
        <v>LRL</v>
      </c>
      <c r="G34" s="29" t="str">
        <f>IF(H34="LRL","NC",AVERAGE(I34:S34))</f>
        <v>NC</v>
      </c>
      <c r="H34" s="41" t="str">
        <f>IF(MAX(I34:S34)&gt;0,MAX(I34:S34),"LRL")</f>
        <v>LRL</v>
      </c>
      <c r="I34" s="31" t="s">
        <v>116</v>
      </c>
      <c r="J34" s="10" t="s">
        <v>116</v>
      </c>
      <c r="K34" s="10" t="s">
        <v>116</v>
      </c>
      <c r="L34" s="10" t="s">
        <v>116</v>
      </c>
      <c r="M34" s="32" t="s">
        <v>116</v>
      </c>
      <c r="N34" s="32" t="s">
        <v>116</v>
      </c>
      <c r="O34" s="32" t="s">
        <v>95</v>
      </c>
      <c r="P34" s="32" t="s">
        <v>116</v>
      </c>
      <c r="Q34" s="10" t="s">
        <v>95</v>
      </c>
      <c r="R34" s="197" t="s">
        <v>116</v>
      </c>
      <c r="S34" s="11"/>
      <c r="T34" s="280"/>
    </row>
    <row r="35" spans="1:20">
      <c r="A35" s="19" t="s">
        <v>107</v>
      </c>
      <c r="B35" s="20" t="s">
        <v>68</v>
      </c>
      <c r="C35" s="21">
        <v>4</v>
      </c>
      <c r="D35" s="37" t="s">
        <v>187</v>
      </c>
      <c r="E35" s="21">
        <f>COUNTA(I35:S35)-COUNTIF(I35:S35,"-")</f>
        <v>10</v>
      </c>
      <c r="F35" s="38" t="str">
        <f>IF(COUNTIF(I35:S35,"*&lt;*")&gt;0,"LRL",MIN(I35:S35))</f>
        <v>LRL</v>
      </c>
      <c r="G35" s="29">
        <f>IF(H35="LRL","NC",AVERAGE(I35:S35))</f>
        <v>0.66249999999999998</v>
      </c>
      <c r="H35" s="41">
        <f>IF(MAX(I35:S35)&gt;0,MAX(I35:S35),"LRL")</f>
        <v>1.3</v>
      </c>
      <c r="I35" s="92">
        <v>0.7</v>
      </c>
      <c r="J35" s="10">
        <v>0.9</v>
      </c>
      <c r="K35" s="10">
        <v>0.3</v>
      </c>
      <c r="L35" s="10">
        <v>0.3</v>
      </c>
      <c r="M35" s="32">
        <v>0.3</v>
      </c>
      <c r="N35" s="32">
        <v>1.3</v>
      </c>
      <c r="O35" s="32">
        <v>1.3</v>
      </c>
      <c r="P35" s="32">
        <v>0.2</v>
      </c>
      <c r="Q35" s="10" t="s">
        <v>189</v>
      </c>
      <c r="R35" s="197" t="s">
        <v>189</v>
      </c>
      <c r="S35" s="11"/>
      <c r="T35" s="280"/>
    </row>
    <row r="36" spans="1:20">
      <c r="A36" s="19" t="s">
        <v>109</v>
      </c>
      <c r="B36" s="20" t="s">
        <v>68</v>
      </c>
      <c r="C36" s="21">
        <v>10.9</v>
      </c>
      <c r="D36" s="37" t="s">
        <v>187</v>
      </c>
      <c r="E36" s="21">
        <f>COUNTA(I36:S36)-COUNTIF(I36:S36,"-")</f>
        <v>10</v>
      </c>
      <c r="F36" s="29">
        <f>IF(COUNTIF(I36:S36,"*&lt;*")&gt;0,"LRL",MIN(I36:S36))</f>
        <v>3</v>
      </c>
      <c r="G36" s="29">
        <f>IF(H36="LRL","NC",AVERAGE(I36:S36))</f>
        <v>5.5</v>
      </c>
      <c r="H36" s="41">
        <f>IF(MAX(I36:S36)&gt;0,MAX(I36:S36),"LRL")</f>
        <v>15</v>
      </c>
      <c r="I36" s="188">
        <v>15</v>
      </c>
      <c r="J36" s="10">
        <v>3</v>
      </c>
      <c r="K36" s="10">
        <v>5</v>
      </c>
      <c r="L36" s="10">
        <v>6</v>
      </c>
      <c r="M36" s="32">
        <v>6</v>
      </c>
      <c r="N36" s="32">
        <v>3</v>
      </c>
      <c r="O36" s="32">
        <v>3</v>
      </c>
      <c r="P36" s="32">
        <v>4</v>
      </c>
      <c r="Q36" s="10">
        <v>5</v>
      </c>
      <c r="R36" s="197">
        <v>5</v>
      </c>
      <c r="S36" s="11"/>
      <c r="T36" s="280"/>
    </row>
    <row r="37" spans="1:20">
      <c r="A37" s="19" t="s">
        <v>111</v>
      </c>
      <c r="B37" s="20" t="s">
        <v>66</v>
      </c>
      <c r="C37" s="21" t="s">
        <v>62</v>
      </c>
      <c r="D37" s="45"/>
      <c r="E37" s="21">
        <f>COUNTA(I37:S37)-COUNTIF(I37:S37,"-")</f>
        <v>10</v>
      </c>
      <c r="F37" s="55">
        <f>IF(COUNTIF(I37:S37,"*&lt;*")&gt;0,"LRL",MIN(I37:S37))</f>
        <v>50.5</v>
      </c>
      <c r="G37" s="55">
        <f>IF(H37="LRL","NC",AVERAGE(I37:S37))</f>
        <v>73.940000000000012</v>
      </c>
      <c r="H37" s="48">
        <f>IF(MAX(I37:S37)&gt;0,MAX(I37:S37),"LRL")</f>
        <v>86.1</v>
      </c>
      <c r="I37" s="31">
        <v>82.4</v>
      </c>
      <c r="J37" s="10">
        <v>70</v>
      </c>
      <c r="K37" s="10">
        <v>76.400000000000006</v>
      </c>
      <c r="L37" s="10">
        <v>74.3</v>
      </c>
      <c r="M37" s="32">
        <v>86.1</v>
      </c>
      <c r="N37" s="32">
        <v>50.5</v>
      </c>
      <c r="O37" s="32">
        <v>50.5</v>
      </c>
      <c r="P37" s="32">
        <v>82.5</v>
      </c>
      <c r="Q37" s="10">
        <v>81.5</v>
      </c>
      <c r="R37" s="197">
        <v>85.2</v>
      </c>
      <c r="S37" s="11"/>
      <c r="T37" s="280"/>
    </row>
    <row r="38" spans="1:20">
      <c r="A38" s="19" t="s">
        <v>112</v>
      </c>
      <c r="B38" s="20" t="s">
        <v>66</v>
      </c>
      <c r="C38" s="21" t="s">
        <v>62</v>
      </c>
      <c r="D38" s="45"/>
      <c r="E38" s="21">
        <f>COUNTA(I38:S38)-COUNTIF(I38:S38,"-")</f>
        <v>10</v>
      </c>
      <c r="F38" s="46">
        <f>IF(COUNTIF(I38:S38,"*&lt;*")&gt;0,"LRL",MIN(I38:S38))</f>
        <v>7.3</v>
      </c>
      <c r="G38" s="47">
        <f>IF(H38="LRL","NC",AVERAGE(I38:S38))</f>
        <v>10.84</v>
      </c>
      <c r="H38" s="48">
        <f>IF(MAX(I38:S38)&gt;0,MAX(I38:S38),"LRL")</f>
        <v>20.5</v>
      </c>
      <c r="I38" s="31">
        <v>20.5</v>
      </c>
      <c r="J38" s="10">
        <v>8.6999999999999993</v>
      </c>
      <c r="K38" s="10">
        <v>7.5</v>
      </c>
      <c r="L38" s="10">
        <v>7.3</v>
      </c>
      <c r="M38" s="32">
        <v>8</v>
      </c>
      <c r="N38" s="32">
        <v>9.1</v>
      </c>
      <c r="O38" s="32">
        <v>9.1</v>
      </c>
      <c r="P38" s="32">
        <v>17.2</v>
      </c>
      <c r="Q38" s="10">
        <v>13.5</v>
      </c>
      <c r="R38" s="197">
        <v>7.5</v>
      </c>
      <c r="S38" s="11"/>
      <c r="T38" s="280"/>
    </row>
    <row r="39" spans="1:20">
      <c r="A39" s="19" t="s">
        <v>113</v>
      </c>
      <c r="B39" s="20" t="s">
        <v>66</v>
      </c>
      <c r="C39" s="21" t="s">
        <v>62</v>
      </c>
      <c r="D39" s="45"/>
      <c r="E39" s="21">
        <f>COUNTA(I39:S39)-COUNTIF(I39:S39,"-")</f>
        <v>10</v>
      </c>
      <c r="F39" s="46">
        <f>IF(COUNTIF(I39:S39,"*&lt;*")&gt;0,"LRL",MIN(I39:S39))</f>
        <v>1.4</v>
      </c>
      <c r="G39" s="47">
        <f>IF(H39="LRL","NC",AVERAGE(I39:S39))</f>
        <v>2.0300000000000002</v>
      </c>
      <c r="H39" s="48">
        <f>IF(MAX(I39:S39)&gt;0,MAX(I39:S39),"LRL")</f>
        <v>2.8</v>
      </c>
      <c r="I39" s="31">
        <v>2.8</v>
      </c>
      <c r="J39" s="10">
        <v>1.8</v>
      </c>
      <c r="K39" s="10">
        <v>1.9</v>
      </c>
      <c r="L39" s="10">
        <v>1.9</v>
      </c>
      <c r="M39" s="32">
        <v>2.2000000000000002</v>
      </c>
      <c r="N39" s="32">
        <v>1.4</v>
      </c>
      <c r="O39" s="32">
        <v>1.4</v>
      </c>
      <c r="P39" s="32">
        <v>2.4</v>
      </c>
      <c r="Q39" s="10">
        <v>2.4</v>
      </c>
      <c r="R39" s="197">
        <v>2.1</v>
      </c>
      <c r="S39" s="11"/>
      <c r="T39" s="280"/>
    </row>
    <row r="40" spans="1:20">
      <c r="A40" s="19" t="s">
        <v>114</v>
      </c>
      <c r="B40" s="20" t="s">
        <v>66</v>
      </c>
      <c r="C40" s="21" t="s">
        <v>62</v>
      </c>
      <c r="D40" s="45"/>
      <c r="E40" s="21">
        <f>COUNTA(I40:S40)-COUNTIF(I40:S40,"-")</f>
        <v>10</v>
      </c>
      <c r="F40" s="46">
        <f>IF(COUNTIF(I40:S40,"*&lt;*")&gt;0,"LRL",MIN(I40:S40))</f>
        <v>14.2</v>
      </c>
      <c r="G40" s="47">
        <f>IF(H40="LRL","NC",AVERAGE(I40:S40))</f>
        <v>16.25</v>
      </c>
      <c r="H40" s="48">
        <f>IF(MAX(I40:S40)&gt;0,MAX(I40:S40),"LRL")</f>
        <v>20.6</v>
      </c>
      <c r="I40" s="31">
        <v>15.3</v>
      </c>
      <c r="J40" s="10">
        <v>20.6</v>
      </c>
      <c r="K40" s="10">
        <v>18.899999999999999</v>
      </c>
      <c r="L40" s="10">
        <v>18.8</v>
      </c>
      <c r="M40" s="32">
        <v>14.5</v>
      </c>
      <c r="N40" s="32">
        <v>15.6</v>
      </c>
      <c r="O40" s="32">
        <v>15.6</v>
      </c>
      <c r="P40" s="32">
        <v>14.2</v>
      </c>
      <c r="Q40" s="10">
        <v>14.6</v>
      </c>
      <c r="R40" s="197">
        <v>14.4</v>
      </c>
      <c r="S40" s="11"/>
      <c r="T40" s="280"/>
    </row>
    <row r="41" spans="1:20">
      <c r="A41" s="19" t="s">
        <v>115</v>
      </c>
      <c r="B41" s="49" t="s">
        <v>68</v>
      </c>
      <c r="C41" s="50">
        <v>7.7</v>
      </c>
      <c r="D41" s="45" t="s">
        <v>194</v>
      </c>
      <c r="E41" s="50">
        <f>COUNTA(I41:S41)-COUNTIF(I41:S41,"-")</f>
        <v>10</v>
      </c>
      <c r="F41" s="46" t="str">
        <f>IF(COUNTIF(I41:S41,"*&lt;*")&gt;0,"LRL",MIN(I41:S41))</f>
        <v>LRL</v>
      </c>
      <c r="G41" s="47" t="str">
        <f>IF(H41="LRL","NC",AVERAGE(I41:S41))</f>
        <v>NC</v>
      </c>
      <c r="H41" s="48" t="str">
        <f>IF(MAX(I41:S41)&gt;0,MAX(I41:S41),"LRL")</f>
        <v>LRL</v>
      </c>
      <c r="I41" s="31" t="s">
        <v>195</v>
      </c>
      <c r="J41" s="10" t="s">
        <v>195</v>
      </c>
      <c r="K41" s="10" t="s">
        <v>195</v>
      </c>
      <c r="L41" s="10" t="s">
        <v>195</v>
      </c>
      <c r="M41" s="32" t="s">
        <v>195</v>
      </c>
      <c r="N41" s="32" t="s">
        <v>195</v>
      </c>
      <c r="O41" s="32" t="s">
        <v>195</v>
      </c>
      <c r="P41" s="32" t="s">
        <v>195</v>
      </c>
      <c r="Q41" s="10" t="s">
        <v>195</v>
      </c>
      <c r="R41" s="197" t="s">
        <v>195</v>
      </c>
      <c r="S41" s="11"/>
      <c r="T41" s="280"/>
    </row>
    <row r="42" spans="1:20" ht="12" thickBot="1">
      <c r="A42" s="51" t="s">
        <v>117</v>
      </c>
      <c r="B42" s="157" t="s">
        <v>68</v>
      </c>
      <c r="C42" s="52" t="s">
        <v>62</v>
      </c>
      <c r="D42" s="158"/>
      <c r="E42" s="52">
        <f>COUNTA(I42:S42)-COUNTIF(I42:S42,"-")</f>
        <v>10</v>
      </c>
      <c r="F42" s="159" t="str">
        <f>IF(COUNTIF(I42:S42,"*&lt;*")&gt;0,"LRL",MIN(I42:S42))</f>
        <v>LRL</v>
      </c>
      <c r="G42" s="160" t="str">
        <f>IF(H42="LRL","NC",AVERAGE(I42:S42))</f>
        <v>NC</v>
      </c>
      <c r="H42" s="161" t="str">
        <f>IF(MAX(I42:S42)&gt;0,MAX(I42:S42),"LRL")</f>
        <v>LRL</v>
      </c>
      <c r="I42" s="141" t="s">
        <v>90</v>
      </c>
      <c r="J42" s="129" t="s">
        <v>90</v>
      </c>
      <c r="K42" s="129" t="s">
        <v>90</v>
      </c>
      <c r="L42" s="129" t="s">
        <v>90</v>
      </c>
      <c r="M42" s="151" t="s">
        <v>90</v>
      </c>
      <c r="N42" s="151" t="s">
        <v>90</v>
      </c>
      <c r="O42" s="151" t="s">
        <v>90</v>
      </c>
      <c r="P42" s="151" t="s">
        <v>90</v>
      </c>
      <c r="Q42" s="129" t="s">
        <v>90</v>
      </c>
      <c r="R42" s="198" t="s">
        <v>90</v>
      </c>
      <c r="S42" s="130"/>
      <c r="T42" s="280"/>
    </row>
    <row r="43" spans="1:20">
      <c r="A43" s="252"/>
      <c r="B43" s="252"/>
      <c r="C43" s="211"/>
      <c r="D43" s="211"/>
      <c r="E43" s="211"/>
      <c r="F43" s="211"/>
      <c r="G43" s="211"/>
      <c r="H43" s="211"/>
      <c r="I43" s="252"/>
      <c r="J43" s="252"/>
      <c r="K43" s="252"/>
      <c r="L43" s="252"/>
      <c r="M43" s="252"/>
      <c r="N43" s="252"/>
      <c r="O43" s="252"/>
      <c r="P43" s="252"/>
      <c r="Q43" s="252"/>
      <c r="R43" s="252"/>
      <c r="S43" s="252"/>
    </row>
    <row r="44" spans="1:20">
      <c r="A44" s="246" t="s">
        <v>119</v>
      </c>
    </row>
    <row r="45" spans="1:20">
      <c r="A45" s="244" t="s">
        <v>120</v>
      </c>
    </row>
    <row r="46" spans="1:20">
      <c r="A46" s="244" t="s">
        <v>121</v>
      </c>
    </row>
    <row r="47" spans="1:20">
      <c r="A47" s="247" t="s">
        <v>199</v>
      </c>
    </row>
    <row r="48" spans="1:20">
      <c r="A48" s="277" t="s">
        <v>200</v>
      </c>
      <c r="B48" s="277"/>
      <c r="C48" s="278"/>
      <c r="D48" s="278"/>
    </row>
  </sheetData>
  <mergeCells count="3">
    <mergeCell ref="B6:B7"/>
    <mergeCell ref="C6:D6"/>
    <mergeCell ref="E6:H6"/>
  </mergeCells>
  <phoneticPr fontId="18" type="noConversion"/>
  <conditionalFormatting sqref="I16:N28 Q16:S41 L29:N29 I30:N34 J35:N36 I37:N42 O16:P42">
    <cfRule type="containsBlanks" priority="8" stopIfTrue="1">
      <formula>LEN(TRIM(I16))=0</formula>
    </cfRule>
    <cfRule type="containsText" priority="9" stopIfTrue="1" operator="containsText" text="&lt;">
      <formula>NOT(ISERROR(SEARCH("&lt;",I16)))</formula>
    </cfRule>
    <cfRule type="containsText" priority="10" stopIfTrue="1" operator="containsText" text="NC">
      <formula>NOT(ISERROR(SEARCH("NC",I16)))</formula>
    </cfRule>
    <cfRule type="containsText" priority="11" stopIfTrue="1" operator="containsText" text="LRL">
      <formula>NOT(ISERROR(SEARCH("LRL",I16)))</formula>
    </cfRule>
    <cfRule type="cellIs" dxfId="5" priority="12" operator="greaterThan">
      <formula>0</formula>
    </cfRule>
    <cfRule type="expression" dxfId="4" priority="13">
      <formula>I16&gt;$C16</formula>
    </cfRule>
  </conditionalFormatting>
  <conditionalFormatting sqref="F8:G42 I8:S15">
    <cfRule type="containsBlanks" priority="1" stopIfTrue="1">
      <formula>LEN(TRIM(F8))=0</formula>
    </cfRule>
    <cfRule type="containsText" priority="2" stopIfTrue="1" operator="containsText" text="&lt;">
      <formula>NOT(ISERROR(SEARCH("&lt;",F8)))</formula>
    </cfRule>
    <cfRule type="containsText" priority="3" stopIfTrue="1" operator="containsText" text="NC">
      <formula>NOT(ISERROR(SEARCH("NC",F8)))</formula>
    </cfRule>
    <cfRule type="containsText" priority="4" stopIfTrue="1" operator="containsText" text="LRL">
      <formula>NOT(ISERROR(SEARCH("LRL",F8)))</formula>
    </cfRule>
  </conditionalFormatting>
  <conditionalFormatting sqref="I8:S15">
    <cfRule type="cellIs" dxfId="3" priority="5" operator="greaterThan">
      <formula>0</formula>
    </cfRule>
    <cfRule type="expression" dxfId="2" priority="6">
      <formula>I8&gt;$C8</formula>
    </cfRule>
  </conditionalFormatting>
  <printOptions horizontalCentered="1"/>
  <pageMargins left="0.70866141732283472" right="0.70866141732283472" top="0.74803149606299213" bottom="0.74803149606299213" header="0.31496062992125984" footer="0.31496062992125984"/>
  <pageSetup paperSize="8"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7" stopIfTrue="1" operator="containsText" id="{9391DA20-D931-40AF-AFF3-EB79844C2EE5}">
            <xm:f>NOT(ISERROR(SEARCH("-",I17)))</xm:f>
            <xm:f>"-"</xm:f>
            <x14:dxf/>
          </x14:cfRule>
          <xm:sqref>I17:N28 Q17:S41 L29:N29 I30:N34 J35:N36 I37:N42 O17:P42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9465A-25A1-411F-AEDD-F654DDC793FC}">
  <sheetPr>
    <pageSetUpPr fitToPage="1"/>
  </sheetPr>
  <dimension ref="A1:M48"/>
  <sheetViews>
    <sheetView zoomScale="85" zoomScaleNormal="85" workbookViewId="0">
      <pane xSplit="1" ySplit="7" topLeftCell="B8" activePane="bottomRight" state="frozen"/>
      <selection pane="bottomRight" activeCell="I15" sqref="I15"/>
      <selection pane="bottomLeft" activeCell="H32" sqref="H32"/>
      <selection pane="topRight" activeCell="H32" sqref="H32"/>
    </sheetView>
  </sheetViews>
  <sheetFormatPr defaultColWidth="32" defaultRowHeight="11.25"/>
  <cols>
    <col min="1" max="1" width="32" style="244"/>
    <col min="2" max="2" width="9" style="244" bestFit="1" customWidth="1"/>
    <col min="3" max="3" width="4.85546875" style="245" bestFit="1" customWidth="1"/>
    <col min="4" max="4" width="36.28515625" style="245" bestFit="1" customWidth="1"/>
    <col min="5" max="5" width="10.7109375" style="245" bestFit="1" customWidth="1"/>
    <col min="6" max="6" width="4.42578125" style="245" bestFit="1" customWidth="1"/>
    <col min="7" max="7" width="5.28515625" style="245" bestFit="1" customWidth="1"/>
    <col min="8" max="8" width="4.85546875" style="245" bestFit="1" customWidth="1"/>
    <col min="9" max="9" width="8.5703125" style="244" bestFit="1" customWidth="1"/>
    <col min="10" max="11" width="8.5703125" style="244" customWidth="1"/>
    <col min="12" max="12" width="8.42578125" style="244" bestFit="1" customWidth="1"/>
    <col min="13" max="16384" width="32" style="244"/>
  </cols>
  <sheetData>
    <row r="1" spans="1:13">
      <c r="A1" s="246" t="s">
        <v>214</v>
      </c>
    </row>
    <row r="2" spans="1:13">
      <c r="A2" s="246" t="s">
        <v>215</v>
      </c>
    </row>
    <row r="3" spans="1:13">
      <c r="A3" s="229" t="s">
        <v>2</v>
      </c>
    </row>
    <row r="5" spans="1:13" ht="12" thickBot="1">
      <c r="A5" s="250"/>
      <c r="B5" s="250"/>
      <c r="C5" s="251"/>
      <c r="D5" s="251"/>
      <c r="E5" s="251"/>
      <c r="F5" s="251"/>
      <c r="G5" s="251"/>
      <c r="H5" s="251"/>
      <c r="I5" s="250"/>
      <c r="J5" s="250"/>
      <c r="K5" s="250"/>
      <c r="L5" s="250"/>
    </row>
    <row r="6" spans="1:13" ht="11.25" customHeight="1">
      <c r="A6" s="152" t="s">
        <v>52</v>
      </c>
      <c r="B6" s="287" t="s">
        <v>53</v>
      </c>
      <c r="C6" s="289" t="s">
        <v>150</v>
      </c>
      <c r="D6" s="290"/>
      <c r="E6" s="289" t="s">
        <v>55</v>
      </c>
      <c r="F6" s="290"/>
      <c r="G6" s="290"/>
      <c r="H6" s="291"/>
      <c r="I6" s="15">
        <v>45965</v>
      </c>
      <c r="J6" s="16">
        <v>45973</v>
      </c>
      <c r="K6" s="193">
        <v>45999</v>
      </c>
      <c r="L6" s="200">
        <v>46048</v>
      </c>
      <c r="M6" s="280"/>
    </row>
    <row r="7" spans="1:13" ht="11.25" customHeight="1" thickBot="1">
      <c r="A7" s="17" t="s">
        <v>151</v>
      </c>
      <c r="B7" s="288"/>
      <c r="C7" s="53" t="s">
        <v>152</v>
      </c>
      <c r="D7" s="153" t="s">
        <v>153</v>
      </c>
      <c r="E7" s="53" t="s">
        <v>56</v>
      </c>
      <c r="F7" s="154" t="s">
        <v>57</v>
      </c>
      <c r="G7" s="154" t="s">
        <v>58</v>
      </c>
      <c r="H7" s="155" t="s">
        <v>133</v>
      </c>
      <c r="I7" s="18" t="s">
        <v>216</v>
      </c>
      <c r="J7" s="191" t="s">
        <v>164</v>
      </c>
      <c r="K7" s="194" t="s">
        <v>165</v>
      </c>
      <c r="L7" s="201" t="s">
        <v>39</v>
      </c>
      <c r="M7" s="280"/>
    </row>
    <row r="8" spans="1:13">
      <c r="A8" s="177" t="s">
        <v>60</v>
      </c>
      <c r="B8" s="176" t="s">
        <v>61</v>
      </c>
      <c r="C8" s="172" t="s">
        <v>62</v>
      </c>
      <c r="D8" s="189"/>
      <c r="E8" s="172">
        <f t="shared" ref="E8:E42" si="0">COUNTA(I8:L8)-COUNTIF(I8:L8,"-")</f>
        <v>3</v>
      </c>
      <c r="F8" s="175">
        <f t="shared" ref="F8:F42" si="1">IF(COUNTIF(I8:L8,"*&lt;*")&gt;0,"LRL",MIN(I8:L8))</f>
        <v>7.61</v>
      </c>
      <c r="G8" s="166">
        <f t="shared" ref="G8:G42" si="2">IF(H8="LRL","NC",AVERAGE(I8:L8))</f>
        <v>7.6533333333333333</v>
      </c>
      <c r="H8" s="169">
        <f t="shared" ref="H8:H42" si="3">IF(MAX(I8:L8)&gt;0,MAX(I8:L8),"LRL")</f>
        <v>7.71</v>
      </c>
      <c r="I8" s="171">
        <v>7.71</v>
      </c>
      <c r="J8" s="179">
        <v>7.64</v>
      </c>
      <c r="K8" s="195">
        <v>7.61</v>
      </c>
      <c r="L8" s="170"/>
      <c r="M8" s="280"/>
    </row>
    <row r="9" spans="1:13">
      <c r="A9" s="19" t="s">
        <v>63</v>
      </c>
      <c r="B9" s="20" t="s">
        <v>64</v>
      </c>
      <c r="C9" s="21" t="s">
        <v>62</v>
      </c>
      <c r="D9" s="22"/>
      <c r="E9" s="21">
        <f t="shared" si="0"/>
        <v>2</v>
      </c>
      <c r="F9" s="23">
        <f t="shared" si="1"/>
        <v>640</v>
      </c>
      <c r="G9" s="42">
        <f t="shared" si="2"/>
        <v>657.5</v>
      </c>
      <c r="H9" s="24">
        <f t="shared" si="3"/>
        <v>675</v>
      </c>
      <c r="I9" s="171">
        <v>640</v>
      </c>
      <c r="J9" s="26" t="s">
        <v>62</v>
      </c>
      <c r="K9" s="196">
        <v>675</v>
      </c>
      <c r="L9" s="90"/>
      <c r="M9" s="280"/>
    </row>
    <row r="10" spans="1:13">
      <c r="A10" s="19" t="s">
        <v>166</v>
      </c>
      <c r="B10" s="20" t="s">
        <v>66</v>
      </c>
      <c r="C10" s="21" t="s">
        <v>62</v>
      </c>
      <c r="D10" s="28"/>
      <c r="E10" s="21">
        <f t="shared" si="0"/>
        <v>3</v>
      </c>
      <c r="F10" s="29">
        <f t="shared" si="1"/>
        <v>20.7</v>
      </c>
      <c r="G10" s="29">
        <f t="shared" si="2"/>
        <v>21.633333333333336</v>
      </c>
      <c r="H10" s="30">
        <f t="shared" si="3"/>
        <v>22.8</v>
      </c>
      <c r="I10" s="31">
        <v>22.8</v>
      </c>
      <c r="J10" s="10">
        <v>20.7</v>
      </c>
      <c r="K10" s="197">
        <v>21.4</v>
      </c>
      <c r="L10" s="11"/>
      <c r="M10" s="280"/>
    </row>
    <row r="11" spans="1:13">
      <c r="A11" s="19" t="s">
        <v>167</v>
      </c>
      <c r="B11" s="20" t="s">
        <v>66</v>
      </c>
      <c r="C11" s="21" t="s">
        <v>62</v>
      </c>
      <c r="D11" s="33"/>
      <c r="E11" s="21">
        <f t="shared" si="0"/>
        <v>3</v>
      </c>
      <c r="F11" s="34" t="str">
        <f t="shared" si="1"/>
        <v>LRL</v>
      </c>
      <c r="G11" s="29">
        <f t="shared" si="2"/>
        <v>0.03</v>
      </c>
      <c r="H11" s="35">
        <f t="shared" si="3"/>
        <v>0.03</v>
      </c>
      <c r="I11" s="171">
        <v>0.03</v>
      </c>
      <c r="J11" s="10" t="s">
        <v>168</v>
      </c>
      <c r="K11" s="197">
        <v>0.03</v>
      </c>
      <c r="L11" s="11"/>
      <c r="M11" s="280"/>
    </row>
    <row r="12" spans="1:13">
      <c r="A12" s="19" t="s">
        <v>71</v>
      </c>
      <c r="B12" s="20" t="s">
        <v>66</v>
      </c>
      <c r="C12" s="21">
        <v>250</v>
      </c>
      <c r="D12" s="37" t="s">
        <v>169</v>
      </c>
      <c r="E12" s="21">
        <f t="shared" si="0"/>
        <v>3</v>
      </c>
      <c r="F12" s="38">
        <f t="shared" si="1"/>
        <v>36.5</v>
      </c>
      <c r="G12" s="29">
        <f t="shared" si="2"/>
        <v>36.666666666666664</v>
      </c>
      <c r="H12" s="39">
        <f t="shared" si="3"/>
        <v>36.9</v>
      </c>
      <c r="I12" s="31">
        <v>36.6</v>
      </c>
      <c r="J12" s="10">
        <v>36.5</v>
      </c>
      <c r="K12" s="197">
        <v>36.9</v>
      </c>
      <c r="L12" s="11"/>
      <c r="M12" s="280"/>
    </row>
    <row r="13" spans="1:13">
      <c r="A13" s="19" t="s">
        <v>170</v>
      </c>
      <c r="B13" s="20" t="s">
        <v>66</v>
      </c>
      <c r="C13" s="21" t="s">
        <v>62</v>
      </c>
      <c r="D13" s="37"/>
      <c r="E13" s="21">
        <f t="shared" si="0"/>
        <v>2</v>
      </c>
      <c r="F13" s="38">
        <f t="shared" si="1"/>
        <v>14.3</v>
      </c>
      <c r="G13" s="29">
        <f t="shared" si="2"/>
        <v>14.7</v>
      </c>
      <c r="H13" s="41">
        <f t="shared" si="3"/>
        <v>15.1</v>
      </c>
      <c r="I13" s="31">
        <v>15.1</v>
      </c>
      <c r="J13" s="26" t="s">
        <v>62</v>
      </c>
      <c r="K13" s="196">
        <v>14.3</v>
      </c>
      <c r="L13" s="90"/>
      <c r="M13" s="280"/>
    </row>
    <row r="14" spans="1:13">
      <c r="A14" s="19" t="s">
        <v>171</v>
      </c>
      <c r="B14" s="20" t="s">
        <v>66</v>
      </c>
      <c r="C14" s="21" t="s">
        <v>62</v>
      </c>
      <c r="D14" s="37"/>
      <c r="E14" s="21">
        <f t="shared" si="0"/>
        <v>2</v>
      </c>
      <c r="F14" s="38" t="str">
        <f t="shared" si="1"/>
        <v>LRL</v>
      </c>
      <c r="G14" s="29" t="str">
        <f t="shared" si="2"/>
        <v>NC</v>
      </c>
      <c r="H14" s="41" t="str">
        <f t="shared" si="3"/>
        <v>LRL</v>
      </c>
      <c r="I14" s="31" t="s">
        <v>172</v>
      </c>
      <c r="J14" s="26" t="s">
        <v>62</v>
      </c>
      <c r="K14" s="196" t="s">
        <v>172</v>
      </c>
      <c r="L14" s="90"/>
      <c r="M14" s="280"/>
    </row>
    <row r="15" spans="1:13">
      <c r="A15" s="19" t="s">
        <v>173</v>
      </c>
      <c r="B15" s="20" t="s">
        <v>66</v>
      </c>
      <c r="C15" s="172" t="s">
        <v>62</v>
      </c>
      <c r="D15" s="37"/>
      <c r="E15" s="172">
        <f t="shared" si="0"/>
        <v>2</v>
      </c>
      <c r="F15" s="38">
        <f t="shared" si="1"/>
        <v>21</v>
      </c>
      <c r="G15" s="29">
        <f t="shared" si="2"/>
        <v>22.5</v>
      </c>
      <c r="H15" s="41">
        <f t="shared" si="3"/>
        <v>24</v>
      </c>
      <c r="I15" s="171">
        <v>24</v>
      </c>
      <c r="J15" s="26" t="s">
        <v>62</v>
      </c>
      <c r="K15" s="196">
        <v>21</v>
      </c>
      <c r="L15" s="90"/>
      <c r="M15" s="280"/>
    </row>
    <row r="16" spans="1:13">
      <c r="A16" s="19" t="s">
        <v>78</v>
      </c>
      <c r="B16" s="20" t="s">
        <v>66</v>
      </c>
      <c r="C16" s="43">
        <v>5</v>
      </c>
      <c r="D16" s="37" t="s">
        <v>175</v>
      </c>
      <c r="E16" s="21">
        <f t="shared" si="0"/>
        <v>2</v>
      </c>
      <c r="F16" s="38" t="str">
        <f t="shared" si="1"/>
        <v>LRL</v>
      </c>
      <c r="G16" s="29" t="str">
        <f t="shared" si="2"/>
        <v>NC</v>
      </c>
      <c r="H16" s="41" t="str">
        <f t="shared" si="3"/>
        <v>LRL</v>
      </c>
      <c r="I16" s="171" t="s">
        <v>176</v>
      </c>
      <c r="J16" s="26" t="s">
        <v>62</v>
      </c>
      <c r="K16" s="196" t="s">
        <v>176</v>
      </c>
      <c r="L16" s="90"/>
      <c r="M16" s="280"/>
    </row>
    <row r="17" spans="1:13">
      <c r="A17" s="19" t="s">
        <v>80</v>
      </c>
      <c r="B17" s="20" t="s">
        <v>66</v>
      </c>
      <c r="C17" s="21" t="s">
        <v>62</v>
      </c>
      <c r="D17" s="37"/>
      <c r="E17" s="21">
        <f t="shared" si="0"/>
        <v>2</v>
      </c>
      <c r="F17" s="38">
        <f t="shared" si="1"/>
        <v>3.2</v>
      </c>
      <c r="G17" s="29">
        <f t="shared" si="2"/>
        <v>3.3</v>
      </c>
      <c r="H17" s="41">
        <f t="shared" si="3"/>
        <v>3.4</v>
      </c>
      <c r="I17" s="31">
        <v>3.4</v>
      </c>
      <c r="J17" s="26" t="s">
        <v>62</v>
      </c>
      <c r="K17" s="203">
        <v>3.2</v>
      </c>
      <c r="L17" s="156"/>
      <c r="M17" s="280"/>
    </row>
    <row r="18" spans="1:13">
      <c r="A18" s="19" t="s">
        <v>81</v>
      </c>
      <c r="B18" s="20" t="s">
        <v>66</v>
      </c>
      <c r="C18" s="21" t="s">
        <v>62</v>
      </c>
      <c r="D18" s="37"/>
      <c r="E18" s="21">
        <f t="shared" si="0"/>
        <v>2</v>
      </c>
      <c r="F18" s="38" t="str">
        <f t="shared" si="1"/>
        <v>LRL</v>
      </c>
      <c r="G18" s="29" t="str">
        <f t="shared" si="2"/>
        <v>NC</v>
      </c>
      <c r="H18" s="41" t="str">
        <f t="shared" si="3"/>
        <v>LRL</v>
      </c>
      <c r="I18" s="171" t="s">
        <v>108</v>
      </c>
      <c r="J18" s="26" t="s">
        <v>62</v>
      </c>
      <c r="K18" s="196" t="s">
        <v>108</v>
      </c>
      <c r="L18" s="90"/>
      <c r="M18" s="280"/>
    </row>
    <row r="19" spans="1:13">
      <c r="A19" s="19" t="s">
        <v>178</v>
      </c>
      <c r="B19" s="20" t="s">
        <v>84</v>
      </c>
      <c r="C19" s="21" t="s">
        <v>62</v>
      </c>
      <c r="D19" s="37"/>
      <c r="E19" s="21">
        <f t="shared" si="0"/>
        <v>2</v>
      </c>
      <c r="F19" s="23">
        <f t="shared" si="1"/>
        <v>318</v>
      </c>
      <c r="G19" s="23">
        <f t="shared" si="2"/>
        <v>437</v>
      </c>
      <c r="H19" s="24">
        <f t="shared" si="3"/>
        <v>556</v>
      </c>
      <c r="I19" s="171">
        <v>318</v>
      </c>
      <c r="J19" s="26" t="s">
        <v>62</v>
      </c>
      <c r="K19" s="196">
        <v>556</v>
      </c>
      <c r="L19" s="90"/>
      <c r="M19" s="280"/>
    </row>
    <row r="20" spans="1:13">
      <c r="A20" s="19" t="s">
        <v>179</v>
      </c>
      <c r="B20" s="20" t="s">
        <v>84</v>
      </c>
      <c r="C20" s="21" t="s">
        <v>62</v>
      </c>
      <c r="D20" s="37"/>
      <c r="E20" s="21">
        <f t="shared" si="0"/>
        <v>2</v>
      </c>
      <c r="F20" s="23">
        <f t="shared" si="1"/>
        <v>306</v>
      </c>
      <c r="G20" s="23">
        <f t="shared" si="2"/>
        <v>309</v>
      </c>
      <c r="H20" s="24">
        <f t="shared" si="3"/>
        <v>312</v>
      </c>
      <c r="I20" s="171">
        <v>312</v>
      </c>
      <c r="J20" s="26" t="s">
        <v>62</v>
      </c>
      <c r="K20" s="196">
        <v>306</v>
      </c>
      <c r="L20" s="90"/>
      <c r="M20" s="280"/>
    </row>
    <row r="21" spans="1:13">
      <c r="A21" s="19" t="s">
        <v>88</v>
      </c>
      <c r="B21" s="20" t="s">
        <v>66</v>
      </c>
      <c r="C21" s="21" t="s">
        <v>62</v>
      </c>
      <c r="D21" s="37"/>
      <c r="E21" s="21">
        <f t="shared" si="0"/>
        <v>2</v>
      </c>
      <c r="F21" s="23">
        <f t="shared" si="1"/>
        <v>320</v>
      </c>
      <c r="G21" s="23">
        <f t="shared" si="2"/>
        <v>728</v>
      </c>
      <c r="H21" s="24">
        <f t="shared" si="3"/>
        <v>1136</v>
      </c>
      <c r="I21" s="171">
        <v>320</v>
      </c>
      <c r="J21" s="26" t="s">
        <v>62</v>
      </c>
      <c r="K21" s="196">
        <v>1136</v>
      </c>
      <c r="L21" s="90"/>
      <c r="M21" s="280"/>
    </row>
    <row r="22" spans="1:13">
      <c r="A22" s="19" t="s">
        <v>91</v>
      </c>
      <c r="B22" s="20" t="s">
        <v>66</v>
      </c>
      <c r="C22" s="21" t="s">
        <v>62</v>
      </c>
      <c r="D22" s="37"/>
      <c r="E22" s="21">
        <f t="shared" si="0"/>
        <v>2</v>
      </c>
      <c r="F22" s="23">
        <f t="shared" si="1"/>
        <v>403</v>
      </c>
      <c r="G22" s="23">
        <f t="shared" si="2"/>
        <v>461.5</v>
      </c>
      <c r="H22" s="24">
        <f t="shared" si="3"/>
        <v>520</v>
      </c>
      <c r="I22" s="171">
        <v>520</v>
      </c>
      <c r="J22" s="26" t="s">
        <v>62</v>
      </c>
      <c r="K22" s="196">
        <v>403</v>
      </c>
      <c r="L22" s="90"/>
      <c r="M22" s="280"/>
    </row>
    <row r="23" spans="1:13">
      <c r="A23" s="19" t="s">
        <v>92</v>
      </c>
      <c r="B23" s="20" t="s">
        <v>66</v>
      </c>
      <c r="C23" s="21" t="s">
        <v>62</v>
      </c>
      <c r="D23" s="37"/>
      <c r="E23" s="21">
        <f t="shared" si="0"/>
        <v>3</v>
      </c>
      <c r="F23" s="23">
        <f t="shared" si="1"/>
        <v>281</v>
      </c>
      <c r="G23" s="23">
        <f t="shared" si="2"/>
        <v>385</v>
      </c>
      <c r="H23" s="24">
        <f t="shared" si="3"/>
        <v>556</v>
      </c>
      <c r="I23" s="171">
        <v>318</v>
      </c>
      <c r="J23" s="26">
        <v>281</v>
      </c>
      <c r="K23" s="196">
        <v>556</v>
      </c>
      <c r="L23" s="90"/>
      <c r="M23" s="280"/>
    </row>
    <row r="24" spans="1:13">
      <c r="A24" s="19" t="s">
        <v>93</v>
      </c>
      <c r="B24" s="20" t="s">
        <v>68</v>
      </c>
      <c r="C24" s="21" t="s">
        <v>62</v>
      </c>
      <c r="D24" s="37"/>
      <c r="E24" s="21">
        <f t="shared" si="0"/>
        <v>2</v>
      </c>
      <c r="F24" s="38" t="str">
        <f t="shared" si="1"/>
        <v>LRL</v>
      </c>
      <c r="G24" s="29" t="str">
        <f t="shared" si="2"/>
        <v>NC</v>
      </c>
      <c r="H24" s="41" t="str">
        <f t="shared" si="3"/>
        <v>LRL</v>
      </c>
      <c r="I24" s="171" t="s">
        <v>180</v>
      </c>
      <c r="J24" s="26" t="s">
        <v>62</v>
      </c>
      <c r="K24" s="196" t="s">
        <v>180</v>
      </c>
      <c r="L24" s="90"/>
      <c r="M24" s="280"/>
    </row>
    <row r="25" spans="1:13">
      <c r="A25" s="19" t="s">
        <v>94</v>
      </c>
      <c r="B25" s="20" t="s">
        <v>68</v>
      </c>
      <c r="C25" s="21">
        <v>50</v>
      </c>
      <c r="D25" s="37" t="s">
        <v>169</v>
      </c>
      <c r="E25" s="21">
        <f t="shared" si="0"/>
        <v>2</v>
      </c>
      <c r="F25" s="38" t="str">
        <f t="shared" si="1"/>
        <v>LRL</v>
      </c>
      <c r="G25" s="29" t="str">
        <f t="shared" si="2"/>
        <v>NC</v>
      </c>
      <c r="H25" s="41" t="str">
        <f t="shared" si="3"/>
        <v>LRL</v>
      </c>
      <c r="I25" s="171" t="s">
        <v>181</v>
      </c>
      <c r="J25" s="26" t="s">
        <v>62</v>
      </c>
      <c r="K25" s="196" t="s">
        <v>181</v>
      </c>
      <c r="L25" s="90"/>
      <c r="M25" s="280"/>
    </row>
    <row r="26" spans="1:13">
      <c r="A26" s="19" t="s">
        <v>183</v>
      </c>
      <c r="B26" s="20" t="s">
        <v>68</v>
      </c>
      <c r="C26" s="21">
        <v>0.25</v>
      </c>
      <c r="D26" s="37" t="s">
        <v>184</v>
      </c>
      <c r="E26" s="21">
        <f t="shared" si="0"/>
        <v>2</v>
      </c>
      <c r="F26" s="38" t="str">
        <f t="shared" si="1"/>
        <v>LRL</v>
      </c>
      <c r="G26" s="29" t="str">
        <f t="shared" si="2"/>
        <v>NC</v>
      </c>
      <c r="H26" s="41" t="str">
        <f t="shared" si="3"/>
        <v>LRL</v>
      </c>
      <c r="I26" s="171" t="s">
        <v>168</v>
      </c>
      <c r="J26" s="26" t="s">
        <v>62</v>
      </c>
      <c r="K26" s="196" t="s">
        <v>168</v>
      </c>
      <c r="L26" s="90"/>
      <c r="M26" s="280"/>
    </row>
    <row r="27" spans="1:13">
      <c r="A27" s="19" t="s">
        <v>185</v>
      </c>
      <c r="B27" s="20" t="s">
        <v>68</v>
      </c>
      <c r="C27" s="21">
        <v>3.4</v>
      </c>
      <c r="D27" s="37" t="s">
        <v>186</v>
      </c>
      <c r="E27" s="21">
        <f t="shared" si="0"/>
        <v>2</v>
      </c>
      <c r="F27" s="38">
        <f t="shared" si="1"/>
        <v>1</v>
      </c>
      <c r="G27" s="29">
        <f t="shared" si="2"/>
        <v>1.25</v>
      </c>
      <c r="H27" s="41">
        <f t="shared" si="3"/>
        <v>1.5</v>
      </c>
      <c r="I27" s="171">
        <v>1.5</v>
      </c>
      <c r="J27" s="26" t="s">
        <v>62</v>
      </c>
      <c r="K27" s="196">
        <v>1</v>
      </c>
      <c r="L27" s="90"/>
      <c r="M27" s="280"/>
    </row>
    <row r="28" spans="1:13">
      <c r="A28" s="19" t="s">
        <v>96</v>
      </c>
      <c r="B28" s="20" t="s">
        <v>68</v>
      </c>
      <c r="C28" s="21" t="s">
        <v>62</v>
      </c>
      <c r="D28" s="37"/>
      <c r="E28" s="21">
        <f t="shared" si="0"/>
        <v>2</v>
      </c>
      <c r="F28" s="38">
        <f t="shared" si="1"/>
        <v>21</v>
      </c>
      <c r="G28" s="29">
        <f t="shared" si="2"/>
        <v>21.75</v>
      </c>
      <c r="H28" s="41">
        <f t="shared" si="3"/>
        <v>22.5</v>
      </c>
      <c r="I28" s="171">
        <v>21</v>
      </c>
      <c r="J28" s="26" t="s">
        <v>62</v>
      </c>
      <c r="K28" s="203">
        <v>22.5</v>
      </c>
      <c r="L28" s="156"/>
      <c r="M28" s="280"/>
    </row>
    <row r="29" spans="1:13">
      <c r="A29" s="19" t="s">
        <v>98</v>
      </c>
      <c r="B29" s="20" t="s">
        <v>68</v>
      </c>
      <c r="C29" s="21">
        <v>1</v>
      </c>
      <c r="D29" s="37" t="s">
        <v>187</v>
      </c>
      <c r="E29" s="21">
        <f t="shared" si="0"/>
        <v>2</v>
      </c>
      <c r="F29" s="38" t="str">
        <f t="shared" si="1"/>
        <v>LRL</v>
      </c>
      <c r="G29" s="29" t="str">
        <f t="shared" si="2"/>
        <v>NC</v>
      </c>
      <c r="H29" s="41" t="str">
        <f t="shared" si="3"/>
        <v>LRL</v>
      </c>
      <c r="I29" s="171" t="s">
        <v>95</v>
      </c>
      <c r="J29" s="26" t="s">
        <v>62</v>
      </c>
      <c r="K29" s="196" t="s">
        <v>95</v>
      </c>
      <c r="L29" s="90"/>
      <c r="M29" s="280"/>
    </row>
    <row r="30" spans="1:13">
      <c r="A30" s="19" t="s">
        <v>100</v>
      </c>
      <c r="B30" s="20" t="s">
        <v>68</v>
      </c>
      <c r="C30" s="43">
        <v>1000</v>
      </c>
      <c r="D30" s="37" t="s">
        <v>169</v>
      </c>
      <c r="E30" s="21">
        <f t="shared" si="0"/>
        <v>2</v>
      </c>
      <c r="F30" s="38" t="str">
        <f t="shared" si="1"/>
        <v>LRL</v>
      </c>
      <c r="G30" s="29" t="str">
        <f t="shared" si="2"/>
        <v>NC</v>
      </c>
      <c r="H30" s="41" t="str">
        <f t="shared" si="3"/>
        <v>LRL</v>
      </c>
      <c r="I30" s="171" t="s">
        <v>188</v>
      </c>
      <c r="J30" s="26" t="s">
        <v>62</v>
      </c>
      <c r="K30" s="196" t="s">
        <v>188</v>
      </c>
      <c r="L30" s="90"/>
      <c r="M30" s="280"/>
    </row>
    <row r="31" spans="1:13">
      <c r="A31" s="19" t="s">
        <v>101</v>
      </c>
      <c r="B31" s="20" t="s">
        <v>68</v>
      </c>
      <c r="C31" s="21">
        <v>1.2</v>
      </c>
      <c r="D31" s="37" t="s">
        <v>187</v>
      </c>
      <c r="E31" s="21">
        <f t="shared" si="0"/>
        <v>2</v>
      </c>
      <c r="F31" s="38" t="str">
        <f t="shared" si="1"/>
        <v>LRL</v>
      </c>
      <c r="G31" s="29" t="str">
        <f t="shared" si="2"/>
        <v>NC</v>
      </c>
      <c r="H31" s="41" t="str">
        <f t="shared" si="3"/>
        <v>LRL</v>
      </c>
      <c r="I31" s="171" t="s">
        <v>190</v>
      </c>
      <c r="J31" s="26" t="s">
        <v>62</v>
      </c>
      <c r="K31" s="196" t="s">
        <v>190</v>
      </c>
      <c r="L31" s="90"/>
      <c r="M31" s="280"/>
    </row>
    <row r="32" spans="1:13">
      <c r="A32" s="19" t="s">
        <v>103</v>
      </c>
      <c r="B32" s="20" t="s">
        <v>68</v>
      </c>
      <c r="C32" s="21">
        <v>123</v>
      </c>
      <c r="D32" s="37" t="s">
        <v>187</v>
      </c>
      <c r="E32" s="21">
        <f t="shared" si="0"/>
        <v>2</v>
      </c>
      <c r="F32" s="38" t="str">
        <f t="shared" si="1"/>
        <v>LRL</v>
      </c>
      <c r="G32" s="29">
        <f t="shared" si="2"/>
        <v>2</v>
      </c>
      <c r="H32" s="41">
        <f t="shared" si="3"/>
        <v>2</v>
      </c>
      <c r="I32" s="171">
        <v>2</v>
      </c>
      <c r="J32" s="26" t="s">
        <v>62</v>
      </c>
      <c r="K32" s="196" t="s">
        <v>180</v>
      </c>
      <c r="L32" s="90"/>
      <c r="M32" s="280"/>
    </row>
    <row r="33" spans="1:13">
      <c r="A33" s="19" t="s">
        <v>191</v>
      </c>
      <c r="B33" s="20" t="s">
        <v>68</v>
      </c>
      <c r="C33" s="21" t="s">
        <v>62</v>
      </c>
      <c r="D33" s="37"/>
      <c r="E33" s="21">
        <f t="shared" si="0"/>
        <v>2</v>
      </c>
      <c r="F33" s="38" t="str">
        <f t="shared" si="1"/>
        <v>LRL</v>
      </c>
      <c r="G33" s="29" t="str">
        <f t="shared" si="2"/>
        <v>NC</v>
      </c>
      <c r="H33" s="41" t="str">
        <f t="shared" si="3"/>
        <v>LRL</v>
      </c>
      <c r="I33" s="171" t="s">
        <v>189</v>
      </c>
      <c r="J33" s="26" t="s">
        <v>62</v>
      </c>
      <c r="K33" s="196" t="s">
        <v>189</v>
      </c>
      <c r="L33" s="90"/>
      <c r="M33" s="280"/>
    </row>
    <row r="34" spans="1:13">
      <c r="A34" s="19" t="s">
        <v>104</v>
      </c>
      <c r="B34" s="20" t="s">
        <v>68</v>
      </c>
      <c r="C34" s="21">
        <v>7.0000000000000007E-2</v>
      </c>
      <c r="D34" s="37" t="s">
        <v>192</v>
      </c>
      <c r="E34" s="21">
        <f t="shared" si="0"/>
        <v>2</v>
      </c>
      <c r="F34" s="38" t="str">
        <f t="shared" si="1"/>
        <v>LRL</v>
      </c>
      <c r="G34" s="29" t="str">
        <f t="shared" si="2"/>
        <v>NC</v>
      </c>
      <c r="H34" s="41" t="str">
        <f t="shared" si="3"/>
        <v>LRL</v>
      </c>
      <c r="I34" s="171" t="s">
        <v>95</v>
      </c>
      <c r="J34" s="26" t="s">
        <v>62</v>
      </c>
      <c r="K34" s="196" t="s">
        <v>116</v>
      </c>
      <c r="L34" s="90"/>
      <c r="M34" s="280"/>
    </row>
    <row r="35" spans="1:13">
      <c r="A35" s="19" t="s">
        <v>107</v>
      </c>
      <c r="B35" s="20" t="s">
        <v>68</v>
      </c>
      <c r="C35" s="21">
        <v>4</v>
      </c>
      <c r="D35" s="37" t="s">
        <v>187</v>
      </c>
      <c r="E35" s="21">
        <f t="shared" si="0"/>
        <v>2</v>
      </c>
      <c r="F35" s="38">
        <f t="shared" si="1"/>
        <v>0.2</v>
      </c>
      <c r="G35" s="29">
        <f t="shared" si="2"/>
        <v>0.2</v>
      </c>
      <c r="H35" s="41">
        <f t="shared" si="3"/>
        <v>0.2</v>
      </c>
      <c r="I35" s="171">
        <v>0.2</v>
      </c>
      <c r="J35" s="26" t="s">
        <v>62</v>
      </c>
      <c r="K35" s="203">
        <v>0.2</v>
      </c>
      <c r="L35" s="156"/>
      <c r="M35" s="280"/>
    </row>
    <row r="36" spans="1:13">
      <c r="A36" s="19" t="s">
        <v>109</v>
      </c>
      <c r="B36" s="20" t="s">
        <v>68</v>
      </c>
      <c r="C36" s="21">
        <v>10.9</v>
      </c>
      <c r="D36" s="37" t="s">
        <v>187</v>
      </c>
      <c r="E36" s="21">
        <f t="shared" si="0"/>
        <v>2</v>
      </c>
      <c r="F36" s="29">
        <f t="shared" si="1"/>
        <v>3</v>
      </c>
      <c r="G36" s="29">
        <f t="shared" si="2"/>
        <v>3.5</v>
      </c>
      <c r="H36" s="41">
        <f t="shared" si="3"/>
        <v>4</v>
      </c>
      <c r="I36" s="171">
        <v>3</v>
      </c>
      <c r="J36" s="26" t="s">
        <v>62</v>
      </c>
      <c r="K36" s="196">
        <v>4</v>
      </c>
      <c r="L36" s="90"/>
      <c r="M36" s="280"/>
    </row>
    <row r="37" spans="1:13">
      <c r="A37" s="19" t="s">
        <v>111</v>
      </c>
      <c r="B37" s="20" t="s">
        <v>66</v>
      </c>
      <c r="C37" s="21" t="s">
        <v>62</v>
      </c>
      <c r="D37" s="45"/>
      <c r="E37" s="21">
        <f t="shared" si="0"/>
        <v>2</v>
      </c>
      <c r="F37" s="55">
        <f t="shared" si="1"/>
        <v>111.5</v>
      </c>
      <c r="G37" s="55">
        <f t="shared" si="2"/>
        <v>112.6</v>
      </c>
      <c r="H37" s="48">
        <f t="shared" si="3"/>
        <v>113.7</v>
      </c>
      <c r="I37" s="171">
        <v>113.7</v>
      </c>
      <c r="J37" s="26" t="s">
        <v>62</v>
      </c>
      <c r="K37" s="196">
        <v>111.5</v>
      </c>
      <c r="L37" s="90"/>
      <c r="M37" s="280"/>
    </row>
    <row r="38" spans="1:13">
      <c r="A38" s="19" t="s">
        <v>112</v>
      </c>
      <c r="B38" s="20" t="s">
        <v>66</v>
      </c>
      <c r="C38" s="21" t="s">
        <v>62</v>
      </c>
      <c r="D38" s="45"/>
      <c r="E38" s="21">
        <f t="shared" si="0"/>
        <v>2</v>
      </c>
      <c r="F38" s="46">
        <f t="shared" si="1"/>
        <v>6.6</v>
      </c>
      <c r="G38" s="47">
        <f t="shared" si="2"/>
        <v>6.6</v>
      </c>
      <c r="H38" s="48">
        <f t="shared" si="3"/>
        <v>6.6</v>
      </c>
      <c r="I38" s="171">
        <v>6.6</v>
      </c>
      <c r="J38" s="26" t="s">
        <v>62</v>
      </c>
      <c r="K38" s="196">
        <v>6.6</v>
      </c>
      <c r="L38" s="90"/>
      <c r="M38" s="280"/>
    </row>
    <row r="39" spans="1:13">
      <c r="A39" s="19" t="s">
        <v>113</v>
      </c>
      <c r="B39" s="20" t="s">
        <v>66</v>
      </c>
      <c r="C39" s="21" t="s">
        <v>62</v>
      </c>
      <c r="D39" s="45"/>
      <c r="E39" s="21">
        <f t="shared" si="0"/>
        <v>2</v>
      </c>
      <c r="F39" s="46">
        <f t="shared" si="1"/>
        <v>1.8</v>
      </c>
      <c r="G39" s="47">
        <f t="shared" si="2"/>
        <v>1.85</v>
      </c>
      <c r="H39" s="48">
        <f t="shared" si="3"/>
        <v>1.9</v>
      </c>
      <c r="I39" s="171">
        <v>1.8</v>
      </c>
      <c r="J39" s="26" t="s">
        <v>62</v>
      </c>
      <c r="K39" s="196">
        <v>1.9</v>
      </c>
      <c r="L39" s="90"/>
      <c r="M39" s="280"/>
    </row>
    <row r="40" spans="1:13">
      <c r="A40" s="19" t="s">
        <v>114</v>
      </c>
      <c r="B40" s="20" t="s">
        <v>66</v>
      </c>
      <c r="C40" s="21" t="s">
        <v>62</v>
      </c>
      <c r="D40" s="45"/>
      <c r="E40" s="21">
        <f t="shared" si="0"/>
        <v>2</v>
      </c>
      <c r="F40" s="46">
        <f t="shared" si="1"/>
        <v>15.7</v>
      </c>
      <c r="G40" s="47">
        <f t="shared" si="2"/>
        <v>16.350000000000001</v>
      </c>
      <c r="H40" s="48">
        <f t="shared" si="3"/>
        <v>17</v>
      </c>
      <c r="I40" s="171">
        <v>17</v>
      </c>
      <c r="J40" s="26" t="s">
        <v>62</v>
      </c>
      <c r="K40" s="196">
        <v>15.7</v>
      </c>
      <c r="L40" s="90"/>
      <c r="M40" s="280"/>
    </row>
    <row r="41" spans="1:13">
      <c r="A41" s="19" t="s">
        <v>115</v>
      </c>
      <c r="B41" s="49" t="s">
        <v>68</v>
      </c>
      <c r="C41" s="50">
        <v>7.7</v>
      </c>
      <c r="D41" s="45" t="s">
        <v>194</v>
      </c>
      <c r="E41" s="50">
        <f t="shared" si="0"/>
        <v>2</v>
      </c>
      <c r="F41" s="46" t="str">
        <f t="shared" si="1"/>
        <v>LRL</v>
      </c>
      <c r="G41" s="47" t="str">
        <f t="shared" si="2"/>
        <v>NC</v>
      </c>
      <c r="H41" s="48" t="str">
        <f t="shared" si="3"/>
        <v>LRL</v>
      </c>
      <c r="I41" s="171" t="s">
        <v>217</v>
      </c>
      <c r="J41" s="26" t="s">
        <v>62</v>
      </c>
      <c r="K41" s="196" t="s">
        <v>195</v>
      </c>
      <c r="L41" s="90"/>
      <c r="M41" s="280"/>
    </row>
    <row r="42" spans="1:13" ht="12" thickBot="1">
      <c r="A42" s="51" t="s">
        <v>117</v>
      </c>
      <c r="B42" s="157" t="s">
        <v>68</v>
      </c>
      <c r="C42" s="52" t="s">
        <v>62</v>
      </c>
      <c r="D42" s="158"/>
      <c r="E42" s="52">
        <f t="shared" si="0"/>
        <v>2</v>
      </c>
      <c r="F42" s="159" t="str">
        <f t="shared" si="1"/>
        <v>LRL</v>
      </c>
      <c r="G42" s="160" t="str">
        <f t="shared" si="2"/>
        <v>NC</v>
      </c>
      <c r="H42" s="161" t="str">
        <f t="shared" si="3"/>
        <v>LRL</v>
      </c>
      <c r="I42" s="162" t="s">
        <v>90</v>
      </c>
      <c r="J42" s="129" t="s">
        <v>62</v>
      </c>
      <c r="K42" s="198" t="s">
        <v>90</v>
      </c>
      <c r="L42" s="130"/>
      <c r="M42" s="280"/>
    </row>
    <row r="43" spans="1:13">
      <c r="A43" s="252"/>
      <c r="B43" s="252"/>
      <c r="C43" s="211"/>
      <c r="D43" s="211"/>
      <c r="E43" s="211"/>
      <c r="F43" s="211"/>
      <c r="G43" s="211"/>
      <c r="H43" s="211"/>
      <c r="I43" s="252"/>
      <c r="J43" s="252"/>
      <c r="K43" s="252"/>
      <c r="L43" s="252"/>
    </row>
    <row r="44" spans="1:13">
      <c r="A44" s="246" t="s">
        <v>119</v>
      </c>
    </row>
    <row r="45" spans="1:13">
      <c r="A45" s="244" t="s">
        <v>120</v>
      </c>
    </row>
    <row r="46" spans="1:13">
      <c r="A46" s="244" t="s">
        <v>121</v>
      </c>
    </row>
    <row r="47" spans="1:13">
      <c r="A47" s="247" t="s">
        <v>199</v>
      </c>
    </row>
    <row r="48" spans="1:13">
      <c r="A48" s="277" t="s">
        <v>200</v>
      </c>
      <c r="B48" s="277"/>
      <c r="C48" s="278"/>
      <c r="D48" s="278"/>
    </row>
  </sheetData>
  <mergeCells count="3">
    <mergeCell ref="B6:B7"/>
    <mergeCell ref="C6:D6"/>
    <mergeCell ref="E6:H6"/>
  </mergeCells>
  <conditionalFormatting sqref="I8:L42">
    <cfRule type="containsText" priority="2" stopIfTrue="1" operator="containsText" text="&lt;">
      <formula>NOT(ISERROR(SEARCH("&lt;",I8)))</formula>
    </cfRule>
    <cfRule type="cellIs" dxfId="1" priority="3" operator="greaterThan">
      <formula>0</formula>
    </cfRule>
  </conditionalFormatting>
  <printOptions horizontalCentered="1"/>
  <pageMargins left="0.70866141732283472" right="0.70866141732283472" top="0.74803149606299213" bottom="0.74803149606299213" header="0.31496062992125984" footer="0.31496062992125984"/>
  <pageSetup paperSize="8" fitToWidth="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1" stopIfTrue="1" operator="containsText" id="{DD92B046-15D7-4D4F-A0C0-071758C200C8}">
            <xm:f>NOT(ISERROR(SEARCH("-",I8)))</xm:f>
            <xm:f>"-"</xm:f>
            <x14:dxf/>
          </x14:cfRule>
          <xm:sqref>I8:L42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2026-02-10T00:00:00+00:00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eawml 406468</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N/A - Do not select for New Permits</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Harleyford Aggregates Limited</Customer_x002f_OperatorName>
    <lcf76f155ced4ddcb4097134ff3c332f xmlns="176234b8-23c4-459b-a65e-aa0ef282d40e">
      <Terms xmlns="http://schemas.microsoft.com/office/infopath/2007/PartnerControls"/>
    </lcf76f155ced4ddcb4097134ff3c332f>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2026-02-10T00:00:00+00:00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EPR/HB3705XG/V002</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TQ12 5FN</FacilityAddressPostcode>
    <TaxCatchAll xmlns="662745e8-e224-48e8-a2e3-254862b8c2f5">
      <Value>181</Value>
      <Value>12</Value>
      <Value>10</Value>
      <Value>9</Value>
      <Value>41</Value>
    </TaxCatchAll>
    <ExternalAuthor xmlns="eebef177-55b5-4448-a5fb-28ea454417ee">Alex Large</ExternalAuthor>
    <SiteName xmlns="eebef177-55b5-4448-a5fb-28ea454417ee">Zig Zag Quarry</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Zig Zag Quarry Aller Brake Road Newton Abbot Devon TQ12 5FN</FacilityAddres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826B6DFD776BA14EB3BBFEDDC7860913" ma:contentTypeVersion="47" ma:contentTypeDescription="Create a new document." ma:contentTypeScope="" ma:versionID="712fe3faffb3348bd7d87d9c321462b5">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76234b8-23c4-459b-a65e-aa0ef282d40e" targetNamespace="http://schemas.microsoft.com/office/2006/metadata/properties" ma:root="true" ma:fieldsID="e8b92ea2ba7de6bc5036a366ac71c9e8" ns2:_="" ns3:_="" ns4:_="" ns5:_="" ns6:_="">
    <xsd:import namespace="8595a0ec-c146-4eeb-925a-270f4bc4be63"/>
    <xsd:import namespace="662745e8-e224-48e8-a2e3-254862b8c2f5"/>
    <xsd:import namespace="eebef177-55b5-4448-a5fb-28ea454417ee"/>
    <xsd:import namespace="5ffd8e36-f429-4edc-ab50-c5be84842779"/>
    <xsd:import namespace="176234b8-23c4-459b-a65e-aa0ef282d40e"/>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ServiceAutoKeyPoints" minOccurs="0"/>
                <xsd:element ref="ns6:MediaServiceKeyPoints" minOccurs="0"/>
                <xsd:element ref="ns6:lcf76f155ced4ddcb4097134ff3c332f" minOccurs="0"/>
                <xsd:element ref="ns2:SharedWithUsers" minOccurs="0"/>
                <xsd:element ref="ns2:SharedWithDetails" minOccurs="0"/>
                <xsd:element ref="ns6:MediaLengthInSecond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6234b8-23c4-459b-a65e-aa0ef282d40e"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GenerationTime" ma:index="51" nillable="true" ma:displayName="MediaServiceGenerationTime" ma:hidden="true" ma:internalName="MediaServiceGenerationTime" ma:readOnly="true">
      <xsd:simpleType>
        <xsd:restriction base="dms:Text"/>
      </xsd:simpleType>
    </xsd:element>
    <xsd:element name="MediaServiceEventHashCode" ma:index="52" nillable="true" ma:displayName="MediaServiceEventHashCode" ma:hidden="true" ma:internalName="MediaServiceEventHashCode" ma:readOnly="true">
      <xsd:simpleType>
        <xsd:restriction base="dms:Text"/>
      </xsd:simpleType>
    </xsd:element>
    <xsd:element name="MediaServiceOCR" ma:index="53" nillable="true" ma:displayName="Extracted Text" ma:internalName="MediaServiceOCR" ma:readOnly="true">
      <xsd:simpleType>
        <xsd:restriction base="dms:Note">
          <xsd:maxLength value="255"/>
        </xsd:restriction>
      </xsd:simpleType>
    </xsd:element>
    <xsd:element name="MediaServiceDateTaken" ma:index="54" nillable="true" ma:displayName="MediaServiceDateTaken" ma:hidden="true" ma:internalName="MediaServiceDateTaken" ma:readOnly="true">
      <xsd:simpleType>
        <xsd:restriction base="dms:Text"/>
      </xsd:simpleType>
    </xsd:element>
    <xsd:element name="MediaServiceLocation" ma:index="55" nillable="true" ma:displayName="Location" ma:internalName="MediaServiceLocation" ma:readOnly="true">
      <xsd:simpleType>
        <xsd:restriction base="dms:Text"/>
      </xsd:simpleType>
    </xsd:element>
    <xsd:element name="MediaServiceAutoKeyPoints" ma:index="56" nillable="true" ma:displayName="MediaServiceAutoKeyPoints" ma:hidden="true" ma:internalName="MediaServiceAutoKeyPoints" ma:readOnly="true">
      <xsd:simpleType>
        <xsd:restriction base="dms:Note"/>
      </xsd:simpleType>
    </xsd:element>
    <xsd:element name="MediaServiceKeyPoints" ma:index="57" nillable="true" ma:displayName="KeyPoints" ma:internalName="MediaServiceKeyPoints" ma:readOnly="true">
      <xsd:simpleType>
        <xsd:restriction base="dms:Note">
          <xsd:maxLength value="255"/>
        </xsd:restriction>
      </xsd:simpleType>
    </xsd:element>
    <xsd:element name="lcf76f155ced4ddcb4097134ff3c332f" ma:index="59"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LengthInSeconds" ma:index="62" nillable="true" ma:displayName="MediaLengthInSeconds" ma:hidden="true" ma:internalName="MediaLengthInSeconds" ma:readOnly="true">
      <xsd:simpleType>
        <xsd:restriction base="dms:Unknown"/>
      </xsd:simple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539689-AB02-4F3A-958A-CB9056A699DF}"/>
</file>

<file path=customXml/itemProps2.xml><?xml version="1.0" encoding="utf-8"?>
<ds:datastoreItem xmlns:ds="http://schemas.openxmlformats.org/officeDocument/2006/customXml" ds:itemID="{31B6BB31-C5AD-4C93-9B33-9FFA5192E27B}"/>
</file>

<file path=customXml/itemProps3.xml><?xml version="1.0" encoding="utf-8"?>
<ds:datastoreItem xmlns:ds="http://schemas.openxmlformats.org/officeDocument/2006/customXml" ds:itemID="{AE8B8584-8B8D-47AE-A8C0-EC8A6EA9922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Jamie Howourth</dc:creator>
  <cp:keywords/>
  <dc:description/>
  <cp:lastModifiedBy/>
  <cp:revision/>
  <dcterms:created xsi:type="dcterms:W3CDTF">2023-01-09T10:21:23Z</dcterms:created>
  <dcterms:modified xsi:type="dcterms:W3CDTF">2026-08-26T15:32:37Z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0x0101000E9AD557692E154F9D2697C8C6432F7600826B6DFD776BA14EB3BBFEDDC7860913</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9;#N/A - Do not select for New Permits|0430e4c2-ee0a-4b2d-9af6-df735aafbcb2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41;#Waste Operations|dc63c9b7-da6e-463c-b2cf-265b08d49156</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y fmtid="{D5CDD505-2E9C-101B-9397-08002B2CF9AE}" pid="17" name="SysUpdateNoER">
    <vt:lpwstr>No</vt:lpwstr>
  </property>
</Properties>
</file>