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fenergynnb.sharepoint.com/sites/DCC-SCCEnvironment/Shared Documents/General/CWDA Non tech summary/RFI/"/>
    </mc:Choice>
  </mc:AlternateContent>
  <xr:revisionPtr revIDLastSave="467" documentId="8_{7C12F348-F6D5-47C9-8D76-3FD409A78C7D}" xr6:coauthVersionLast="47" xr6:coauthVersionMax="47" xr10:uidLastSave="{C02730D8-5522-4C07-B845-F6D484360F1E}"/>
  <bookViews>
    <workbookView xWindow="28680" yWindow="-120" windowWidth="29040" windowHeight="15840" xr2:uid="{CE1C7077-E228-471F-8435-5FAD14C5C5E9}"/>
  </bookViews>
  <sheets>
    <sheet name="Cover Sheet (NNB)" sheetId="14" r:id="rId1"/>
    <sheet name="Summary Table" sheetId="7" r:id="rId2"/>
    <sheet name="Original" sheetId="1" r:id="rId3"/>
    <sheet name="&lt; removed" sheetId="4" r:id="rId4"/>
    <sheet name="Potable Waste Test 5" sheetId="8" r:id="rId5"/>
    <sheet name="CeTP copper Test 5" sheetId="9" r:id="rId6"/>
    <sheet name="In combination effects" sheetId="12" r:id="rId7"/>
  </sheets>
  <definedNames>
    <definedName name="_xlnm._FilterDatabase" localSheetId="3" hidden="1">'&lt; removed'!$A$1:$T$117</definedName>
    <definedName name="_xlnm.Print_Area" localSheetId="0">'Cover Sheet (NNB)'!$A$1:$B$30</definedName>
    <definedName name="_xlnm.Print_Titles" localSheetId="3">'&lt; removed'!$1:$1</definedName>
    <definedName name="_xlnm.Print_Titles" localSheetId="2">Original!$A:$C,Original!$1:$1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2" l="1"/>
  <c r="C8" i="12"/>
  <c r="D6" i="12" l="1"/>
  <c r="C6" i="12"/>
  <c r="B6" i="12"/>
  <c r="Y110" i="1"/>
  <c r="Y112" i="1"/>
  <c r="Y106" i="1"/>
  <c r="Y109" i="1"/>
  <c r="Y107" i="1"/>
  <c r="G114" i="4"/>
  <c r="D110" i="4"/>
  <c r="H114" i="4"/>
  <c r="I114" i="4"/>
  <c r="J114" i="4"/>
  <c r="E114" i="4"/>
  <c r="F114" i="4"/>
  <c r="D114" i="4"/>
  <c r="G12" i="9"/>
  <c r="G7" i="9"/>
  <c r="G4" i="9"/>
  <c r="G8" i="9" s="1"/>
  <c r="G9" i="9" s="1"/>
  <c r="G13" i="9" s="1"/>
  <c r="B12" i="9"/>
  <c r="B7" i="9"/>
  <c r="B4" i="9"/>
  <c r="B5" i="9" s="1"/>
  <c r="B9" i="9"/>
  <c r="B13" i="9" s="1"/>
  <c r="H5" i="8"/>
  <c r="E8" i="8"/>
  <c r="G5" i="9"/>
  <c r="E5" i="8"/>
  <c r="E9" i="8"/>
  <c r="C2" i="7"/>
  <c r="H8" i="8"/>
  <c r="B8" i="8"/>
  <c r="C4" i="7"/>
  <c r="C3" i="7"/>
  <c r="B5" i="8"/>
  <c r="D109" i="4"/>
  <c r="D112" i="4"/>
  <c r="E110" i="4"/>
  <c r="E113" i="4"/>
  <c r="F110" i="4"/>
  <c r="F113" i="4"/>
  <c r="G110" i="4"/>
  <c r="G113" i="4"/>
  <c r="H110" i="4"/>
  <c r="H113" i="4"/>
  <c r="I110" i="4"/>
  <c r="I113" i="4"/>
  <c r="J110" i="4"/>
  <c r="J113" i="4"/>
  <c r="K110" i="4"/>
  <c r="K113" i="4"/>
  <c r="L110" i="4"/>
  <c r="L113" i="4"/>
  <c r="D113" i="4"/>
  <c r="E109" i="4"/>
  <c r="E112" i="4"/>
  <c r="F109" i="4"/>
  <c r="F112" i="4"/>
  <c r="G109" i="4"/>
  <c r="G112" i="4"/>
  <c r="H109" i="4"/>
  <c r="H112" i="4"/>
  <c r="I109" i="4"/>
  <c r="I112" i="4"/>
  <c r="J109" i="4"/>
  <c r="J112" i="4"/>
  <c r="K109" i="4"/>
  <c r="K112" i="4"/>
  <c r="L109" i="4"/>
  <c r="L112" i="4"/>
  <c r="H9" i="8"/>
  <c r="B9" i="8"/>
</calcChain>
</file>

<file path=xl/sharedStrings.xml><?xml version="1.0" encoding="utf-8"?>
<sst xmlns="http://schemas.openxmlformats.org/spreadsheetml/2006/main" count="1141" uniqueCount="326">
  <si>
    <t>NNB GENERATION COMPANY (HPC) LTD</t>
  </si>
  <si>
    <t>COMPANY DOCUMENT- 101274451</t>
  </si>
  <si>
    <t>Potable Water Analysis for CWDA Variation 12</t>
  </si>
  <si>
    <t>© Copyright 2024 NNB Generation Company (HPC) Limited. All rights reserved.</t>
  </si>
  <si>
    <t>NNB Generation Company (HPC) Limited Registered in England and Wales. Registered No. 6937084 Registered Office: 90 Whitfield Street, London, W1T 4EZ</t>
  </si>
  <si>
    <t>Element</t>
  </si>
  <si>
    <t>Waste Conc. Max (µg/l)</t>
  </si>
  <si>
    <t>EQS (µg/l)</t>
  </si>
  <si>
    <t>Copper</t>
  </si>
  <si>
    <t>Zinc</t>
  </si>
  <si>
    <t>Free Cl</t>
  </si>
  <si>
    <t>Free chlorine</t>
  </si>
  <si>
    <t>Total chlorine</t>
  </si>
  <si>
    <t>Clostridium perfring</t>
  </si>
  <si>
    <t>Coliform bacteria</t>
  </si>
  <si>
    <t>Escherichia coli</t>
  </si>
  <si>
    <t xml:space="preserve">Presumptive coliform </t>
  </si>
  <si>
    <t>Presumptive E. coli</t>
  </si>
  <si>
    <t>Colour (by spectrop</t>
  </si>
  <si>
    <t>Enterococci</t>
  </si>
  <si>
    <t>Presumptive Enteroc</t>
  </si>
  <si>
    <t>Aluminium</t>
  </si>
  <si>
    <t>Iron</t>
  </si>
  <si>
    <t>Manganese</t>
  </si>
  <si>
    <t>Free chlorine ATS</t>
  </si>
  <si>
    <t>Total chlorine ATS</t>
  </si>
  <si>
    <t xml:space="preserve">Plate count 2 day @ </t>
  </si>
  <si>
    <t xml:space="preserve">Plate count 3 day @ </t>
  </si>
  <si>
    <t>Appearance</t>
  </si>
  <si>
    <t>Colour estimated</t>
  </si>
  <si>
    <t>Conductivity</t>
  </si>
  <si>
    <t>Deposit</t>
  </si>
  <si>
    <t>DWI Conductivity</t>
  </si>
  <si>
    <t>Odour</t>
  </si>
  <si>
    <t>pH</t>
  </si>
  <si>
    <t>Taste</t>
  </si>
  <si>
    <t>Turbidity</t>
  </si>
  <si>
    <t>SU-593293</t>
  </si>
  <si>
    <t>15/02/2023</t>
  </si>
  <si>
    <t>HPC Fire Hydrant 1</t>
  </si>
  <si>
    <t>&lt;0.6</t>
  </si>
  <si>
    <t>&lt;0.01</t>
  </si>
  <si>
    <t>&lt;5</t>
  </si>
  <si>
    <t>SU-593294</t>
  </si>
  <si>
    <t>HPC Fire Hydrant 2</t>
  </si>
  <si>
    <t>SU-593295</t>
  </si>
  <si>
    <t>SU-593296</t>
  </si>
  <si>
    <t>HPC Fire Hydrant 3</t>
  </si>
  <si>
    <t>SU-593297</t>
  </si>
  <si>
    <t>HPC Fire Hydrant 6</t>
  </si>
  <si>
    <t>SU-593298</t>
  </si>
  <si>
    <t>HPC Fire Hydrant 9</t>
  </si>
  <si>
    <t>SU-593835</t>
  </si>
  <si>
    <t>20/02/2023</t>
  </si>
  <si>
    <t>HPC K14 Demand.S</t>
  </si>
  <si>
    <t>&lt;0.07</t>
  </si>
  <si>
    <t>SU-593836</t>
  </si>
  <si>
    <t>HPC K14 Tidy.Cam</t>
  </si>
  <si>
    <t>SU-593837</t>
  </si>
  <si>
    <t>HPC K14 Unites.Ye</t>
  </si>
  <si>
    <t>SU-593838</t>
  </si>
  <si>
    <t>HPC K14 Soap.Stru</t>
  </si>
  <si>
    <t>SU-594108</t>
  </si>
  <si>
    <t>21/02/2023</t>
  </si>
  <si>
    <t>HPC K14B Pre tens</t>
  </si>
  <si>
    <t>SU-595195</t>
  </si>
  <si>
    <t>03/03/2023</t>
  </si>
  <si>
    <t>PM KBJV R2X</t>
  </si>
  <si>
    <t>SU-595196</t>
  </si>
  <si>
    <t xml:space="preserve">KBJV 63mm Road 2 </t>
  </si>
  <si>
    <t>SU-595672</t>
  </si>
  <si>
    <t>09/03/2023</t>
  </si>
  <si>
    <t xml:space="preserve">HPC Toilet Block 8 </t>
  </si>
  <si>
    <t>&lt;0.001</t>
  </si>
  <si>
    <t>SU-595673</t>
  </si>
  <si>
    <t>SU-595855</t>
  </si>
  <si>
    <t>13/03/2023</t>
  </si>
  <si>
    <t>HPC Inside Toilet B</t>
  </si>
  <si>
    <t>&lt;0.06</t>
  </si>
  <si>
    <t>SU-597087</t>
  </si>
  <si>
    <t>24/03/2023</t>
  </si>
  <si>
    <t>HPC FH 18 HAN</t>
  </si>
  <si>
    <t>SU-597088</t>
  </si>
  <si>
    <t>HPC FH 37</t>
  </si>
  <si>
    <t>SU-597089</t>
  </si>
  <si>
    <t>HPC FH 96</t>
  </si>
  <si>
    <t>SU-597090</t>
  </si>
  <si>
    <t>HPC FH 45</t>
  </si>
  <si>
    <t>SU-597091</t>
  </si>
  <si>
    <t>HPC FH 32</t>
  </si>
  <si>
    <t>SU-597092</t>
  </si>
  <si>
    <t>HPC FH 11</t>
  </si>
  <si>
    <t>SU-597286</t>
  </si>
  <si>
    <t>27/03/2023</t>
  </si>
  <si>
    <t>HPC NOA 63mm fe</t>
  </si>
  <si>
    <t>SU-597287</t>
  </si>
  <si>
    <t>HPC HAN Parent M</t>
  </si>
  <si>
    <t>SU-598036</t>
  </si>
  <si>
    <t>31/03/2023</t>
  </si>
  <si>
    <t xml:space="preserve">K8B DE-MIN LINE </t>
  </si>
  <si>
    <t>SU-598037</t>
  </si>
  <si>
    <t>K19 KBJV Parent M</t>
  </si>
  <si>
    <t>SU-598622</t>
  </si>
  <si>
    <t>06/04/2023</t>
  </si>
  <si>
    <t xml:space="preserve">HPC K19B FH77 - </t>
  </si>
  <si>
    <t>SU-598910</t>
  </si>
  <si>
    <t>11/04/2023</t>
  </si>
  <si>
    <t>&gt;300</t>
  </si>
  <si>
    <t>SU-598911</t>
  </si>
  <si>
    <t>K19 PARENT MAI</t>
  </si>
  <si>
    <t>SU-599241</t>
  </si>
  <si>
    <t>13/04/2023</t>
  </si>
  <si>
    <t>HPC Site HOM Bal</t>
  </si>
  <si>
    <t>SU-599242</t>
  </si>
  <si>
    <t>HPC Site Hydrant N</t>
  </si>
  <si>
    <t>SU-599243</t>
  </si>
  <si>
    <t>SU-599244</t>
  </si>
  <si>
    <t>SU-599245</t>
  </si>
  <si>
    <t>SU-599329</t>
  </si>
  <si>
    <t>14/04/2023</t>
  </si>
  <si>
    <t>K14B WCC Supply</t>
  </si>
  <si>
    <t>SU-599330</t>
  </si>
  <si>
    <t>K14B WCC Welfar</t>
  </si>
  <si>
    <t>SU-601458</t>
  </si>
  <si>
    <t>09/05/2023</t>
  </si>
  <si>
    <t>HPC FH84 K23B</t>
  </si>
  <si>
    <t>SU-601459</t>
  </si>
  <si>
    <t>HPC Linxon NFM P</t>
  </si>
  <si>
    <t>SU-601460</t>
  </si>
  <si>
    <t>HPC Linxon NFM 2</t>
  </si>
  <si>
    <t>SU-601461</t>
  </si>
  <si>
    <t>HPC FH41 K14</t>
  </si>
  <si>
    <t>SU-601462</t>
  </si>
  <si>
    <t>HPC FH31 HAN</t>
  </si>
  <si>
    <t>SU-601463</t>
  </si>
  <si>
    <t>HPC FH10 EOA</t>
  </si>
  <si>
    <t>SU-601464</t>
  </si>
  <si>
    <t>HPC FH2 K5 Behin</t>
  </si>
  <si>
    <t>SU-601465</t>
  </si>
  <si>
    <t>HPC FH42 K6</t>
  </si>
  <si>
    <t>SU-601804</t>
  </si>
  <si>
    <t>12/05/2023</t>
  </si>
  <si>
    <t>HPC W/O Bylor Of</t>
  </si>
  <si>
    <t>SU-601805</t>
  </si>
  <si>
    <t>01/06/2023  09:20</t>
  </si>
  <si>
    <t>HPC T.C.R FEED K11J</t>
  </si>
  <si>
    <t>21/06/2023  08:15</t>
  </si>
  <si>
    <t>HPC FH11 K23B</t>
  </si>
  <si>
    <t>21/06/2023  08:40</t>
  </si>
  <si>
    <t>HPC FH34 K11G</t>
  </si>
  <si>
    <t>21/06/2023  09:10</t>
  </si>
  <si>
    <t>HPC FH62 K11J</t>
  </si>
  <si>
    <t>21/06/2023  09:35</t>
  </si>
  <si>
    <t>HPC FH95 K4</t>
  </si>
  <si>
    <t>21/06/2023  10:05</t>
  </si>
  <si>
    <t>HPC FH32 K11B</t>
  </si>
  <si>
    <t>21/06/2023  10:30</t>
  </si>
  <si>
    <t>HPC FH42 K6A</t>
  </si>
  <si>
    <t>23/06/2023  08:03</t>
  </si>
  <si>
    <t>K19 parent main KBJV</t>
  </si>
  <si>
    <t>23/06/2023  08:31</t>
  </si>
  <si>
    <t>K8B De-Minline KBJV</t>
  </si>
  <si>
    <t>28/06/2023  08:27</t>
  </si>
  <si>
    <t>K28 PArent Main KBJV</t>
  </si>
  <si>
    <t>28/06/2023  08:45</t>
  </si>
  <si>
    <t>K28 Lab Supply KBJV</t>
  </si>
  <si>
    <t>29/06/2023  06:43</t>
  </si>
  <si>
    <t>K19 Parent Mian KBJV - ///circling.gobblers.lectures</t>
  </si>
  <si>
    <t>29/06/2023  07:05</t>
  </si>
  <si>
    <t>K8B DE-MIN LINE KBJV - ///suffer.juggled.offhand</t>
  </si>
  <si>
    <t>30/06/2023  09:30</t>
  </si>
  <si>
    <t>HPC/KIIW/ Hydrant 24 Parent</t>
  </si>
  <si>
    <t>30/06/2023  09:40</t>
  </si>
  <si>
    <t>HPC/KIIW/ Hydrant 24</t>
  </si>
  <si>
    <t>30/06/2023  10:00</t>
  </si>
  <si>
    <t>HPC/KIIW/ Hydrant 11</t>
  </si>
  <si>
    <t>07/07/2023  09:00</t>
  </si>
  <si>
    <t>HPC K19A PM</t>
  </si>
  <si>
    <t>07/07/2023  09:10</t>
  </si>
  <si>
    <t>HPC K19A Cabin</t>
  </si>
  <si>
    <t>13/07/2023  11:00</t>
  </si>
  <si>
    <t>HPC FH11 Parent</t>
  </si>
  <si>
    <t>13/07/2023  11:10</t>
  </si>
  <si>
    <t>HPC FH11 No 1</t>
  </si>
  <si>
    <t>13/07/2023  11:20</t>
  </si>
  <si>
    <t>HPC Lay Flat Hose 2</t>
  </si>
  <si>
    <t>13/07/2023  11:30</t>
  </si>
  <si>
    <t>HPC Lay Flat Hose 3</t>
  </si>
  <si>
    <t>13/07/2023  11:40</t>
  </si>
  <si>
    <t>HPC Lay Flat Hose 4</t>
  </si>
  <si>
    <t>14/07/2023  08:15</t>
  </si>
  <si>
    <t>HPC U2 HDAB building Parent K8D W47B</t>
  </si>
  <si>
    <t>14/07/2023  08:20</t>
  </si>
  <si>
    <t>HPC U2 HDAB building K8D W47B</t>
  </si>
  <si>
    <t>14/07/2023  09:00</t>
  </si>
  <si>
    <t>HPC emergency shower K14b</t>
  </si>
  <si>
    <t>17/07/2023  08:37</t>
  </si>
  <si>
    <t>KBJV LAB WELFARE TAP</t>
  </si>
  <si>
    <t>17/07/2023  08:10</t>
  </si>
  <si>
    <t>HPC Parent Main Connection K28/K28B</t>
  </si>
  <si>
    <t>17/07/2023  08:20</t>
  </si>
  <si>
    <t>HPC Jacobs Kitchenette K28/K28B</t>
  </si>
  <si>
    <t>19/07/2023  08:30</t>
  </si>
  <si>
    <t>HPC FH 36 K28</t>
  </si>
  <si>
    <t>19/07/2023  09:00</t>
  </si>
  <si>
    <t>HPC FH 60 K11</t>
  </si>
  <si>
    <t>19/07/2023  09:30</t>
  </si>
  <si>
    <t>HPC FH 77 K10</t>
  </si>
  <si>
    <t>19/07/2023  10:00</t>
  </si>
  <si>
    <t>HPC FH 66 K11</t>
  </si>
  <si>
    <t>19/07/2023  10:30</t>
  </si>
  <si>
    <t>HPC FH 22 K11</t>
  </si>
  <si>
    <t>19/07/2023  11:00</t>
  </si>
  <si>
    <t>HPC FH 114 K19</t>
  </si>
  <si>
    <t>01/08/2023  08:40</t>
  </si>
  <si>
    <t>HPC Jacobs Toilet block internal</t>
  </si>
  <si>
    <t>04/08/2023  08:00</t>
  </si>
  <si>
    <t>HPC K5A Parent Main</t>
  </si>
  <si>
    <t>04/08/2023  08:15</t>
  </si>
  <si>
    <t>HPC K5A New Filling Point</t>
  </si>
  <si>
    <t>08/08/2023  11:00</t>
  </si>
  <si>
    <t>HPC, W45 Bylor, Toilet 9</t>
  </si>
  <si>
    <t>08/08/2023  11:15</t>
  </si>
  <si>
    <t>HPC, W45 Parent</t>
  </si>
  <si>
    <t>10/08/2023  09:00</t>
  </si>
  <si>
    <t>HPC K12 Parent</t>
  </si>
  <si>
    <t>10/08/2023  09:15</t>
  </si>
  <si>
    <t>HPC K12 Billfinger</t>
  </si>
  <si>
    <t>21/08/2023  07:45</t>
  </si>
  <si>
    <t>HPC FH23 K12</t>
  </si>
  <si>
    <t>21/08/2023  08:15</t>
  </si>
  <si>
    <t>HPC FH18 K11J</t>
  </si>
  <si>
    <t>21/08/2023  09:00</t>
  </si>
  <si>
    <t>HPC FH2 K5C</t>
  </si>
  <si>
    <t>21/08/2023  09:45</t>
  </si>
  <si>
    <t>HPC FH3 K11B</t>
  </si>
  <si>
    <t>21/08/2023  10:45</t>
  </si>
  <si>
    <t>HPC FH85 K18A</t>
  </si>
  <si>
    <t>&gt;5</t>
  </si>
  <si>
    <t>21/08/2023  08:30</t>
  </si>
  <si>
    <t>HPC FH 97 K4</t>
  </si>
  <si>
    <t>22/08/2023  09:05</t>
  </si>
  <si>
    <t>Decisions Workroom SPEEDS Parent main</t>
  </si>
  <si>
    <t>22/08/2023  09:20</t>
  </si>
  <si>
    <t>HArdback. Landlady. Large 25mm Service</t>
  </si>
  <si>
    <t>25/08/2023  09:00</t>
  </si>
  <si>
    <t>K15B Bylor North Toilet</t>
  </si>
  <si>
    <t>29/08/2023  16:00</t>
  </si>
  <si>
    <t>HPC W15B HS2 Parent - Jabs, Drill, Flickers</t>
  </si>
  <si>
    <t>29/08/2023  16:20</t>
  </si>
  <si>
    <t>HPC W15B HS2 Toilet Block - Skater, Crossword, Clay</t>
  </si>
  <si>
    <t>30/08/2023  08:30</t>
  </si>
  <si>
    <t>HPC W15B HS2 Jabs, drill, flickers - Parent</t>
  </si>
  <si>
    <t>30/08/2023  09:00</t>
  </si>
  <si>
    <t>HPC W15B HS2 toilet - skate crossword, clay</t>
  </si>
  <si>
    <t>30/08/2023  09:15</t>
  </si>
  <si>
    <t>HPC W15B 3 Story - hardback landlady large - parent</t>
  </si>
  <si>
    <t>30/08/2023  09:45</t>
  </si>
  <si>
    <t>HPC W13 heat sink lift - suiting gear slightly</t>
  </si>
  <si>
    <t>HPC W11 Outfall lift balfor beatty - regress outreach vote</t>
  </si>
  <si>
    <t>Avg.</t>
  </si>
  <si>
    <t>95th</t>
  </si>
  <si>
    <t>Waste Avg</t>
  </si>
  <si>
    <t>Waste 95th</t>
  </si>
  <si>
    <t>Date</t>
  </si>
  <si>
    <t>Sampling site</t>
  </si>
  <si>
    <t>mg/l</t>
  </si>
  <si>
    <t>KBJV K28 LAB CANTEEN</t>
  </si>
  <si>
    <t>KBJV K28 LAB SINK</t>
  </si>
  <si>
    <t>KBJV K28 OUTSIDE SUPPLY</t>
  </si>
  <si>
    <t>HPC SITE F3.1 CANTEEN</t>
  </si>
  <si>
    <t>HPC WCC WELFARE CABIN</t>
  </si>
  <si>
    <t>HPC Bottle station 6 K118</t>
  </si>
  <si>
    <t>HPC T.C.R Feed K11J</t>
  </si>
  <si>
    <t>HPC T.C.R Parent K11J</t>
  </si>
  <si>
    <t>HPC Toilet block 2/k10 Parent</t>
  </si>
  <si>
    <t>HPC Toilet block 2/k10 Feed</t>
  </si>
  <si>
    <t>HPC Toilet block 2/k10 inside block</t>
  </si>
  <si>
    <t xml:space="preserve">Mean </t>
  </si>
  <si>
    <t>95th percentile</t>
  </si>
  <si>
    <t>Waste (mean)</t>
  </si>
  <si>
    <t>waste(95th)</t>
  </si>
  <si>
    <t>Max waste</t>
  </si>
  <si>
    <t>EQS (long term/mean)</t>
  </si>
  <si>
    <t>EQS (short term/95th percentile)</t>
  </si>
  <si>
    <t xml:space="preserve">% of recorded values above EQS </t>
  </si>
  <si>
    <t xml:space="preserve">Copper- Test 5 </t>
  </si>
  <si>
    <t>Zinc- Test 5</t>
  </si>
  <si>
    <t>Free Chlorine- Test 5</t>
  </si>
  <si>
    <t>Water Depth (m)</t>
  </si>
  <si>
    <t>Flow rate (m3)</t>
  </si>
  <si>
    <t>Release conc. (µg/l)</t>
  </si>
  <si>
    <r>
      <t xml:space="preserve">Discharge vol.*Conc </t>
    </r>
    <r>
      <rPr>
        <b/>
        <sz val="11"/>
        <color theme="1"/>
        <rFont val="Calibri"/>
        <family val="2"/>
        <scheme val="minor"/>
      </rPr>
      <t>(A)</t>
    </r>
  </si>
  <si>
    <t>Background conc.  (µg/l)</t>
  </si>
  <si>
    <t>EQS</t>
  </si>
  <si>
    <r>
      <t xml:space="preserve">EQS - Background conc.  </t>
    </r>
    <r>
      <rPr>
        <b/>
        <sz val="11"/>
        <color theme="1"/>
        <rFont val="Calibri"/>
        <family val="2"/>
        <scheme val="minor"/>
      </rPr>
      <t>(B)</t>
    </r>
  </si>
  <si>
    <t>EVF (A/B)</t>
  </si>
  <si>
    <t>&lt;3?</t>
  </si>
  <si>
    <t>NO</t>
  </si>
  <si>
    <t>YES</t>
  </si>
  <si>
    <t xml:space="preserve">Copper </t>
  </si>
  <si>
    <t>Chlorine</t>
  </si>
  <si>
    <t>value</t>
  </si>
  <si>
    <t>unit</t>
  </si>
  <si>
    <t xml:space="preserve">source </t>
  </si>
  <si>
    <t>concentration  in effluent - pre IX</t>
  </si>
  <si>
    <t>µg/l</t>
  </si>
  <si>
    <t>H&amp;E Env design  summary (100975779)</t>
  </si>
  <si>
    <t xml:space="preserve">Concentraton after 1 IX column (99% removal) </t>
  </si>
  <si>
    <t xml:space="preserve">Cocntration after 2 IX columns (99% removal) </t>
  </si>
  <si>
    <t xml:space="preserve">flow rate </t>
  </si>
  <si>
    <t>l/s</t>
  </si>
  <si>
    <t xml:space="preserve">Flow rate </t>
  </si>
  <si>
    <t>m3/s</t>
  </si>
  <si>
    <t>Background conc.</t>
  </si>
  <si>
    <t xml:space="preserve">YES </t>
  </si>
  <si>
    <t>Activity</t>
  </si>
  <si>
    <t>Flow rates (l/s)</t>
  </si>
  <si>
    <t>Copper Max concentration (µg/l)</t>
  </si>
  <si>
    <t>Zinc Max Concentration (µg/l)</t>
  </si>
  <si>
    <t>E2</t>
  </si>
  <si>
    <t>F</t>
  </si>
  <si>
    <t>H</t>
  </si>
  <si>
    <t>I</t>
  </si>
  <si>
    <t>Final mix</t>
  </si>
  <si>
    <t>Dilution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</si>
</sst>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EDF 2020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EDF 2020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6"/>
      <name val="EDF 2020"/>
      <family val="2"/>
    </font>
    <font>
      <sz val="10"/>
      <name val="EDF 2020"/>
      <family val="2"/>
    </font>
    <font>
      <sz val="11"/>
      <name val="EDF 2020"/>
      <family val="2"/>
    </font>
    <font>
      <b/>
      <sz val="11"/>
      <name val="EDF 2020"/>
      <family val="2"/>
    </font>
    <font>
      <b/>
      <sz val="10"/>
      <name val="EDF 2020"/>
      <family val="2"/>
    </font>
    <font>
      <b/>
      <i/>
      <sz val="10"/>
      <name val="EDF 2020"/>
      <family val="2"/>
    </font>
    <font>
      <b/>
      <sz val="24"/>
      <name val="EDF 2020"/>
      <family val="2"/>
    </font>
    <font>
      <sz val="24"/>
      <name val="EDF 2020"/>
      <family val="2"/>
    </font>
    <font>
      <b/>
      <sz val="22"/>
      <name val="EDF 2020"/>
      <family val="2"/>
    </font>
    <font>
      <b/>
      <sz val="20"/>
      <name val="EDF 2020"/>
      <family val="2"/>
    </font>
    <font>
      <sz val="8"/>
      <name val="EDF 2020"/>
      <family val="2"/>
    </font>
    <font>
      <sz val="7"/>
      <name val="EDF 2020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/>
    <xf numFmtId="0" fontId="10" fillId="0" borderId="0"/>
  </cellStyleXfs>
  <cellXfs count="9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1">
      <alignment vertical="top"/>
    </xf>
    <xf numFmtId="22" fontId="4" fillId="0" borderId="0" xfId="1" applyNumberFormat="1">
      <alignment vertical="top"/>
    </xf>
    <xf numFmtId="2" fontId="3" fillId="0" borderId="0" xfId="0" applyNumberFormat="1" applyFont="1" applyAlignment="1">
      <alignment horizontal="left" vertical="top" wrapText="1" readingOrder="1"/>
    </xf>
    <xf numFmtId="2" fontId="0" fillId="0" borderId="0" xfId="0" applyNumberFormat="1"/>
    <xf numFmtId="2" fontId="4" fillId="0" borderId="0" xfId="1" applyNumberForma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1" applyFont="1">
      <alignment vertical="top"/>
    </xf>
    <xf numFmtId="22" fontId="5" fillId="0" borderId="0" xfId="1" applyNumberFormat="1" applyFont="1">
      <alignment vertical="top"/>
    </xf>
    <xf numFmtId="22" fontId="2" fillId="0" borderId="0" xfId="0" applyNumberFormat="1" applyFont="1" applyAlignment="1">
      <alignment horizontal="left" vertical="top" wrapText="1" readingOrder="1"/>
    </xf>
    <xf numFmtId="0" fontId="7" fillId="0" borderId="0" xfId="0" applyFont="1"/>
    <xf numFmtId="0" fontId="0" fillId="0" borderId="0" xfId="0" applyAlignment="1">
      <alignment wrapText="1"/>
    </xf>
    <xf numFmtId="0" fontId="4" fillId="0" borderId="5" xfId="1" applyBorder="1">
      <alignment vertical="top"/>
    </xf>
    <xf numFmtId="0" fontId="0" fillId="0" borderId="7" xfId="0" applyBorder="1"/>
    <xf numFmtId="0" fontId="0" fillId="0" borderId="8" xfId="0" applyBorder="1"/>
    <xf numFmtId="0" fontId="4" fillId="0" borderId="10" xfId="1" applyBorder="1">
      <alignment vertical="top"/>
    </xf>
    <xf numFmtId="0" fontId="0" fillId="0" borderId="10" xfId="0" applyBorder="1"/>
    <xf numFmtId="0" fontId="0" fillId="0" borderId="11" xfId="0" applyBorder="1"/>
    <xf numFmtId="0" fontId="7" fillId="0" borderId="0" xfId="0" applyFont="1" applyAlignment="1">
      <alignment wrapText="1"/>
    </xf>
    <xf numFmtId="0" fontId="7" fillId="0" borderId="4" xfId="0" applyFont="1" applyBorder="1"/>
    <xf numFmtId="0" fontId="0" fillId="0" borderId="6" xfId="0" applyBorder="1"/>
    <xf numFmtId="0" fontId="6" fillId="2" borderId="8" xfId="2" applyBorder="1"/>
    <xf numFmtId="0" fontId="0" fillId="0" borderId="9" xfId="0" applyBorder="1"/>
    <xf numFmtId="0" fontId="0" fillId="3" borderId="12" xfId="0" applyFill="1" applyBorder="1"/>
    <xf numFmtId="0" fontId="8" fillId="0" borderId="4" xfId="1" applyFont="1" applyBorder="1">
      <alignment vertical="top"/>
    </xf>
    <xf numFmtId="0" fontId="8" fillId="0" borderId="7" xfId="1" applyFont="1" applyBorder="1">
      <alignment vertical="top"/>
    </xf>
    <xf numFmtId="0" fontId="7" fillId="0" borderId="7" xfId="0" applyFont="1" applyBorder="1"/>
    <xf numFmtId="0" fontId="8" fillId="0" borderId="9" xfId="1" applyFont="1" applyBorder="1">
      <alignment vertical="top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2" borderId="10" xfId="2" applyBorder="1"/>
    <xf numFmtId="0" fontId="0" fillId="0" borderId="11" xfId="0" applyBorder="1" applyAlignment="1">
      <alignment wrapText="1"/>
    </xf>
    <xf numFmtId="0" fontId="6" fillId="4" borderId="10" xfId="2" applyFill="1" applyBorder="1"/>
    <xf numFmtId="0" fontId="0" fillId="0" borderId="14" xfId="0" applyBorder="1"/>
    <xf numFmtId="0" fontId="0" fillId="5" borderId="0" xfId="0" applyFill="1"/>
    <xf numFmtId="0" fontId="7" fillId="5" borderId="1" xfId="0" applyFont="1" applyFill="1" applyBorder="1"/>
    <xf numFmtId="0" fontId="7" fillId="6" borderId="1" xfId="0" applyFont="1" applyFill="1" applyBorder="1"/>
    <xf numFmtId="0" fontId="0" fillId="7" borderId="2" xfId="0" applyFill="1" applyBorder="1"/>
    <xf numFmtId="0" fontId="0" fillId="8" borderId="2" xfId="0" applyFill="1" applyBorder="1"/>
    <xf numFmtId="0" fontId="0" fillId="8" borderId="0" xfId="0" applyFill="1"/>
    <xf numFmtId="0" fontId="0" fillId="7" borderId="3" xfId="0" applyFill="1" applyBorder="1"/>
    <xf numFmtId="0" fontId="9" fillId="9" borderId="8" xfId="3" applyBorder="1"/>
    <xf numFmtId="0" fontId="11" fillId="0" borderId="0" xfId="4" applyFont="1" applyProtection="1">
      <protection locked="0"/>
    </xf>
    <xf numFmtId="0" fontId="12" fillId="0" borderId="0" xfId="4" applyFont="1" applyProtection="1">
      <protection locked="0"/>
    </xf>
    <xf numFmtId="0" fontId="12" fillId="0" borderId="0" xfId="4" applyFont="1"/>
    <xf numFmtId="0" fontId="13" fillId="0" borderId="0" xfId="4" applyFont="1"/>
    <xf numFmtId="0" fontId="14" fillId="0" borderId="0" xfId="4" applyFont="1" applyProtection="1">
      <protection locked="0"/>
    </xf>
    <xf numFmtId="0" fontId="15" fillId="0" borderId="0" xfId="5" applyFont="1" applyAlignment="1">
      <alignment vertical="center"/>
    </xf>
    <xf numFmtId="0" fontId="13" fillId="0" borderId="0" xfId="4" applyFont="1" applyProtection="1">
      <protection locked="0"/>
    </xf>
    <xf numFmtId="0" fontId="16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5" fillId="0" borderId="0" xfId="4" applyFont="1"/>
    <xf numFmtId="0" fontId="14" fillId="0" borderId="0" xfId="4" quotePrefix="1" applyFont="1"/>
    <xf numFmtId="0" fontId="14" fillId="0" borderId="0" xfId="4" applyFont="1"/>
    <xf numFmtId="2" fontId="4" fillId="0" borderId="13" xfId="1" applyNumberFormat="1" applyBorder="1">
      <alignment vertical="top"/>
    </xf>
    <xf numFmtId="2" fontId="4" fillId="0" borderId="5" xfId="1" applyNumberFormat="1" applyBorder="1">
      <alignment vertical="top"/>
    </xf>
    <xf numFmtId="2" fontId="4" fillId="0" borderId="14" xfId="1" applyNumberFormat="1" applyBorder="1">
      <alignment vertical="top"/>
    </xf>
    <xf numFmtId="2" fontId="6" fillId="2" borderId="14" xfId="2" applyNumberFormat="1" applyBorder="1"/>
    <xf numFmtId="2" fontId="6" fillId="2" borderId="0" xfId="2" applyNumberFormat="1" applyBorder="1"/>
    <xf numFmtId="2" fontId="6" fillId="2" borderId="0" xfId="2" applyNumberFormat="1" applyBorder="1" applyAlignment="1">
      <alignment vertical="top"/>
    </xf>
    <xf numFmtId="2" fontId="6" fillId="2" borderId="14" xfId="2" applyNumberFormat="1" applyBorder="1" applyAlignment="1">
      <alignment vertical="top"/>
    </xf>
    <xf numFmtId="2" fontId="4" fillId="0" borderId="15" xfId="1" applyNumberFormat="1" applyBorder="1">
      <alignment vertical="top"/>
    </xf>
    <xf numFmtId="2" fontId="4" fillId="0" borderId="10" xfId="1" applyNumberFormat="1" applyBorder="1">
      <alignment vertical="top"/>
    </xf>
    <xf numFmtId="2" fontId="0" fillId="0" borderId="8" xfId="0" applyNumberFormat="1" applyBorder="1"/>
    <xf numFmtId="2" fontId="4" fillId="0" borderId="6" xfId="1" applyNumberFormat="1" applyBorder="1">
      <alignment vertical="top"/>
    </xf>
    <xf numFmtId="2" fontId="4" fillId="0" borderId="8" xfId="1" applyNumberFormat="1" applyBorder="1">
      <alignment vertical="top"/>
    </xf>
    <xf numFmtId="2" fontId="6" fillId="2" borderId="8" xfId="2" applyNumberFormat="1" applyBorder="1"/>
    <xf numFmtId="2" fontId="6" fillId="2" borderId="8" xfId="2" applyNumberFormat="1" applyBorder="1" applyAlignment="1">
      <alignment vertical="top"/>
    </xf>
    <xf numFmtId="2" fontId="4" fillId="0" borderId="11" xfId="1" applyNumberFormat="1" applyBorder="1">
      <alignment vertical="top"/>
    </xf>
    <xf numFmtId="0" fontId="17" fillId="0" borderId="0" xfId="4" applyFont="1" applyAlignment="1" applyProtection="1">
      <alignment horizontal="center"/>
      <protection locked="0"/>
    </xf>
    <xf numFmtId="0" fontId="18" fillId="0" borderId="0" xfId="5" applyFont="1" applyAlignment="1">
      <alignment horizontal="center"/>
    </xf>
    <xf numFmtId="0" fontId="19" fillId="0" borderId="0" xfId="4" applyFont="1" applyAlignment="1" applyProtection="1">
      <alignment horizontal="center"/>
      <protection locked="0"/>
    </xf>
    <xf numFmtId="0" fontId="12" fillId="0" borderId="0" xfId="5" applyFont="1"/>
    <xf numFmtId="0" fontId="20" fillId="0" borderId="0" xfId="4" applyFont="1" applyAlignment="1" applyProtection="1">
      <alignment horizontal="center"/>
      <protection locked="0"/>
    </xf>
    <xf numFmtId="0" fontId="21" fillId="0" borderId="0" xfId="4" applyFont="1" applyAlignment="1">
      <alignment horizontal="center"/>
    </xf>
    <xf numFmtId="0" fontId="22" fillId="0" borderId="0" xfId="4" applyFont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</cellXfs>
  <cellStyles count="6">
    <cellStyle name="Bad" xfId="2" builtinId="27"/>
    <cellStyle name="Good" xfId="3" builtinId="26"/>
    <cellStyle name="Normal" xfId="0" builtinId="0"/>
    <cellStyle name="Normal 2" xfId="1" xr:uid="{1055355A-68EB-4E7F-8E0A-142233E40AE1}"/>
    <cellStyle name="Normal 4" xfId="5" xr:uid="{3D3BFDEF-07F0-4AE3-87C4-D2445CC4F81F}"/>
    <cellStyle name="Normal_GENERIC EXCEL O2" xfId="4" xr:uid="{AC366388-0E7F-487C-8BAA-2DDE2785BA17}"/>
  </cellStyles>
  <dxfs count="13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964F9E-F61C-4F34-82BF-8B6925E7B73B}" name="Table2" displayName="Table2" ref="A1:C4" totalsRowShown="0" headerRowDxfId="12" dataDxfId="11">
  <autoFilter ref="A1:C4" xr:uid="{47964F9E-F61C-4F34-82BF-8B6925E7B73B}"/>
  <tableColumns count="3">
    <tableColumn id="1" xr3:uid="{494D2928-C119-44AE-80C8-28090D19B336}" name="Element" dataDxfId="10"/>
    <tableColumn id="2" xr3:uid="{CC7A77D2-6B08-4366-97A2-EF0FC023AEB6}" name="Waste Conc. Max (µg/l)" dataDxfId="9"/>
    <tableColumn id="3" xr3:uid="{03C42EA7-D63C-446C-89BF-A7B4E372163B}" name="EQS (µg/l)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D9D76-7AC0-4C07-BAF6-09334E75F925}" name="Table142" displayName="Table142" ref="A1:D6" totalsRowShown="0" headerRowDxfId="0" headerRowBorderDxfId="6" tableBorderDxfId="7" totalsRowBorderDxfId="5">
  <tableColumns count="4">
    <tableColumn id="1" xr3:uid="{2C2F93FD-1BF0-4B4D-AE74-F92ED9C22052}" name="Activity" dataDxfId="4"/>
    <tableColumn id="2" xr3:uid="{9AA14AB4-00A8-4954-B103-B978FA8B595D}" name="Flow rates (l/s)" dataDxfId="3"/>
    <tableColumn id="3" xr3:uid="{7123BC3C-6F41-4094-AD57-928AF0C96038}" name="Copper Max concentration (µg/l)" dataDxfId="2"/>
    <tableColumn id="4" xr3:uid="{0EA8F271-6116-4DAD-8906-14821156D6C6}" name="Zinc Max Concentration (µg/l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948B-D0F5-40B8-A275-093AE26B657E}">
  <sheetPr>
    <pageSetUpPr autoPageBreaks="0"/>
  </sheetPr>
  <dimension ref="A1:F34"/>
  <sheetViews>
    <sheetView tabSelected="1" view="pageLayout" zoomScale="120" zoomScaleNormal="85" zoomScaleSheetLayoutView="70" zoomScalePageLayoutView="120" workbookViewId="0">
      <selection activeCell="A24" sqref="A24:B24"/>
    </sheetView>
  </sheetViews>
  <sheetFormatPr defaultColWidth="9.1796875" defaultRowHeight="14" x14ac:dyDescent="0.3"/>
  <cols>
    <col min="1" max="1" width="28.1796875" style="57" customWidth="1"/>
    <col min="2" max="2" width="61" style="57" customWidth="1"/>
    <col min="3" max="3" width="18.1796875" style="57" customWidth="1"/>
    <col min="4" max="10" width="15.7265625" style="57" customWidth="1"/>
    <col min="11" max="14" width="12.7265625" style="57" customWidth="1"/>
    <col min="15" max="16384" width="9.1796875" style="57"/>
  </cols>
  <sheetData>
    <row r="1" spans="1:6" ht="20.5" x14ac:dyDescent="0.45">
      <c r="A1" s="54"/>
      <c r="B1" s="55"/>
      <c r="C1" s="56"/>
      <c r="D1" s="56"/>
      <c r="E1" s="56"/>
      <c r="F1" s="56"/>
    </row>
    <row r="2" spans="1:6" x14ac:dyDescent="0.3">
      <c r="A2" s="58"/>
      <c r="B2" s="55"/>
      <c r="C2" s="56"/>
      <c r="D2" s="56"/>
      <c r="E2" s="56"/>
      <c r="F2" s="56"/>
    </row>
    <row r="3" spans="1:6" x14ac:dyDescent="0.3">
      <c r="A3" s="59"/>
      <c r="B3" s="55"/>
      <c r="C3" s="56"/>
      <c r="D3" s="56"/>
      <c r="E3" s="56"/>
      <c r="F3" s="56"/>
    </row>
    <row r="4" spans="1:6" x14ac:dyDescent="0.3">
      <c r="A4" s="59"/>
      <c r="B4" s="55"/>
      <c r="D4" s="56"/>
      <c r="E4" s="56"/>
      <c r="F4" s="56"/>
    </row>
    <row r="5" spans="1:6" x14ac:dyDescent="0.3">
      <c r="A5" s="60"/>
      <c r="B5" s="55"/>
      <c r="D5" s="56"/>
      <c r="E5" s="56"/>
      <c r="F5" s="56"/>
    </row>
    <row r="6" spans="1:6" x14ac:dyDescent="0.3">
      <c r="A6" s="60"/>
      <c r="B6" s="60"/>
    </row>
    <row r="7" spans="1:6" x14ac:dyDescent="0.3">
      <c r="A7" s="60"/>
      <c r="B7" s="60"/>
    </row>
    <row r="8" spans="1:6" x14ac:dyDescent="0.3">
      <c r="A8" s="61"/>
      <c r="B8" s="62"/>
      <c r="C8" s="63"/>
      <c r="D8" s="63"/>
      <c r="E8" s="63"/>
      <c r="F8" s="63"/>
    </row>
    <row r="9" spans="1:6" x14ac:dyDescent="0.3">
      <c r="A9" s="55"/>
      <c r="B9" s="55"/>
      <c r="C9" s="56"/>
      <c r="D9" s="56"/>
      <c r="E9" s="56"/>
      <c r="F9" s="56"/>
    </row>
    <row r="10" spans="1:6" x14ac:dyDescent="0.3">
      <c r="A10" s="55"/>
      <c r="B10" s="55"/>
      <c r="C10" s="56"/>
      <c r="D10" s="56"/>
      <c r="E10" s="56"/>
      <c r="F10" s="56"/>
    </row>
    <row r="11" spans="1:6" x14ac:dyDescent="0.3">
      <c r="A11" s="58"/>
      <c r="B11" s="62"/>
      <c r="C11" s="64"/>
      <c r="D11" s="63"/>
      <c r="E11" s="63"/>
      <c r="F11" s="63"/>
    </row>
    <row r="12" spans="1:6" ht="30.5" x14ac:dyDescent="0.65">
      <c r="A12" s="81" t="s">
        <v>0</v>
      </c>
      <c r="B12" s="82"/>
      <c r="C12" s="65"/>
      <c r="D12" s="63"/>
      <c r="E12" s="63"/>
      <c r="F12" s="63"/>
    </row>
    <row r="13" spans="1:6" x14ac:dyDescent="0.3">
      <c r="A13" s="58"/>
      <c r="B13" s="62"/>
      <c r="C13" s="65"/>
      <c r="D13" s="63"/>
      <c r="E13" s="63"/>
      <c r="F13" s="63"/>
    </row>
    <row r="14" spans="1:6" ht="28" x14ac:dyDescent="0.6">
      <c r="A14" s="83" t="s">
        <v>1</v>
      </c>
      <c r="B14" s="84"/>
      <c r="C14" s="65"/>
      <c r="D14" s="63"/>
      <c r="E14" s="63"/>
      <c r="F14" s="63"/>
    </row>
    <row r="15" spans="1:6" x14ac:dyDescent="0.3">
      <c r="A15" s="58"/>
      <c r="B15" s="62"/>
      <c r="C15" s="65"/>
      <c r="D15" s="63"/>
      <c r="E15" s="63"/>
      <c r="F15" s="63"/>
    </row>
    <row r="16" spans="1:6" ht="25.5" x14ac:dyDescent="0.55000000000000004">
      <c r="A16" s="85" t="s">
        <v>2</v>
      </c>
      <c r="B16" s="85"/>
      <c r="C16" s="65"/>
      <c r="D16" s="63"/>
      <c r="E16" s="63"/>
      <c r="F16" s="63"/>
    </row>
    <row r="17" spans="1:6" x14ac:dyDescent="0.3">
      <c r="A17" s="58"/>
      <c r="B17" s="62"/>
      <c r="C17" s="65"/>
      <c r="D17" s="63"/>
      <c r="E17" s="63"/>
      <c r="F17" s="63"/>
    </row>
    <row r="18" spans="1:6" x14ac:dyDescent="0.3">
      <c r="A18" s="60"/>
      <c r="B18" s="60"/>
    </row>
    <row r="19" spans="1:6" x14ac:dyDescent="0.3">
      <c r="A19" s="60"/>
      <c r="B19" s="60"/>
    </row>
    <row r="20" spans="1:6" x14ac:dyDescent="0.3">
      <c r="A20" s="58"/>
      <c r="B20" s="62"/>
      <c r="C20" s="65"/>
      <c r="D20" s="63"/>
      <c r="E20" s="63"/>
      <c r="F20" s="63"/>
    </row>
    <row r="21" spans="1:6" x14ac:dyDescent="0.3">
      <c r="A21" s="58"/>
      <c r="B21" s="62"/>
      <c r="C21" s="65"/>
      <c r="D21" s="63"/>
      <c r="E21" s="63"/>
      <c r="F21" s="63"/>
    </row>
    <row r="22" spans="1:6" x14ac:dyDescent="0.3">
      <c r="C22" s="65"/>
      <c r="D22" s="63"/>
      <c r="E22" s="63"/>
      <c r="F22" s="63"/>
    </row>
    <row r="23" spans="1:6" x14ac:dyDescent="0.3">
      <c r="C23" s="65"/>
      <c r="D23" s="63"/>
      <c r="E23" s="63"/>
      <c r="F23" s="63"/>
    </row>
    <row r="24" spans="1:6" x14ac:dyDescent="0.3">
      <c r="A24" s="86" t="s">
        <v>3</v>
      </c>
      <c r="B24" s="86"/>
      <c r="C24" s="65"/>
      <c r="D24" s="63"/>
      <c r="E24" s="63"/>
      <c r="F24" s="63"/>
    </row>
    <row r="25" spans="1:6" x14ac:dyDescent="0.3">
      <c r="A25" s="87" t="s">
        <v>4</v>
      </c>
      <c r="B25" s="87"/>
      <c r="D25" s="56"/>
      <c r="E25" s="56"/>
      <c r="F25" s="56"/>
    </row>
    <row r="26" spans="1:6" x14ac:dyDescent="0.3">
      <c r="A26" s="60"/>
      <c r="B26" s="55"/>
      <c r="D26" s="56"/>
      <c r="E26" s="56"/>
      <c r="F26" s="56"/>
    </row>
    <row r="27" spans="1:6" x14ac:dyDescent="0.3">
      <c r="A27" s="60"/>
      <c r="B27" s="60"/>
    </row>
    <row r="28" spans="1:6" x14ac:dyDescent="0.3">
      <c r="A28" s="60"/>
      <c r="B28" s="60"/>
    </row>
    <row r="29" spans="1:6" x14ac:dyDescent="0.3">
      <c r="A29" s="60"/>
      <c r="B29" s="60"/>
    </row>
    <row r="30" spans="1:6" x14ac:dyDescent="0.3">
      <c r="A30" s="60"/>
      <c r="B30" s="60"/>
    </row>
    <row r="31" spans="1:6" x14ac:dyDescent="0.3">
      <c r="A31" s="60"/>
      <c r="B31" s="60"/>
    </row>
    <row r="32" spans="1:6" x14ac:dyDescent="0.3">
      <c r="A32" s="60"/>
      <c r="B32" s="60"/>
    </row>
    <row r="33" spans="1:2" x14ac:dyDescent="0.3">
      <c r="A33" s="60"/>
      <c r="B33" s="60"/>
    </row>
    <row r="34" spans="1:2" x14ac:dyDescent="0.3">
      <c r="A34" s="60"/>
      <c r="B34" s="60"/>
    </row>
  </sheetData>
  <mergeCells count="5">
    <mergeCell ref="A12:B12"/>
    <mergeCell ref="A14:B14"/>
    <mergeCell ref="A16:B16"/>
    <mergeCell ref="A24:B24"/>
    <mergeCell ref="A25:B25"/>
  </mergeCells>
  <printOptions horizontalCentered="1"/>
  <pageMargins left="0.62992125984251968" right="0.55118110236220474" top="1.2204724409448819" bottom="0.9055118110236221" header="0" footer="0.23622047244094491"/>
  <pageSetup paperSize="9" orientation="portrait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0D7F-1A31-4831-9CEB-885D4EB65D9F}">
  <dimension ref="A1:C4"/>
  <sheetViews>
    <sheetView view="pageLayout" zoomScaleNormal="100" workbookViewId="0">
      <selection activeCell="B29" sqref="B29"/>
    </sheetView>
  </sheetViews>
  <sheetFormatPr defaultRowHeight="14.5" x14ac:dyDescent="0.35"/>
  <cols>
    <col min="1" max="1" width="12" customWidth="1"/>
    <col min="2" max="2" width="24.54296875" customWidth="1"/>
    <col min="3" max="3" width="14" customWidth="1"/>
  </cols>
  <sheetData>
    <row r="1" spans="1:3" x14ac:dyDescent="0.35">
      <c r="A1" s="46" t="s">
        <v>5</v>
      </c>
      <c r="B1" s="47" t="s">
        <v>6</v>
      </c>
      <c r="C1" s="48" t="s">
        <v>7</v>
      </c>
    </row>
    <row r="2" spans="1:3" x14ac:dyDescent="0.35">
      <c r="A2" s="49" t="s">
        <v>8</v>
      </c>
      <c r="B2" s="50">
        <v>101.67</v>
      </c>
      <c r="C2" s="51">
        <f>1000*0.00476</f>
        <v>4.7600000000000007</v>
      </c>
    </row>
    <row r="3" spans="1:3" x14ac:dyDescent="0.35">
      <c r="A3" s="49" t="s">
        <v>9</v>
      </c>
      <c r="B3" s="50">
        <v>133.33000000000001</v>
      </c>
      <c r="C3" s="51">
        <f>1000*0.0068</f>
        <v>6.8</v>
      </c>
    </row>
    <row r="4" spans="1:3" x14ac:dyDescent="0.35">
      <c r="A4" s="52" t="s">
        <v>10</v>
      </c>
      <c r="B4" s="51">
        <v>1166.67</v>
      </c>
      <c r="C4" s="51">
        <f>1000*0.01</f>
        <v>10</v>
      </c>
    </row>
  </sheetData>
  <printOptions horizontalCentered="1"/>
  <pageMargins left="0.62992125984251968" right="0.55118110236220474" top="1.2204724409448819" bottom="0.9055118110236221" header="0" footer="0.23622047244094491"/>
  <pageSetup paperSize="9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A168-3141-428C-A292-458C3E338737}">
  <dimension ref="A1:AE112"/>
  <sheetViews>
    <sheetView view="pageLayout" topLeftCell="A16" zoomScale="55" zoomScaleNormal="100" zoomScalePageLayoutView="55" workbookViewId="0">
      <selection activeCell="H10" sqref="H10"/>
    </sheetView>
  </sheetViews>
  <sheetFormatPr defaultColWidth="8.7265625" defaultRowHeight="14" x14ac:dyDescent="0.3"/>
  <cols>
    <col min="1" max="1" width="8.7265625" style="11"/>
    <col min="2" max="2" width="17.81640625" style="11" customWidth="1"/>
    <col min="3" max="3" width="27.453125" style="11" customWidth="1"/>
    <col min="4" max="5" width="8.7265625" style="11"/>
    <col min="6" max="6" width="14.7265625" style="11" customWidth="1"/>
    <col min="7" max="7" width="10.26953125" style="11" customWidth="1"/>
    <col min="8" max="8" width="8.7265625" style="11"/>
    <col min="9" max="9" width="10.453125" style="11" customWidth="1"/>
    <col min="10" max="10" width="8.7265625" style="11"/>
    <col min="11" max="11" width="10.453125" style="11" customWidth="1"/>
    <col min="12" max="12" width="8.7265625" style="11"/>
    <col min="13" max="13" width="11.81640625" style="11" customWidth="1"/>
    <col min="14" max="23" width="8.7265625" style="11"/>
    <col min="24" max="24" width="16" style="11" customWidth="1"/>
    <col min="25" max="25" width="12.7265625" style="11" bestFit="1" customWidth="1"/>
    <col min="26" max="16384" width="8.7265625" style="11"/>
  </cols>
  <sheetData>
    <row r="1" spans="1:31" ht="42" x14ac:dyDescent="0.3">
      <c r="A1" s="10"/>
      <c r="B1" s="10"/>
      <c r="C1" s="10"/>
      <c r="D1" s="13" t="s">
        <v>11</v>
      </c>
      <c r="E1" s="13" t="s">
        <v>12</v>
      </c>
      <c r="F1" s="13" t="s">
        <v>13</v>
      </c>
      <c r="G1" s="13" t="s">
        <v>14</v>
      </c>
      <c r="H1" s="13" t="s">
        <v>15</v>
      </c>
      <c r="I1" s="13" t="s">
        <v>16</v>
      </c>
      <c r="J1" s="13" t="s">
        <v>17</v>
      </c>
      <c r="K1" s="13" t="s">
        <v>18</v>
      </c>
      <c r="L1" s="13" t="s">
        <v>19</v>
      </c>
      <c r="M1" s="13" t="s">
        <v>20</v>
      </c>
      <c r="N1" s="13" t="s">
        <v>21</v>
      </c>
      <c r="O1" s="13" t="s">
        <v>8</v>
      </c>
      <c r="P1" s="13" t="s">
        <v>22</v>
      </c>
      <c r="Q1" s="13" t="s">
        <v>23</v>
      </c>
      <c r="R1" s="13" t="s">
        <v>9</v>
      </c>
      <c r="S1" s="13" t="s">
        <v>24</v>
      </c>
      <c r="T1" s="13" t="s">
        <v>25</v>
      </c>
      <c r="U1" s="13" t="s">
        <v>26</v>
      </c>
      <c r="V1" s="13" t="s">
        <v>27</v>
      </c>
      <c r="W1" s="13" t="s">
        <v>28</v>
      </c>
      <c r="X1" s="13" t="s">
        <v>29</v>
      </c>
      <c r="Y1" s="13" t="s">
        <v>30</v>
      </c>
      <c r="Z1" s="13" t="s">
        <v>31</v>
      </c>
      <c r="AA1" s="13" t="s">
        <v>32</v>
      </c>
      <c r="AB1" s="13" t="s">
        <v>33</v>
      </c>
      <c r="AC1" s="13" t="s">
        <v>34</v>
      </c>
      <c r="AD1" s="13" t="s">
        <v>35</v>
      </c>
      <c r="AE1" s="13" t="s">
        <v>36</v>
      </c>
    </row>
    <row r="2" spans="1:31" ht="28" x14ac:dyDescent="0.3">
      <c r="A2" s="12" t="s">
        <v>37</v>
      </c>
      <c r="B2" s="12" t="s">
        <v>38</v>
      </c>
      <c r="C2" s="12" t="s">
        <v>39</v>
      </c>
      <c r="D2" s="12">
        <v>0.25</v>
      </c>
      <c r="E2" s="12">
        <v>0.33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 t="s">
        <v>40</v>
      </c>
      <c r="L2" s="12">
        <v>0</v>
      </c>
      <c r="M2" s="10"/>
      <c r="N2" s="12" t="s">
        <v>41</v>
      </c>
      <c r="O2" s="12">
        <v>0.02</v>
      </c>
      <c r="P2" s="12" t="s">
        <v>41</v>
      </c>
      <c r="Q2" s="12">
        <v>2E-3</v>
      </c>
      <c r="R2" s="12" t="s">
        <v>41</v>
      </c>
      <c r="S2" s="12">
        <v>0.42</v>
      </c>
      <c r="T2" s="12">
        <v>0.9</v>
      </c>
      <c r="U2" s="12">
        <v>0</v>
      </c>
      <c r="V2" s="12">
        <v>0</v>
      </c>
      <c r="W2" s="12">
        <v>1</v>
      </c>
      <c r="X2" s="12" t="s">
        <v>42</v>
      </c>
      <c r="Y2" s="12">
        <v>148</v>
      </c>
      <c r="Z2" s="12">
        <v>1</v>
      </c>
      <c r="AA2" s="12">
        <v>134</v>
      </c>
      <c r="AB2" s="12">
        <v>1</v>
      </c>
      <c r="AC2" s="12">
        <v>7.7</v>
      </c>
      <c r="AD2" s="10"/>
      <c r="AE2" s="12">
        <v>0.1</v>
      </c>
    </row>
    <row r="3" spans="1:31" ht="28" x14ac:dyDescent="0.3">
      <c r="A3" s="12" t="s">
        <v>43</v>
      </c>
      <c r="B3" s="12" t="s">
        <v>38</v>
      </c>
      <c r="C3" s="12" t="s">
        <v>44</v>
      </c>
      <c r="D3" s="12">
        <v>0.22</v>
      </c>
      <c r="E3" s="12">
        <v>0.33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 t="s">
        <v>40</v>
      </c>
      <c r="L3" s="12">
        <v>0</v>
      </c>
      <c r="M3" s="10"/>
      <c r="N3" s="12" t="s">
        <v>41</v>
      </c>
      <c r="O3" s="12" t="s">
        <v>41</v>
      </c>
      <c r="P3" s="12" t="s">
        <v>41</v>
      </c>
      <c r="Q3" s="12">
        <v>1E-3</v>
      </c>
      <c r="R3" s="12" t="s">
        <v>41</v>
      </c>
      <c r="S3" s="12">
        <v>0.71</v>
      </c>
      <c r="T3" s="12">
        <v>0.49</v>
      </c>
      <c r="U3" s="12">
        <v>0</v>
      </c>
      <c r="V3" s="12">
        <v>0</v>
      </c>
      <c r="W3" s="12">
        <v>1</v>
      </c>
      <c r="X3" s="12" t="s">
        <v>42</v>
      </c>
      <c r="Y3" s="12">
        <v>134</v>
      </c>
      <c r="Z3" s="12">
        <v>1</v>
      </c>
      <c r="AA3" s="12">
        <v>121</v>
      </c>
      <c r="AB3" s="12">
        <v>1</v>
      </c>
      <c r="AC3" s="12">
        <v>7.7</v>
      </c>
      <c r="AD3" s="10"/>
      <c r="AE3" s="12">
        <v>7.0000000000000007E-2</v>
      </c>
    </row>
    <row r="4" spans="1:31" ht="28" x14ac:dyDescent="0.3">
      <c r="A4" s="12" t="s">
        <v>45</v>
      </c>
      <c r="B4" s="12" t="s">
        <v>38</v>
      </c>
      <c r="C4" s="12" t="s">
        <v>39</v>
      </c>
      <c r="D4" s="12">
        <v>0.26</v>
      </c>
      <c r="E4" s="12">
        <v>0.33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 t="s">
        <v>40</v>
      </c>
      <c r="L4" s="12">
        <v>0</v>
      </c>
      <c r="M4" s="10"/>
      <c r="N4" s="12" t="s">
        <v>41</v>
      </c>
      <c r="O4" s="12" t="s">
        <v>41</v>
      </c>
      <c r="P4" s="12">
        <v>0.01</v>
      </c>
      <c r="Q4" s="12">
        <v>3.0000000000000001E-3</v>
      </c>
      <c r="R4" s="12" t="s">
        <v>41</v>
      </c>
      <c r="S4" s="12">
        <v>0.4</v>
      </c>
      <c r="T4" s="12">
        <v>0.38</v>
      </c>
      <c r="U4" s="12">
        <v>0</v>
      </c>
      <c r="V4" s="12">
        <v>0</v>
      </c>
      <c r="W4" s="12">
        <v>1</v>
      </c>
      <c r="X4" s="12" t="s">
        <v>42</v>
      </c>
      <c r="Y4" s="12">
        <v>130</v>
      </c>
      <c r="Z4" s="12">
        <v>1</v>
      </c>
      <c r="AA4" s="12">
        <v>118</v>
      </c>
      <c r="AB4" s="12">
        <v>1</v>
      </c>
      <c r="AC4" s="12">
        <v>7.7</v>
      </c>
      <c r="AD4" s="10"/>
      <c r="AE4" s="12">
        <v>0.09</v>
      </c>
    </row>
    <row r="5" spans="1:31" ht="28" x14ac:dyDescent="0.3">
      <c r="A5" s="12" t="s">
        <v>46</v>
      </c>
      <c r="B5" s="12" t="s">
        <v>38</v>
      </c>
      <c r="C5" s="12" t="s">
        <v>47</v>
      </c>
      <c r="D5" s="12">
        <v>0.3</v>
      </c>
      <c r="E5" s="12">
        <v>0.38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0.8</v>
      </c>
      <c r="L5" s="12">
        <v>0</v>
      </c>
      <c r="M5" s="10"/>
      <c r="N5" s="12" t="s">
        <v>41</v>
      </c>
      <c r="O5" s="12" t="s">
        <v>41</v>
      </c>
      <c r="P5" s="12" t="s">
        <v>41</v>
      </c>
      <c r="Q5" s="12">
        <v>2E-3</v>
      </c>
      <c r="R5" s="12" t="s">
        <v>41</v>
      </c>
      <c r="S5" s="12">
        <v>0.67</v>
      </c>
      <c r="T5" s="12">
        <v>0.47</v>
      </c>
      <c r="U5" s="12">
        <v>0</v>
      </c>
      <c r="V5" s="12">
        <v>0</v>
      </c>
      <c r="W5" s="12">
        <v>1</v>
      </c>
      <c r="X5" s="12" t="s">
        <v>42</v>
      </c>
      <c r="Y5" s="12">
        <v>130</v>
      </c>
      <c r="Z5" s="12">
        <v>1</v>
      </c>
      <c r="AA5" s="12">
        <v>118</v>
      </c>
      <c r="AB5" s="12">
        <v>1</v>
      </c>
      <c r="AC5" s="12">
        <v>7.7</v>
      </c>
      <c r="AD5" s="10"/>
      <c r="AE5" s="12">
        <v>0.08</v>
      </c>
    </row>
    <row r="6" spans="1:31" ht="28" x14ac:dyDescent="0.3">
      <c r="A6" s="12" t="s">
        <v>48</v>
      </c>
      <c r="B6" s="12" t="s">
        <v>38</v>
      </c>
      <c r="C6" s="12" t="s">
        <v>49</v>
      </c>
      <c r="D6" s="12">
        <v>0.54</v>
      </c>
      <c r="E6" s="12">
        <v>0.56999999999999995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 t="s">
        <v>40</v>
      </c>
      <c r="L6" s="12">
        <v>0</v>
      </c>
      <c r="M6" s="10"/>
      <c r="N6" s="12" t="s">
        <v>41</v>
      </c>
      <c r="O6" s="12" t="s">
        <v>41</v>
      </c>
      <c r="P6" s="12">
        <v>0.01</v>
      </c>
      <c r="Q6" s="12">
        <v>2E-3</v>
      </c>
      <c r="R6" s="12" t="s">
        <v>41</v>
      </c>
      <c r="S6" s="12">
        <v>0.63</v>
      </c>
      <c r="T6" s="12">
        <v>0.9</v>
      </c>
      <c r="U6" s="12">
        <v>0</v>
      </c>
      <c r="V6" s="12">
        <v>4</v>
      </c>
      <c r="W6" s="12">
        <v>1</v>
      </c>
      <c r="X6" s="12" t="s">
        <v>42</v>
      </c>
      <c r="Y6" s="12">
        <v>130</v>
      </c>
      <c r="Z6" s="12">
        <v>1</v>
      </c>
      <c r="AA6" s="12">
        <v>118</v>
      </c>
      <c r="AB6" s="12">
        <v>1</v>
      </c>
      <c r="AC6" s="12">
        <v>7.7</v>
      </c>
      <c r="AD6" s="10"/>
      <c r="AE6" s="12">
        <v>0.12</v>
      </c>
    </row>
    <row r="7" spans="1:31" ht="28" x14ac:dyDescent="0.3">
      <c r="A7" s="12" t="s">
        <v>50</v>
      </c>
      <c r="B7" s="12" t="s">
        <v>38</v>
      </c>
      <c r="C7" s="12" t="s">
        <v>51</v>
      </c>
      <c r="D7" s="12">
        <v>0.26</v>
      </c>
      <c r="E7" s="12">
        <v>0.32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 t="s">
        <v>40</v>
      </c>
      <c r="L7" s="12">
        <v>0</v>
      </c>
      <c r="M7" s="10"/>
      <c r="N7" s="12" t="s">
        <v>41</v>
      </c>
      <c r="O7" s="12" t="s">
        <v>41</v>
      </c>
      <c r="P7" s="12">
        <v>0.04</v>
      </c>
      <c r="Q7" s="12">
        <v>1.6E-2</v>
      </c>
      <c r="R7" s="12" t="s">
        <v>41</v>
      </c>
      <c r="S7" s="12">
        <v>0.4</v>
      </c>
      <c r="T7" s="12">
        <v>0.46</v>
      </c>
      <c r="U7" s="12">
        <v>2</v>
      </c>
      <c r="V7" s="12">
        <v>0</v>
      </c>
      <c r="W7" s="12">
        <v>1</v>
      </c>
      <c r="X7" s="12" t="s">
        <v>42</v>
      </c>
      <c r="Y7" s="12">
        <v>131</v>
      </c>
      <c r="Z7" s="12">
        <v>1</v>
      </c>
      <c r="AA7" s="12">
        <v>118</v>
      </c>
      <c r="AB7" s="12">
        <v>1</v>
      </c>
      <c r="AC7" s="12">
        <v>7.6</v>
      </c>
      <c r="AD7" s="10"/>
      <c r="AE7" s="12">
        <v>0.37</v>
      </c>
    </row>
    <row r="8" spans="1:31" ht="28" x14ac:dyDescent="0.3">
      <c r="A8" s="12" t="s">
        <v>52</v>
      </c>
      <c r="B8" s="12" t="s">
        <v>53</v>
      </c>
      <c r="C8" s="12" t="s">
        <v>54</v>
      </c>
      <c r="D8" s="12">
        <v>0.24</v>
      </c>
      <c r="E8" s="12">
        <v>0.34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 t="s">
        <v>40</v>
      </c>
      <c r="L8" s="12">
        <v>0</v>
      </c>
      <c r="M8" s="10"/>
      <c r="N8" s="12">
        <v>0.02</v>
      </c>
      <c r="O8" s="12" t="s">
        <v>41</v>
      </c>
      <c r="P8" s="12">
        <v>0.04</v>
      </c>
      <c r="Q8" s="12">
        <v>2E-3</v>
      </c>
      <c r="R8" s="12" t="s">
        <v>41</v>
      </c>
      <c r="S8" s="12">
        <v>0.26</v>
      </c>
      <c r="T8" s="12">
        <v>0.22</v>
      </c>
      <c r="U8" s="12">
        <v>0</v>
      </c>
      <c r="V8" s="12">
        <v>0</v>
      </c>
      <c r="W8" s="12">
        <v>1</v>
      </c>
      <c r="X8" s="12" t="s">
        <v>42</v>
      </c>
      <c r="Y8" s="12">
        <v>151</v>
      </c>
      <c r="Z8" s="12">
        <v>1</v>
      </c>
      <c r="AA8" s="12">
        <v>137</v>
      </c>
      <c r="AB8" s="12">
        <v>1</v>
      </c>
      <c r="AC8" s="12">
        <v>7.9</v>
      </c>
      <c r="AD8" s="12">
        <v>1</v>
      </c>
      <c r="AE8" s="12" t="s">
        <v>55</v>
      </c>
    </row>
    <row r="9" spans="1:31" ht="28" x14ac:dyDescent="0.3">
      <c r="A9" s="12" t="s">
        <v>56</v>
      </c>
      <c r="B9" s="12" t="s">
        <v>53</v>
      </c>
      <c r="C9" s="12" t="s">
        <v>57</v>
      </c>
      <c r="D9" s="12">
        <v>0.25</v>
      </c>
      <c r="E9" s="12">
        <v>0.34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 t="s">
        <v>40</v>
      </c>
      <c r="L9" s="12">
        <v>0</v>
      </c>
      <c r="M9" s="10"/>
      <c r="N9" s="12" t="s">
        <v>41</v>
      </c>
      <c r="O9" s="12" t="s">
        <v>41</v>
      </c>
      <c r="P9" s="12" t="s">
        <v>41</v>
      </c>
      <c r="Q9" s="12">
        <v>2E-3</v>
      </c>
      <c r="R9" s="12" t="s">
        <v>41</v>
      </c>
      <c r="S9" s="12">
        <v>0.36</v>
      </c>
      <c r="T9" s="12">
        <v>0.4</v>
      </c>
      <c r="U9" s="12">
        <v>0</v>
      </c>
      <c r="V9" s="12">
        <v>0</v>
      </c>
      <c r="W9" s="12">
        <v>1</v>
      </c>
      <c r="X9" s="12" t="s">
        <v>42</v>
      </c>
      <c r="Y9" s="12">
        <v>128</v>
      </c>
      <c r="Z9" s="12">
        <v>1</v>
      </c>
      <c r="AA9" s="12">
        <v>116</v>
      </c>
      <c r="AB9" s="12">
        <v>1</v>
      </c>
      <c r="AC9" s="12">
        <v>8</v>
      </c>
      <c r="AD9" s="12">
        <v>1</v>
      </c>
      <c r="AE9" s="12">
        <v>0.1</v>
      </c>
    </row>
    <row r="10" spans="1:31" ht="28" x14ac:dyDescent="0.3">
      <c r="A10" s="12" t="s">
        <v>58</v>
      </c>
      <c r="B10" s="12" t="s">
        <v>53</v>
      </c>
      <c r="C10" s="12" t="s">
        <v>59</v>
      </c>
      <c r="D10" s="12">
        <v>0.25</v>
      </c>
      <c r="E10" s="12">
        <v>0.32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 t="s">
        <v>40</v>
      </c>
      <c r="L10" s="12">
        <v>0</v>
      </c>
      <c r="M10" s="10"/>
      <c r="N10" s="12">
        <v>0.02</v>
      </c>
      <c r="O10" s="12" t="s">
        <v>41</v>
      </c>
      <c r="P10" s="12">
        <v>0.04</v>
      </c>
      <c r="Q10" s="12">
        <v>3.0000000000000001E-3</v>
      </c>
      <c r="R10" s="12">
        <v>0.01</v>
      </c>
      <c r="S10" s="12">
        <v>0.34</v>
      </c>
      <c r="T10" s="12">
        <v>0.38</v>
      </c>
      <c r="U10" s="12">
        <v>0</v>
      </c>
      <c r="V10" s="12">
        <v>0</v>
      </c>
      <c r="W10" s="12">
        <v>1</v>
      </c>
      <c r="X10" s="12" t="s">
        <v>42</v>
      </c>
      <c r="Y10" s="12">
        <v>127</v>
      </c>
      <c r="Z10" s="12">
        <v>1</v>
      </c>
      <c r="AA10" s="12">
        <v>115</v>
      </c>
      <c r="AB10" s="12">
        <v>1</v>
      </c>
      <c r="AC10" s="12">
        <v>8</v>
      </c>
      <c r="AD10" s="12">
        <v>1</v>
      </c>
      <c r="AE10" s="12" t="s">
        <v>55</v>
      </c>
    </row>
    <row r="11" spans="1:31" ht="28" x14ac:dyDescent="0.3">
      <c r="A11" s="12" t="s">
        <v>60</v>
      </c>
      <c r="B11" s="12" t="s">
        <v>53</v>
      </c>
      <c r="C11" s="12" t="s">
        <v>61</v>
      </c>
      <c r="D11" s="12">
        <v>0.27</v>
      </c>
      <c r="E11" s="12">
        <v>0.35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 t="s">
        <v>40</v>
      </c>
      <c r="L11" s="12">
        <v>0</v>
      </c>
      <c r="M11" s="10"/>
      <c r="N11" s="12">
        <v>0.02</v>
      </c>
      <c r="O11" s="12" t="s">
        <v>41</v>
      </c>
      <c r="P11" s="12">
        <v>0.02</v>
      </c>
      <c r="Q11" s="12">
        <v>2E-3</v>
      </c>
      <c r="R11" s="12" t="s">
        <v>41</v>
      </c>
      <c r="S11" s="12">
        <v>0.1</v>
      </c>
      <c r="T11" s="12">
        <v>0.13</v>
      </c>
      <c r="U11" s="12">
        <v>0</v>
      </c>
      <c r="V11" s="12">
        <v>0</v>
      </c>
      <c r="W11" s="12">
        <v>1</v>
      </c>
      <c r="X11" s="12" t="s">
        <v>42</v>
      </c>
      <c r="Y11" s="12">
        <v>127</v>
      </c>
      <c r="Z11" s="12">
        <v>1</v>
      </c>
      <c r="AA11" s="12">
        <v>115</v>
      </c>
      <c r="AB11" s="12">
        <v>1</v>
      </c>
      <c r="AC11" s="12">
        <v>7.9</v>
      </c>
      <c r="AD11" s="12">
        <v>1</v>
      </c>
      <c r="AE11" s="12" t="s">
        <v>55</v>
      </c>
    </row>
    <row r="12" spans="1:31" ht="28" x14ac:dyDescent="0.3">
      <c r="A12" s="12" t="s">
        <v>62</v>
      </c>
      <c r="B12" s="12" t="s">
        <v>63</v>
      </c>
      <c r="C12" s="12" t="s">
        <v>64</v>
      </c>
      <c r="D12" s="10"/>
      <c r="E12" s="10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 t="s">
        <v>40</v>
      </c>
      <c r="L12" s="12">
        <v>0</v>
      </c>
      <c r="M12" s="10"/>
      <c r="N12" s="12">
        <v>0.02</v>
      </c>
      <c r="O12" s="12" t="s">
        <v>41</v>
      </c>
      <c r="P12" s="12">
        <v>0.14000000000000001</v>
      </c>
      <c r="Q12" s="12">
        <v>4.0000000000000001E-3</v>
      </c>
      <c r="R12" s="12" t="s">
        <v>41</v>
      </c>
      <c r="S12" s="12">
        <v>0.35</v>
      </c>
      <c r="T12" s="12">
        <v>0.36</v>
      </c>
      <c r="U12" s="12">
        <v>0</v>
      </c>
      <c r="V12" s="12">
        <v>0</v>
      </c>
      <c r="W12" s="12">
        <v>1</v>
      </c>
      <c r="X12" s="12" t="s">
        <v>42</v>
      </c>
      <c r="Y12" s="12">
        <v>129</v>
      </c>
      <c r="Z12" s="12">
        <v>1</v>
      </c>
      <c r="AA12" s="12">
        <v>117</v>
      </c>
      <c r="AB12" s="12">
        <v>1</v>
      </c>
      <c r="AC12" s="12">
        <v>8</v>
      </c>
      <c r="AD12" s="12">
        <v>1</v>
      </c>
      <c r="AE12" s="12">
        <v>0.09</v>
      </c>
    </row>
    <row r="13" spans="1:31" ht="28" x14ac:dyDescent="0.3">
      <c r="A13" s="12" t="s">
        <v>65</v>
      </c>
      <c r="B13" s="12" t="s">
        <v>66</v>
      </c>
      <c r="C13" s="12" t="s">
        <v>67</v>
      </c>
      <c r="D13" s="10"/>
      <c r="E13" s="10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 t="s">
        <v>40</v>
      </c>
      <c r="L13" s="12">
        <v>0</v>
      </c>
      <c r="M13" s="10"/>
      <c r="N13" s="12">
        <v>0.01</v>
      </c>
      <c r="O13" s="12" t="s">
        <v>41</v>
      </c>
      <c r="P13" s="12">
        <v>0.02</v>
      </c>
      <c r="Q13" s="12">
        <v>2E-3</v>
      </c>
      <c r="R13" s="12" t="s">
        <v>41</v>
      </c>
      <c r="S13" s="12">
        <v>0.43</v>
      </c>
      <c r="T13" s="12">
        <v>0.56999999999999995</v>
      </c>
      <c r="U13" s="12">
        <v>0</v>
      </c>
      <c r="V13" s="12">
        <v>0</v>
      </c>
      <c r="W13" s="12">
        <v>1</v>
      </c>
      <c r="X13" s="12" t="s">
        <v>42</v>
      </c>
      <c r="Y13" s="12">
        <v>148</v>
      </c>
      <c r="Z13" s="12">
        <v>1</v>
      </c>
      <c r="AA13" s="12">
        <v>134</v>
      </c>
      <c r="AB13" s="12">
        <v>1</v>
      </c>
      <c r="AC13" s="12">
        <v>7.8</v>
      </c>
      <c r="AD13" s="12">
        <v>1</v>
      </c>
      <c r="AE13" s="12">
        <v>0.1</v>
      </c>
    </row>
    <row r="14" spans="1:31" ht="28" x14ac:dyDescent="0.3">
      <c r="A14" s="12" t="s">
        <v>68</v>
      </c>
      <c r="B14" s="12" t="s">
        <v>66</v>
      </c>
      <c r="C14" s="12" t="s">
        <v>69</v>
      </c>
      <c r="D14" s="10"/>
      <c r="E14" s="10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 t="s">
        <v>40</v>
      </c>
      <c r="L14" s="12">
        <v>0</v>
      </c>
      <c r="M14" s="10"/>
      <c r="N14" s="12" t="s">
        <v>41</v>
      </c>
      <c r="O14" s="12" t="s">
        <v>41</v>
      </c>
      <c r="P14" s="12">
        <v>0.01</v>
      </c>
      <c r="Q14" s="12">
        <v>2E-3</v>
      </c>
      <c r="R14" s="12" t="s">
        <v>41</v>
      </c>
      <c r="S14" s="12">
        <v>0.38</v>
      </c>
      <c r="T14" s="12">
        <v>0.49</v>
      </c>
      <c r="U14" s="12">
        <v>0</v>
      </c>
      <c r="V14" s="12">
        <v>6</v>
      </c>
      <c r="W14" s="12">
        <v>1</v>
      </c>
      <c r="X14" s="12" t="s">
        <v>42</v>
      </c>
      <c r="Y14" s="12">
        <v>126</v>
      </c>
      <c r="Z14" s="12">
        <v>1</v>
      </c>
      <c r="AA14" s="12">
        <v>114</v>
      </c>
      <c r="AB14" s="12">
        <v>1</v>
      </c>
      <c r="AC14" s="12">
        <v>7.9</v>
      </c>
      <c r="AD14" s="12">
        <v>1</v>
      </c>
      <c r="AE14" s="12">
        <v>0.08</v>
      </c>
    </row>
    <row r="15" spans="1:31" ht="28" x14ac:dyDescent="0.3">
      <c r="A15" s="12" t="s">
        <v>70</v>
      </c>
      <c r="B15" s="12" t="s">
        <v>71</v>
      </c>
      <c r="C15" s="12" t="s">
        <v>72</v>
      </c>
      <c r="D15" s="12">
        <v>0.15</v>
      </c>
      <c r="E15" s="12">
        <v>0.27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 t="s">
        <v>40</v>
      </c>
      <c r="L15" s="12">
        <v>0</v>
      </c>
      <c r="M15" s="10"/>
      <c r="N15" s="12" t="s">
        <v>41</v>
      </c>
      <c r="O15" s="12" t="s">
        <v>41</v>
      </c>
      <c r="P15" s="12">
        <v>0.01</v>
      </c>
      <c r="Q15" s="12" t="s">
        <v>73</v>
      </c>
      <c r="R15" s="12" t="s">
        <v>41</v>
      </c>
      <c r="S15" s="12">
        <v>0.33</v>
      </c>
      <c r="T15" s="12">
        <v>0.51</v>
      </c>
      <c r="U15" s="12">
        <v>4</v>
      </c>
      <c r="V15" s="12">
        <v>7</v>
      </c>
      <c r="W15" s="12">
        <v>1</v>
      </c>
      <c r="X15" s="12" t="s">
        <v>42</v>
      </c>
      <c r="Y15" s="12">
        <v>125</v>
      </c>
      <c r="Z15" s="12">
        <v>1</v>
      </c>
      <c r="AA15" s="12">
        <v>113</v>
      </c>
      <c r="AB15" s="12">
        <v>1</v>
      </c>
      <c r="AC15" s="12">
        <v>7.5</v>
      </c>
      <c r="AD15" s="10"/>
      <c r="AE15" s="12">
        <v>0.1</v>
      </c>
    </row>
    <row r="16" spans="1:31" ht="28" x14ac:dyDescent="0.3">
      <c r="A16" s="12" t="s">
        <v>74</v>
      </c>
      <c r="B16" s="12" t="s">
        <v>71</v>
      </c>
      <c r="C16" s="12" t="s">
        <v>72</v>
      </c>
      <c r="D16" s="12">
        <v>0.18</v>
      </c>
      <c r="E16" s="12">
        <v>0.23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 t="s">
        <v>40</v>
      </c>
      <c r="L16" s="12">
        <v>0</v>
      </c>
      <c r="M16" s="10"/>
      <c r="N16" s="12">
        <v>0.01</v>
      </c>
      <c r="O16" s="12" t="s">
        <v>41</v>
      </c>
      <c r="P16" s="12" t="s">
        <v>41</v>
      </c>
      <c r="Q16" s="12" t="s">
        <v>73</v>
      </c>
      <c r="R16" s="12" t="s">
        <v>41</v>
      </c>
      <c r="S16" s="12">
        <v>0.35</v>
      </c>
      <c r="T16" s="12">
        <v>0.53</v>
      </c>
      <c r="U16" s="12">
        <v>3</v>
      </c>
      <c r="V16" s="12">
        <v>4</v>
      </c>
      <c r="W16" s="12">
        <v>1</v>
      </c>
      <c r="X16" s="12" t="s">
        <v>42</v>
      </c>
      <c r="Y16" s="12">
        <v>150</v>
      </c>
      <c r="Z16" s="12">
        <v>1</v>
      </c>
      <c r="AA16" s="12">
        <v>136</v>
      </c>
      <c r="AB16" s="12">
        <v>1</v>
      </c>
      <c r="AC16" s="12">
        <v>7.7</v>
      </c>
      <c r="AD16" s="10"/>
      <c r="AE16" s="12">
        <v>0.11</v>
      </c>
    </row>
    <row r="17" spans="1:31" ht="28" x14ac:dyDescent="0.3">
      <c r="A17" s="12" t="s">
        <v>75</v>
      </c>
      <c r="B17" s="12" t="s">
        <v>76</v>
      </c>
      <c r="C17" s="12" t="s">
        <v>77</v>
      </c>
      <c r="D17" s="12" t="s">
        <v>78</v>
      </c>
      <c r="E17" s="12">
        <v>0.11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 t="s">
        <v>40</v>
      </c>
      <c r="L17" s="12">
        <v>0</v>
      </c>
      <c r="M17" s="10"/>
      <c r="N17" s="12" t="s">
        <v>41</v>
      </c>
      <c r="O17" s="12" t="s">
        <v>41</v>
      </c>
      <c r="P17" s="12">
        <v>0.01</v>
      </c>
      <c r="Q17" s="12" t="s">
        <v>73</v>
      </c>
      <c r="R17" s="12" t="s">
        <v>41</v>
      </c>
      <c r="S17" s="12">
        <v>0.16</v>
      </c>
      <c r="T17" s="12">
        <v>0.19</v>
      </c>
      <c r="U17" s="12">
        <v>5</v>
      </c>
      <c r="V17" s="12">
        <v>150</v>
      </c>
      <c r="W17" s="12">
        <v>1</v>
      </c>
      <c r="X17" s="12" t="s">
        <v>42</v>
      </c>
      <c r="Y17" s="12">
        <v>143</v>
      </c>
      <c r="Z17" s="12">
        <v>1</v>
      </c>
      <c r="AA17" s="12">
        <v>129</v>
      </c>
      <c r="AB17" s="12">
        <v>6.2</v>
      </c>
      <c r="AC17" s="12">
        <v>8</v>
      </c>
      <c r="AD17" s="10"/>
      <c r="AE17" s="12">
        <v>0.16</v>
      </c>
    </row>
    <row r="18" spans="1:31" ht="28" x14ac:dyDescent="0.3">
      <c r="A18" s="12" t="s">
        <v>79</v>
      </c>
      <c r="B18" s="12" t="s">
        <v>80</v>
      </c>
      <c r="C18" s="12" t="s">
        <v>81</v>
      </c>
      <c r="D18" s="12">
        <v>0.33</v>
      </c>
      <c r="E18" s="12">
        <v>0.48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0.7</v>
      </c>
      <c r="L18" s="12">
        <v>0</v>
      </c>
      <c r="M18" s="10"/>
      <c r="N18" s="12">
        <v>0.01</v>
      </c>
      <c r="O18" s="12">
        <v>0.05</v>
      </c>
      <c r="P18" s="12">
        <v>0.08</v>
      </c>
      <c r="Q18" s="12">
        <v>2.8000000000000001E-2</v>
      </c>
      <c r="R18" s="12">
        <v>0.03</v>
      </c>
      <c r="S18" s="12">
        <v>0.37</v>
      </c>
      <c r="T18" s="12">
        <v>0.54</v>
      </c>
      <c r="U18" s="12">
        <v>0</v>
      </c>
      <c r="V18" s="12">
        <v>1</v>
      </c>
      <c r="W18" s="12">
        <v>2.1</v>
      </c>
      <c r="X18" s="12" t="s">
        <v>42</v>
      </c>
      <c r="Y18" s="12">
        <v>123</v>
      </c>
      <c r="Z18" s="12">
        <v>2.1</v>
      </c>
      <c r="AA18" s="12">
        <v>111</v>
      </c>
      <c r="AB18" s="12">
        <v>1</v>
      </c>
      <c r="AC18" s="12">
        <v>8.1</v>
      </c>
      <c r="AD18" s="12">
        <v>0.1</v>
      </c>
      <c r="AE18" s="12">
        <v>0.59</v>
      </c>
    </row>
    <row r="19" spans="1:31" ht="28" x14ac:dyDescent="0.3">
      <c r="A19" s="12" t="s">
        <v>82</v>
      </c>
      <c r="B19" s="12" t="s">
        <v>80</v>
      </c>
      <c r="C19" s="12" t="s">
        <v>83</v>
      </c>
      <c r="D19" s="12">
        <v>0.3</v>
      </c>
      <c r="E19" s="12">
        <v>0.38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0.6</v>
      </c>
      <c r="L19" s="12">
        <v>0</v>
      </c>
      <c r="M19" s="10"/>
      <c r="N19" s="12">
        <v>0.01</v>
      </c>
      <c r="O19" s="12">
        <v>7.0000000000000007E-2</v>
      </c>
      <c r="P19" s="12">
        <v>0.1</v>
      </c>
      <c r="Q19" s="12">
        <v>3.5000000000000003E-2</v>
      </c>
      <c r="R19" s="12">
        <v>0.03</v>
      </c>
      <c r="S19" s="12">
        <v>0.43</v>
      </c>
      <c r="T19" s="12">
        <v>0.46</v>
      </c>
      <c r="U19" s="12">
        <v>0</v>
      </c>
      <c r="V19" s="12">
        <v>0</v>
      </c>
      <c r="W19" s="12">
        <v>2.1</v>
      </c>
      <c r="X19" s="12" t="s">
        <v>42</v>
      </c>
      <c r="Y19" s="12">
        <v>124</v>
      </c>
      <c r="Z19" s="12">
        <v>2.1</v>
      </c>
      <c r="AA19" s="12">
        <v>112</v>
      </c>
      <c r="AB19" s="12">
        <v>1</v>
      </c>
      <c r="AC19" s="12">
        <v>7.1</v>
      </c>
      <c r="AD19" s="12">
        <v>0.1</v>
      </c>
      <c r="AE19" s="12">
        <v>1.3</v>
      </c>
    </row>
    <row r="20" spans="1:31" ht="28" x14ac:dyDescent="0.3">
      <c r="A20" s="12" t="s">
        <v>84</v>
      </c>
      <c r="B20" s="12" t="s">
        <v>80</v>
      </c>
      <c r="C20" s="12" t="s">
        <v>85</v>
      </c>
      <c r="D20" s="12">
        <v>0.2</v>
      </c>
      <c r="E20" s="12">
        <v>0.27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 t="s">
        <v>40</v>
      </c>
      <c r="L20" s="12">
        <v>0</v>
      </c>
      <c r="M20" s="10"/>
      <c r="N20" s="12">
        <v>0.01</v>
      </c>
      <c r="O20" s="12" t="s">
        <v>41</v>
      </c>
      <c r="P20" s="12">
        <v>0.08</v>
      </c>
      <c r="Q20" s="12">
        <v>3.6999999999999998E-2</v>
      </c>
      <c r="R20" s="12" t="s">
        <v>41</v>
      </c>
      <c r="S20" s="12">
        <v>0.46</v>
      </c>
      <c r="T20" s="12">
        <v>0.39</v>
      </c>
      <c r="U20" s="12">
        <v>0</v>
      </c>
      <c r="V20" s="12">
        <v>0</v>
      </c>
      <c r="W20" s="12">
        <v>2.1</v>
      </c>
      <c r="X20" s="12" t="s">
        <v>42</v>
      </c>
      <c r="Y20" s="12">
        <v>128</v>
      </c>
      <c r="Z20" s="12">
        <v>2.1</v>
      </c>
      <c r="AA20" s="12">
        <v>116</v>
      </c>
      <c r="AB20" s="12">
        <v>1</v>
      </c>
      <c r="AC20" s="12">
        <v>7.5</v>
      </c>
      <c r="AD20" s="12">
        <v>0.1</v>
      </c>
      <c r="AE20" s="12">
        <v>1.3</v>
      </c>
    </row>
    <row r="21" spans="1:31" ht="28" x14ac:dyDescent="0.3">
      <c r="A21" s="12" t="s">
        <v>86</v>
      </c>
      <c r="B21" s="12" t="s">
        <v>80</v>
      </c>
      <c r="C21" s="12" t="s">
        <v>87</v>
      </c>
      <c r="D21" s="12">
        <v>0.37</v>
      </c>
      <c r="E21" s="12">
        <v>0.37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 t="s">
        <v>40</v>
      </c>
      <c r="L21" s="12">
        <v>0</v>
      </c>
      <c r="M21" s="10"/>
      <c r="N21" s="12" t="s">
        <v>41</v>
      </c>
      <c r="O21" s="12">
        <v>7.0000000000000007E-2</v>
      </c>
      <c r="P21" s="12">
        <v>0.05</v>
      </c>
      <c r="Q21" s="12">
        <v>2.5999999999999999E-2</v>
      </c>
      <c r="R21" s="12">
        <v>0.04</v>
      </c>
      <c r="S21" s="12">
        <v>0.82</v>
      </c>
      <c r="T21" s="12">
        <v>0.4</v>
      </c>
      <c r="U21" s="12">
        <v>0</v>
      </c>
      <c r="V21" s="12">
        <v>2</v>
      </c>
      <c r="W21" s="12">
        <v>2.1</v>
      </c>
      <c r="X21" s="12" t="s">
        <v>42</v>
      </c>
      <c r="Y21" s="12">
        <v>125</v>
      </c>
      <c r="Z21" s="12">
        <v>2.1</v>
      </c>
      <c r="AA21" s="12">
        <v>113</v>
      </c>
      <c r="AB21" s="12">
        <v>1</v>
      </c>
      <c r="AC21" s="12">
        <v>7.6</v>
      </c>
      <c r="AD21" s="12">
        <v>0.1</v>
      </c>
      <c r="AE21" s="12">
        <v>0.55000000000000004</v>
      </c>
    </row>
    <row r="22" spans="1:31" ht="28" x14ac:dyDescent="0.3">
      <c r="A22" s="12" t="s">
        <v>88</v>
      </c>
      <c r="B22" s="12" t="s">
        <v>80</v>
      </c>
      <c r="C22" s="12" t="s">
        <v>89</v>
      </c>
      <c r="D22" s="12">
        <v>0.32</v>
      </c>
      <c r="E22" s="12">
        <v>0.33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0.9</v>
      </c>
      <c r="L22" s="12">
        <v>0</v>
      </c>
      <c r="M22" s="10"/>
      <c r="N22" s="12">
        <v>0.01</v>
      </c>
      <c r="O22" s="12">
        <v>0.04</v>
      </c>
      <c r="P22" s="12">
        <v>7.0000000000000007E-2</v>
      </c>
      <c r="Q22" s="12">
        <v>3.2000000000000001E-2</v>
      </c>
      <c r="R22" s="12">
        <v>0.02</v>
      </c>
      <c r="S22" s="12">
        <v>0.19</v>
      </c>
      <c r="T22" s="12">
        <v>0.21</v>
      </c>
      <c r="U22" s="12">
        <v>0</v>
      </c>
      <c r="V22" s="12">
        <v>0</v>
      </c>
      <c r="W22" s="12">
        <v>2.1</v>
      </c>
      <c r="X22" s="12" t="s">
        <v>42</v>
      </c>
      <c r="Y22" s="12">
        <v>124</v>
      </c>
      <c r="Z22" s="12">
        <v>2.1</v>
      </c>
      <c r="AA22" s="12">
        <v>112</v>
      </c>
      <c r="AB22" s="12">
        <v>1</v>
      </c>
      <c r="AC22" s="12">
        <v>7.6</v>
      </c>
      <c r="AD22" s="12">
        <v>0.1</v>
      </c>
      <c r="AE22" s="12">
        <v>0.63</v>
      </c>
    </row>
    <row r="23" spans="1:31" ht="28" x14ac:dyDescent="0.3">
      <c r="A23" s="12" t="s">
        <v>90</v>
      </c>
      <c r="B23" s="12" t="s">
        <v>80</v>
      </c>
      <c r="C23" s="12" t="s">
        <v>91</v>
      </c>
      <c r="D23" s="12">
        <v>0.3</v>
      </c>
      <c r="E23" s="12">
        <v>0.37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0.6</v>
      </c>
      <c r="L23" s="12">
        <v>0</v>
      </c>
      <c r="M23" s="10"/>
      <c r="N23" s="12">
        <v>0.02</v>
      </c>
      <c r="O23" s="12" t="s">
        <v>41</v>
      </c>
      <c r="P23" s="12">
        <v>7.0000000000000007E-2</v>
      </c>
      <c r="Q23" s="12">
        <v>2.8000000000000001E-2</v>
      </c>
      <c r="R23" s="12" t="s">
        <v>41</v>
      </c>
      <c r="S23" s="12">
        <v>0.36</v>
      </c>
      <c r="T23" s="12">
        <v>0.46</v>
      </c>
      <c r="U23" s="12">
        <v>0</v>
      </c>
      <c r="V23" s="12">
        <v>2</v>
      </c>
      <c r="W23" s="12">
        <v>2.1</v>
      </c>
      <c r="X23" s="12" t="s">
        <v>42</v>
      </c>
      <c r="Y23" s="12">
        <v>124</v>
      </c>
      <c r="Z23" s="12">
        <v>2.1</v>
      </c>
      <c r="AA23" s="12">
        <v>112</v>
      </c>
      <c r="AB23" s="12">
        <v>1</v>
      </c>
      <c r="AC23" s="12">
        <v>7.7</v>
      </c>
      <c r="AD23" s="12">
        <v>0.1</v>
      </c>
      <c r="AE23" s="12">
        <v>0.54</v>
      </c>
    </row>
    <row r="24" spans="1:31" ht="28" x14ac:dyDescent="0.3">
      <c r="A24" s="12" t="s">
        <v>92</v>
      </c>
      <c r="B24" s="12" t="s">
        <v>93</v>
      </c>
      <c r="C24" s="12" t="s">
        <v>94</v>
      </c>
      <c r="D24" s="12">
        <v>0.35</v>
      </c>
      <c r="E24" s="12">
        <v>0.4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 t="s">
        <v>40</v>
      </c>
      <c r="L24" s="12">
        <v>0</v>
      </c>
      <c r="M24" s="10"/>
      <c r="N24" s="12" t="s">
        <v>41</v>
      </c>
      <c r="O24" s="12" t="s">
        <v>41</v>
      </c>
      <c r="P24" s="12">
        <v>0.02</v>
      </c>
      <c r="Q24" s="12">
        <v>0.01</v>
      </c>
      <c r="R24" s="12" t="s">
        <v>41</v>
      </c>
      <c r="S24" s="12">
        <v>0.3</v>
      </c>
      <c r="T24" s="12">
        <v>0.5</v>
      </c>
      <c r="U24" s="12">
        <v>0</v>
      </c>
      <c r="V24" s="12">
        <v>2</v>
      </c>
      <c r="W24" s="12">
        <v>1</v>
      </c>
      <c r="X24" s="12" t="s">
        <v>42</v>
      </c>
      <c r="Y24" s="12">
        <v>124</v>
      </c>
      <c r="Z24" s="12">
        <v>1</v>
      </c>
      <c r="AA24" s="12">
        <v>112</v>
      </c>
      <c r="AB24" s="12">
        <v>1</v>
      </c>
      <c r="AC24" s="12">
        <v>7.8</v>
      </c>
      <c r="AD24" s="12">
        <v>1</v>
      </c>
      <c r="AE24" s="12">
        <v>0.26</v>
      </c>
    </row>
    <row r="25" spans="1:31" ht="28" x14ac:dyDescent="0.3">
      <c r="A25" s="12" t="s">
        <v>95</v>
      </c>
      <c r="B25" s="12" t="s">
        <v>93</v>
      </c>
      <c r="C25" s="12" t="s">
        <v>96</v>
      </c>
      <c r="D25" s="12">
        <v>0.33</v>
      </c>
      <c r="E25" s="12">
        <v>0.38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 t="s">
        <v>40</v>
      </c>
      <c r="L25" s="12">
        <v>0</v>
      </c>
      <c r="M25" s="10"/>
      <c r="N25" s="12" t="s">
        <v>41</v>
      </c>
      <c r="O25" s="12" t="s">
        <v>41</v>
      </c>
      <c r="P25" s="12">
        <v>0.02</v>
      </c>
      <c r="Q25" s="12">
        <v>8.9999999999999993E-3</v>
      </c>
      <c r="R25" s="12" t="s">
        <v>41</v>
      </c>
      <c r="S25" s="12">
        <v>0.54</v>
      </c>
      <c r="T25" s="12">
        <v>0.61</v>
      </c>
      <c r="U25" s="12">
        <v>0</v>
      </c>
      <c r="V25" s="12">
        <v>0</v>
      </c>
      <c r="W25" s="12">
        <v>1</v>
      </c>
      <c r="X25" s="12" t="s">
        <v>42</v>
      </c>
      <c r="Y25" s="12">
        <v>123</v>
      </c>
      <c r="Z25" s="12">
        <v>1</v>
      </c>
      <c r="AA25" s="12">
        <v>111</v>
      </c>
      <c r="AB25" s="12">
        <v>1</v>
      </c>
      <c r="AC25" s="12">
        <v>7.5</v>
      </c>
      <c r="AD25" s="12">
        <v>1</v>
      </c>
      <c r="AE25" s="12">
        <v>0.33</v>
      </c>
    </row>
    <row r="26" spans="1:31" ht="28" x14ac:dyDescent="0.3">
      <c r="A26" s="12" t="s">
        <v>97</v>
      </c>
      <c r="B26" s="12" t="s">
        <v>98</v>
      </c>
      <c r="C26" s="12" t="s">
        <v>99</v>
      </c>
      <c r="D26" s="10"/>
      <c r="E26" s="10"/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 t="s">
        <v>40</v>
      </c>
      <c r="L26" s="12">
        <v>0</v>
      </c>
      <c r="M26" s="10"/>
      <c r="N26" s="12">
        <v>0.01</v>
      </c>
      <c r="O26" s="12" t="s">
        <v>41</v>
      </c>
      <c r="P26" s="12">
        <v>0.02</v>
      </c>
      <c r="Q26" s="12">
        <v>5.0000000000000001E-3</v>
      </c>
      <c r="R26" s="12" t="s">
        <v>41</v>
      </c>
      <c r="S26" s="10"/>
      <c r="T26" s="12">
        <v>0.52</v>
      </c>
      <c r="U26" s="12">
        <v>0</v>
      </c>
      <c r="V26" s="12">
        <v>36</v>
      </c>
      <c r="W26" s="12">
        <v>1</v>
      </c>
      <c r="X26" s="12" t="s">
        <v>42</v>
      </c>
      <c r="Y26" s="12">
        <v>131</v>
      </c>
      <c r="Z26" s="12">
        <v>1</v>
      </c>
      <c r="AA26" s="12">
        <v>118</v>
      </c>
      <c r="AB26" s="12">
        <v>1</v>
      </c>
      <c r="AC26" s="12">
        <v>7.8</v>
      </c>
      <c r="AD26" s="12">
        <v>1</v>
      </c>
      <c r="AE26" s="12">
        <v>0.16</v>
      </c>
    </row>
    <row r="27" spans="1:31" ht="28" x14ac:dyDescent="0.3">
      <c r="A27" s="12" t="s">
        <v>100</v>
      </c>
      <c r="B27" s="12" t="s">
        <v>98</v>
      </c>
      <c r="C27" s="12" t="s">
        <v>101</v>
      </c>
      <c r="D27" s="10"/>
      <c r="E27" s="10"/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 t="s">
        <v>40</v>
      </c>
      <c r="L27" s="12">
        <v>0</v>
      </c>
      <c r="M27" s="10"/>
      <c r="N27" s="12" t="s">
        <v>41</v>
      </c>
      <c r="O27" s="12" t="s">
        <v>41</v>
      </c>
      <c r="P27" s="12">
        <v>0.01</v>
      </c>
      <c r="Q27" s="12">
        <v>5.0000000000000001E-3</v>
      </c>
      <c r="R27" s="12" t="s">
        <v>41</v>
      </c>
      <c r="S27" s="10"/>
      <c r="T27" s="12">
        <v>0.51</v>
      </c>
      <c r="U27" s="12">
        <v>0</v>
      </c>
      <c r="V27" s="12">
        <v>0</v>
      </c>
      <c r="W27" s="12">
        <v>1</v>
      </c>
      <c r="X27" s="12" t="s">
        <v>42</v>
      </c>
      <c r="Y27" s="12">
        <v>129</v>
      </c>
      <c r="Z27" s="12">
        <v>1</v>
      </c>
      <c r="AA27" s="12">
        <v>117</v>
      </c>
      <c r="AB27" s="12">
        <v>1</v>
      </c>
      <c r="AC27" s="12">
        <v>7.7</v>
      </c>
      <c r="AD27" s="12">
        <v>1</v>
      </c>
      <c r="AE27" s="12">
        <v>0.11</v>
      </c>
    </row>
    <row r="28" spans="1:31" ht="28" x14ac:dyDescent="0.3">
      <c r="A28" s="12" t="s">
        <v>102</v>
      </c>
      <c r="B28" s="12" t="s">
        <v>103</v>
      </c>
      <c r="C28" s="12" t="s">
        <v>104</v>
      </c>
      <c r="D28" s="12">
        <v>0.33</v>
      </c>
      <c r="E28" s="12">
        <v>0.4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40</v>
      </c>
      <c r="L28" s="12">
        <v>0</v>
      </c>
      <c r="M28" s="10"/>
      <c r="N28" s="12">
        <v>0.01</v>
      </c>
      <c r="O28" s="12" t="s">
        <v>41</v>
      </c>
      <c r="P28" s="12" t="s">
        <v>41</v>
      </c>
      <c r="Q28" s="12">
        <v>3.0000000000000001E-3</v>
      </c>
      <c r="R28" s="12" t="s">
        <v>41</v>
      </c>
      <c r="S28" s="10"/>
      <c r="T28" s="10"/>
      <c r="U28" s="12">
        <v>0</v>
      </c>
      <c r="V28" s="12">
        <v>1</v>
      </c>
      <c r="W28" s="12">
        <v>1</v>
      </c>
      <c r="X28" s="12" t="s">
        <v>42</v>
      </c>
      <c r="Y28" s="12">
        <v>152</v>
      </c>
      <c r="Z28" s="12">
        <v>1</v>
      </c>
      <c r="AA28" s="12">
        <v>137</v>
      </c>
      <c r="AB28" s="12">
        <v>1</v>
      </c>
      <c r="AC28" s="12">
        <v>7.9</v>
      </c>
      <c r="AD28" s="12">
        <v>1</v>
      </c>
      <c r="AE28" s="12" t="s">
        <v>55</v>
      </c>
    </row>
    <row r="29" spans="1:31" ht="28" x14ac:dyDescent="0.3">
      <c r="A29" s="12" t="s">
        <v>105</v>
      </c>
      <c r="B29" s="12" t="s">
        <v>106</v>
      </c>
      <c r="C29" s="12" t="s">
        <v>99</v>
      </c>
      <c r="D29" s="12" t="s">
        <v>78</v>
      </c>
      <c r="E29" s="12" t="s">
        <v>78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 t="s">
        <v>40</v>
      </c>
      <c r="L29" s="12">
        <v>0</v>
      </c>
      <c r="M29" s="10"/>
      <c r="N29" s="12">
        <v>7.0000000000000007E-2</v>
      </c>
      <c r="O29" s="12" t="s">
        <v>41</v>
      </c>
      <c r="P29" s="12">
        <v>0.03</v>
      </c>
      <c r="Q29" s="12">
        <v>2E-3</v>
      </c>
      <c r="R29" s="12" t="s">
        <v>41</v>
      </c>
      <c r="S29" s="12">
        <v>0.18</v>
      </c>
      <c r="T29" s="12">
        <v>0.24</v>
      </c>
      <c r="U29" s="12" t="s">
        <v>107</v>
      </c>
      <c r="V29" s="12" t="s">
        <v>107</v>
      </c>
      <c r="W29" s="12">
        <v>1</v>
      </c>
      <c r="X29" s="12" t="s">
        <v>42</v>
      </c>
      <c r="Y29" s="12">
        <v>142</v>
      </c>
      <c r="Z29" s="12">
        <v>1</v>
      </c>
      <c r="AA29" s="12">
        <v>128</v>
      </c>
      <c r="AB29" s="12">
        <v>1</v>
      </c>
      <c r="AC29" s="12">
        <v>8.1999999999999993</v>
      </c>
      <c r="AD29" s="12">
        <v>1</v>
      </c>
      <c r="AE29" s="12">
        <v>0.79</v>
      </c>
    </row>
    <row r="30" spans="1:31" ht="28" x14ac:dyDescent="0.3">
      <c r="A30" s="12" t="s">
        <v>108</v>
      </c>
      <c r="B30" s="12" t="s">
        <v>106</v>
      </c>
      <c r="C30" s="12" t="s">
        <v>109</v>
      </c>
      <c r="D30" s="12">
        <v>0.35</v>
      </c>
      <c r="E30" s="12">
        <v>0.37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40</v>
      </c>
      <c r="L30" s="12">
        <v>0</v>
      </c>
      <c r="M30" s="10"/>
      <c r="N30" s="12">
        <v>0.01</v>
      </c>
      <c r="O30" s="12">
        <v>0.01</v>
      </c>
      <c r="P30" s="12" t="s">
        <v>41</v>
      </c>
      <c r="Q30" s="12">
        <v>3.0000000000000001E-3</v>
      </c>
      <c r="R30" s="12" t="s">
        <v>41</v>
      </c>
      <c r="S30" s="12">
        <v>0.56999999999999995</v>
      </c>
      <c r="T30" s="12">
        <v>0.53</v>
      </c>
      <c r="U30" s="12">
        <v>0</v>
      </c>
      <c r="V30" s="12">
        <v>6</v>
      </c>
      <c r="W30" s="12">
        <v>1</v>
      </c>
      <c r="X30" s="12" t="s">
        <v>42</v>
      </c>
      <c r="Y30" s="12">
        <v>127</v>
      </c>
      <c r="Z30" s="12">
        <v>1</v>
      </c>
      <c r="AA30" s="12">
        <v>115</v>
      </c>
      <c r="AB30" s="12">
        <v>1</v>
      </c>
      <c r="AC30" s="12">
        <v>8.1</v>
      </c>
      <c r="AD30" s="12">
        <v>1</v>
      </c>
      <c r="AE30" s="12">
        <v>0.13</v>
      </c>
    </row>
    <row r="31" spans="1:31" ht="28" x14ac:dyDescent="0.3">
      <c r="A31" s="12" t="s">
        <v>110</v>
      </c>
      <c r="B31" s="12" t="s">
        <v>111</v>
      </c>
      <c r="C31" s="12" t="s">
        <v>112</v>
      </c>
      <c r="D31" s="12" t="s">
        <v>78</v>
      </c>
      <c r="E31" s="12">
        <v>0.16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 t="s">
        <v>40</v>
      </c>
      <c r="L31" s="12">
        <v>0</v>
      </c>
      <c r="M31" s="10"/>
      <c r="N31" s="12">
        <v>0.02</v>
      </c>
      <c r="O31" s="12" t="s">
        <v>41</v>
      </c>
      <c r="P31" s="12" t="s">
        <v>41</v>
      </c>
      <c r="Q31" s="12">
        <v>3.0000000000000001E-3</v>
      </c>
      <c r="R31" s="12" t="s">
        <v>41</v>
      </c>
      <c r="S31" s="12">
        <v>0.27</v>
      </c>
      <c r="T31" s="12">
        <v>0.38</v>
      </c>
      <c r="U31" s="12">
        <v>0</v>
      </c>
      <c r="V31" s="12">
        <v>9</v>
      </c>
      <c r="W31" s="12">
        <v>1</v>
      </c>
      <c r="X31" s="12" t="s">
        <v>42</v>
      </c>
      <c r="Y31" s="12">
        <v>133</v>
      </c>
      <c r="Z31" s="12">
        <v>1</v>
      </c>
      <c r="AA31" s="12">
        <v>120</v>
      </c>
      <c r="AB31" s="12">
        <v>1</v>
      </c>
      <c r="AC31" s="12">
        <v>8.1</v>
      </c>
      <c r="AD31" s="10"/>
      <c r="AE31" s="12">
        <v>0.12</v>
      </c>
    </row>
    <row r="32" spans="1:31" ht="28" x14ac:dyDescent="0.3">
      <c r="A32" s="12" t="s">
        <v>113</v>
      </c>
      <c r="B32" s="12" t="s">
        <v>111</v>
      </c>
      <c r="C32" s="12" t="s">
        <v>114</v>
      </c>
      <c r="D32" s="12">
        <v>0.33</v>
      </c>
      <c r="E32" s="12">
        <v>0.37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0.6</v>
      </c>
      <c r="L32" s="12">
        <v>0</v>
      </c>
      <c r="M32" s="10"/>
      <c r="N32" s="12">
        <v>0.03</v>
      </c>
      <c r="O32" s="12" t="s">
        <v>41</v>
      </c>
      <c r="P32" s="12">
        <v>0.01</v>
      </c>
      <c r="Q32" s="12">
        <v>6.0000000000000001E-3</v>
      </c>
      <c r="R32" s="12" t="s">
        <v>41</v>
      </c>
      <c r="S32" s="12">
        <v>0.27</v>
      </c>
      <c r="T32" s="12">
        <v>0.4</v>
      </c>
      <c r="U32" s="12">
        <v>0</v>
      </c>
      <c r="V32" s="12">
        <v>0</v>
      </c>
      <c r="W32" s="12">
        <v>1</v>
      </c>
      <c r="X32" s="12" t="s">
        <v>42</v>
      </c>
      <c r="Y32" s="12">
        <v>128</v>
      </c>
      <c r="Z32" s="12">
        <v>1</v>
      </c>
      <c r="AA32" s="12">
        <v>116</v>
      </c>
      <c r="AB32" s="12">
        <v>1</v>
      </c>
      <c r="AC32" s="12">
        <v>8</v>
      </c>
      <c r="AD32" s="10"/>
      <c r="AE32" s="12">
        <v>0.17</v>
      </c>
    </row>
    <row r="33" spans="1:31" ht="28" x14ac:dyDescent="0.3">
      <c r="A33" s="12" t="s">
        <v>115</v>
      </c>
      <c r="B33" s="12" t="s">
        <v>111</v>
      </c>
      <c r="C33" s="12" t="s">
        <v>114</v>
      </c>
      <c r="D33" s="12">
        <v>0.33</v>
      </c>
      <c r="E33" s="12">
        <v>0.37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0.6</v>
      </c>
      <c r="L33" s="12">
        <v>0</v>
      </c>
      <c r="M33" s="10"/>
      <c r="N33" s="12" t="s">
        <v>41</v>
      </c>
      <c r="O33" s="12" t="s">
        <v>41</v>
      </c>
      <c r="P33" s="12" t="s">
        <v>41</v>
      </c>
      <c r="Q33" s="12">
        <v>5.0000000000000001E-3</v>
      </c>
      <c r="R33" s="12" t="s">
        <v>41</v>
      </c>
      <c r="S33" s="12">
        <v>0.2</v>
      </c>
      <c r="T33" s="12">
        <v>0.48</v>
      </c>
      <c r="U33" s="12">
        <v>0</v>
      </c>
      <c r="V33" s="12">
        <v>0</v>
      </c>
      <c r="W33" s="12">
        <v>1</v>
      </c>
      <c r="X33" s="12" t="s">
        <v>42</v>
      </c>
      <c r="Y33" s="12">
        <v>127</v>
      </c>
      <c r="Z33" s="12">
        <v>1</v>
      </c>
      <c r="AA33" s="12">
        <v>115</v>
      </c>
      <c r="AB33" s="12">
        <v>1</v>
      </c>
      <c r="AC33" s="12">
        <v>7.7</v>
      </c>
      <c r="AD33" s="12">
        <v>1</v>
      </c>
      <c r="AE33" s="12">
        <v>0.12</v>
      </c>
    </row>
    <row r="34" spans="1:31" ht="28" x14ac:dyDescent="0.3">
      <c r="A34" s="12" t="s">
        <v>116</v>
      </c>
      <c r="B34" s="12" t="s">
        <v>111</v>
      </c>
      <c r="C34" s="12" t="s">
        <v>114</v>
      </c>
      <c r="D34" s="12">
        <v>0.08</v>
      </c>
      <c r="E34" s="12">
        <v>0.14000000000000001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0.6</v>
      </c>
      <c r="L34" s="12">
        <v>0</v>
      </c>
      <c r="M34" s="10"/>
      <c r="N34" s="12">
        <v>0.01</v>
      </c>
      <c r="O34" s="12" t="s">
        <v>41</v>
      </c>
      <c r="P34" s="12">
        <v>0.02</v>
      </c>
      <c r="Q34" s="12">
        <v>8.9999999999999993E-3</v>
      </c>
      <c r="R34" s="12" t="s">
        <v>41</v>
      </c>
      <c r="S34" s="12">
        <v>0.49</v>
      </c>
      <c r="T34" s="12">
        <v>0.59</v>
      </c>
      <c r="U34" s="12">
        <v>0</v>
      </c>
      <c r="V34" s="12">
        <v>32</v>
      </c>
      <c r="W34" s="12">
        <v>1</v>
      </c>
      <c r="X34" s="12" t="s">
        <v>42</v>
      </c>
      <c r="Y34" s="12">
        <v>124</v>
      </c>
      <c r="Z34" s="12">
        <v>1</v>
      </c>
      <c r="AA34" s="12">
        <v>112</v>
      </c>
      <c r="AB34" s="12">
        <v>1</v>
      </c>
      <c r="AC34" s="12">
        <v>7.4</v>
      </c>
      <c r="AD34" s="12">
        <v>1</v>
      </c>
      <c r="AE34" s="12">
        <v>0.21</v>
      </c>
    </row>
    <row r="35" spans="1:31" ht="28" x14ac:dyDescent="0.3">
      <c r="A35" s="12" t="s">
        <v>117</v>
      </c>
      <c r="B35" s="12" t="s">
        <v>111</v>
      </c>
      <c r="C35" s="12" t="s">
        <v>114</v>
      </c>
      <c r="D35" s="12">
        <v>0.3</v>
      </c>
      <c r="E35" s="12">
        <v>0.34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 t="s">
        <v>40</v>
      </c>
      <c r="L35" s="12">
        <v>0</v>
      </c>
      <c r="M35" s="10"/>
      <c r="N35" s="12" t="s">
        <v>41</v>
      </c>
      <c r="O35" s="12">
        <v>0.01</v>
      </c>
      <c r="P35" s="12">
        <v>0.01</v>
      </c>
      <c r="Q35" s="12">
        <v>8.0000000000000002E-3</v>
      </c>
      <c r="R35" s="12" t="s">
        <v>41</v>
      </c>
      <c r="S35" s="12">
        <v>0.14000000000000001</v>
      </c>
      <c r="T35" s="12">
        <v>0.28999999999999998</v>
      </c>
      <c r="U35" s="12">
        <v>0</v>
      </c>
      <c r="V35" s="12">
        <v>0</v>
      </c>
      <c r="W35" s="12">
        <v>1</v>
      </c>
      <c r="X35" s="12" t="s">
        <v>42</v>
      </c>
      <c r="Y35" s="12">
        <v>127</v>
      </c>
      <c r="Z35" s="12">
        <v>1</v>
      </c>
      <c r="AA35" s="12">
        <v>115</v>
      </c>
      <c r="AB35" s="12">
        <v>1</v>
      </c>
      <c r="AC35" s="12">
        <v>7.5</v>
      </c>
      <c r="AD35" s="12">
        <v>1</v>
      </c>
      <c r="AE35" s="12">
        <v>0.28000000000000003</v>
      </c>
    </row>
    <row r="36" spans="1:31" ht="28" x14ac:dyDescent="0.3">
      <c r="A36" s="12" t="s">
        <v>118</v>
      </c>
      <c r="B36" s="12" t="s">
        <v>119</v>
      </c>
      <c r="C36" s="12" t="s">
        <v>120</v>
      </c>
      <c r="D36" s="12">
        <v>0.36</v>
      </c>
      <c r="E36" s="12">
        <v>0.42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 t="s">
        <v>40</v>
      </c>
      <c r="L36" s="12">
        <v>0</v>
      </c>
      <c r="M36" s="10"/>
      <c r="N36" s="12">
        <v>0.04</v>
      </c>
      <c r="O36" s="12" t="s">
        <v>41</v>
      </c>
      <c r="P36" s="12">
        <v>0.14000000000000001</v>
      </c>
      <c r="Q36" s="12">
        <v>3.6999999999999998E-2</v>
      </c>
      <c r="R36" s="12" t="s">
        <v>41</v>
      </c>
      <c r="S36" s="12">
        <v>0.68</v>
      </c>
      <c r="T36" s="12">
        <v>0.45</v>
      </c>
      <c r="U36" s="12">
        <v>0</v>
      </c>
      <c r="V36" s="12">
        <v>3</v>
      </c>
      <c r="W36" s="12">
        <v>1</v>
      </c>
      <c r="X36" s="12" t="s">
        <v>42</v>
      </c>
      <c r="Y36" s="12">
        <v>155</v>
      </c>
      <c r="Z36" s="12">
        <v>1</v>
      </c>
      <c r="AA36" s="12">
        <v>140</v>
      </c>
      <c r="AB36" s="12">
        <v>1</v>
      </c>
      <c r="AC36" s="12">
        <v>7.8</v>
      </c>
      <c r="AD36" s="12">
        <v>1</v>
      </c>
      <c r="AE36" s="12">
        <v>1</v>
      </c>
    </row>
    <row r="37" spans="1:31" ht="28" x14ac:dyDescent="0.3">
      <c r="A37" s="12" t="s">
        <v>121</v>
      </c>
      <c r="B37" s="12" t="s">
        <v>119</v>
      </c>
      <c r="C37" s="12" t="s">
        <v>122</v>
      </c>
      <c r="D37" s="12">
        <v>0.35</v>
      </c>
      <c r="E37" s="12">
        <v>0.4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 t="s">
        <v>40</v>
      </c>
      <c r="L37" s="12">
        <v>0</v>
      </c>
      <c r="M37" s="10"/>
      <c r="N37" s="12" t="s">
        <v>41</v>
      </c>
      <c r="O37" s="12" t="s">
        <v>41</v>
      </c>
      <c r="P37" s="12">
        <v>0.01</v>
      </c>
      <c r="Q37" s="12">
        <v>4.0000000000000001E-3</v>
      </c>
      <c r="R37" s="12" t="s">
        <v>41</v>
      </c>
      <c r="S37" s="10"/>
      <c r="T37" s="10"/>
      <c r="U37" s="12">
        <v>0</v>
      </c>
      <c r="V37" s="12">
        <v>0</v>
      </c>
      <c r="W37" s="12">
        <v>1</v>
      </c>
      <c r="X37" s="12" t="s">
        <v>42</v>
      </c>
      <c r="Y37" s="12">
        <v>128</v>
      </c>
      <c r="Z37" s="12">
        <v>1</v>
      </c>
      <c r="AA37" s="12">
        <v>116</v>
      </c>
      <c r="AB37" s="12">
        <v>1</v>
      </c>
      <c r="AC37" s="12">
        <v>7.9</v>
      </c>
      <c r="AD37" s="12">
        <v>1</v>
      </c>
      <c r="AE37" s="12">
        <v>0.17</v>
      </c>
    </row>
    <row r="38" spans="1:31" ht="28" x14ac:dyDescent="0.3">
      <c r="A38" s="12" t="s">
        <v>123</v>
      </c>
      <c r="B38" s="12" t="s">
        <v>124</v>
      </c>
      <c r="C38" s="12" t="s">
        <v>125</v>
      </c>
      <c r="D38" s="12">
        <v>0.13</v>
      </c>
      <c r="E38" s="12">
        <v>0.28000000000000003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 t="s">
        <v>40</v>
      </c>
      <c r="L38" s="12">
        <v>0</v>
      </c>
      <c r="M38" s="10"/>
      <c r="N38" s="12" t="s">
        <v>41</v>
      </c>
      <c r="O38" s="12" t="s">
        <v>41</v>
      </c>
      <c r="P38" s="12" t="s">
        <v>41</v>
      </c>
      <c r="Q38" s="12">
        <v>2E-3</v>
      </c>
      <c r="R38" s="12" t="s">
        <v>41</v>
      </c>
      <c r="S38" s="12">
        <v>0.39</v>
      </c>
      <c r="T38" s="12">
        <v>0.44</v>
      </c>
      <c r="U38" s="12">
        <v>1</v>
      </c>
      <c r="V38" s="12">
        <v>0</v>
      </c>
      <c r="W38" s="12">
        <v>1</v>
      </c>
      <c r="X38" s="12" t="s">
        <v>42</v>
      </c>
      <c r="Y38" s="12">
        <v>132</v>
      </c>
      <c r="Z38" s="12">
        <v>1</v>
      </c>
      <c r="AA38" s="12">
        <v>119</v>
      </c>
      <c r="AB38" s="12">
        <v>1</v>
      </c>
      <c r="AC38" s="12">
        <v>7.9</v>
      </c>
      <c r="AD38" s="12">
        <v>1</v>
      </c>
      <c r="AE38" s="12">
        <v>0.08</v>
      </c>
    </row>
    <row r="39" spans="1:31" ht="28" x14ac:dyDescent="0.3">
      <c r="A39" s="12" t="s">
        <v>126</v>
      </c>
      <c r="B39" s="12" t="s">
        <v>124</v>
      </c>
      <c r="C39" s="12" t="s">
        <v>127</v>
      </c>
      <c r="D39" s="12">
        <v>0.21</v>
      </c>
      <c r="E39" s="12">
        <v>0.26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 t="s">
        <v>40</v>
      </c>
      <c r="L39" s="12">
        <v>0</v>
      </c>
      <c r="M39" s="10"/>
      <c r="N39" s="12">
        <v>0.01</v>
      </c>
      <c r="O39" s="12" t="s">
        <v>41</v>
      </c>
      <c r="P39" s="12" t="s">
        <v>41</v>
      </c>
      <c r="Q39" s="12">
        <v>1E-3</v>
      </c>
      <c r="R39" s="12" t="s">
        <v>41</v>
      </c>
      <c r="S39" s="12">
        <v>0.32</v>
      </c>
      <c r="T39" s="12">
        <v>0.48</v>
      </c>
      <c r="U39" s="12">
        <v>0</v>
      </c>
      <c r="V39" s="12">
        <v>4</v>
      </c>
      <c r="W39" s="12">
        <v>1</v>
      </c>
      <c r="X39" s="12" t="s">
        <v>42</v>
      </c>
      <c r="Y39" s="12">
        <v>184</v>
      </c>
      <c r="Z39" s="12">
        <v>1</v>
      </c>
      <c r="AA39" s="12">
        <v>166</v>
      </c>
      <c r="AB39" s="12">
        <v>1</v>
      </c>
      <c r="AC39" s="12">
        <v>7.8</v>
      </c>
      <c r="AD39" s="12">
        <v>1</v>
      </c>
      <c r="AE39" s="12">
        <v>0.11</v>
      </c>
    </row>
    <row r="40" spans="1:31" ht="28" x14ac:dyDescent="0.3">
      <c r="A40" s="12" t="s">
        <v>128</v>
      </c>
      <c r="B40" s="12" t="s">
        <v>124</v>
      </c>
      <c r="C40" s="12" t="s">
        <v>129</v>
      </c>
      <c r="D40" s="12">
        <v>0.16</v>
      </c>
      <c r="E40" s="12">
        <v>0.2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0.6</v>
      </c>
      <c r="L40" s="12">
        <v>0</v>
      </c>
      <c r="M40" s="10"/>
      <c r="N40" s="12" t="s">
        <v>41</v>
      </c>
      <c r="O40" s="12" t="s">
        <v>41</v>
      </c>
      <c r="P40" s="12" t="s">
        <v>41</v>
      </c>
      <c r="Q40" s="12">
        <v>1E-3</v>
      </c>
      <c r="R40" s="12" t="s">
        <v>41</v>
      </c>
      <c r="S40" s="12">
        <v>0.3</v>
      </c>
      <c r="T40" s="12">
        <v>0.23</v>
      </c>
      <c r="U40" s="12">
        <v>1</v>
      </c>
      <c r="V40" s="12">
        <v>2</v>
      </c>
      <c r="W40" s="12">
        <v>1</v>
      </c>
      <c r="X40" s="12" t="s">
        <v>42</v>
      </c>
      <c r="Y40" s="12">
        <v>137</v>
      </c>
      <c r="Z40" s="12">
        <v>1</v>
      </c>
      <c r="AA40" s="12">
        <v>124</v>
      </c>
      <c r="AB40" s="12">
        <v>1</v>
      </c>
      <c r="AC40" s="12">
        <v>7.9</v>
      </c>
      <c r="AD40" s="12">
        <v>1</v>
      </c>
      <c r="AE40" s="12">
        <v>0.21</v>
      </c>
    </row>
    <row r="41" spans="1:31" ht="28" x14ac:dyDescent="0.3">
      <c r="A41" s="12" t="s">
        <v>130</v>
      </c>
      <c r="B41" s="12" t="s">
        <v>124</v>
      </c>
      <c r="C41" s="12" t="s">
        <v>131</v>
      </c>
      <c r="D41" s="12">
        <v>0.22</v>
      </c>
      <c r="E41" s="12">
        <v>0.25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0.7</v>
      </c>
      <c r="L41" s="12">
        <v>0</v>
      </c>
      <c r="M41" s="10"/>
      <c r="N41" s="12" t="s">
        <v>41</v>
      </c>
      <c r="O41" s="12" t="s">
        <v>41</v>
      </c>
      <c r="P41" s="12" t="s">
        <v>41</v>
      </c>
      <c r="Q41" s="12">
        <v>1E-3</v>
      </c>
      <c r="R41" s="12" t="s">
        <v>41</v>
      </c>
      <c r="S41" s="12">
        <v>0.26</v>
      </c>
      <c r="T41" s="12">
        <v>0.34</v>
      </c>
      <c r="U41" s="12">
        <v>0</v>
      </c>
      <c r="V41" s="12">
        <v>1</v>
      </c>
      <c r="W41" s="12">
        <v>1</v>
      </c>
      <c r="X41" s="12" t="s">
        <v>42</v>
      </c>
      <c r="Y41" s="12">
        <v>133</v>
      </c>
      <c r="Z41" s="12">
        <v>1</v>
      </c>
      <c r="AA41" s="12">
        <v>120</v>
      </c>
      <c r="AB41" s="12">
        <v>1</v>
      </c>
      <c r="AC41" s="12">
        <v>7.9</v>
      </c>
      <c r="AD41" s="12">
        <v>1</v>
      </c>
      <c r="AE41" s="12" t="s">
        <v>55</v>
      </c>
    </row>
    <row r="42" spans="1:31" ht="28" x14ac:dyDescent="0.3">
      <c r="A42" s="12" t="s">
        <v>132</v>
      </c>
      <c r="B42" s="12" t="s">
        <v>124</v>
      </c>
      <c r="C42" s="12" t="s">
        <v>133</v>
      </c>
      <c r="D42" s="12" t="s">
        <v>78</v>
      </c>
      <c r="E42" s="12" t="s">
        <v>78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 t="s">
        <v>40</v>
      </c>
      <c r="L42" s="12">
        <v>0</v>
      </c>
      <c r="M42" s="10"/>
      <c r="N42" s="12" t="s">
        <v>41</v>
      </c>
      <c r="O42" s="12" t="s">
        <v>41</v>
      </c>
      <c r="P42" s="12" t="s">
        <v>41</v>
      </c>
      <c r="Q42" s="12">
        <v>4.0000000000000001E-3</v>
      </c>
      <c r="R42" s="12" t="s">
        <v>41</v>
      </c>
      <c r="S42" s="12">
        <v>0.35</v>
      </c>
      <c r="T42" s="12">
        <v>0.33</v>
      </c>
      <c r="U42" s="12">
        <v>2</v>
      </c>
      <c r="V42" s="12">
        <v>0</v>
      </c>
      <c r="W42" s="12">
        <v>1</v>
      </c>
      <c r="X42" s="12" t="s">
        <v>42</v>
      </c>
      <c r="Y42" s="12">
        <v>133</v>
      </c>
      <c r="Z42" s="12">
        <v>1</v>
      </c>
      <c r="AA42" s="12">
        <v>120</v>
      </c>
      <c r="AB42" s="12">
        <v>1</v>
      </c>
      <c r="AC42" s="12">
        <v>7.9</v>
      </c>
      <c r="AD42" s="12">
        <v>1</v>
      </c>
      <c r="AE42" s="12">
        <v>0.13</v>
      </c>
    </row>
    <row r="43" spans="1:31" ht="28" x14ac:dyDescent="0.3">
      <c r="A43" s="12" t="s">
        <v>134</v>
      </c>
      <c r="B43" s="12" t="s">
        <v>124</v>
      </c>
      <c r="C43" s="12" t="s">
        <v>135</v>
      </c>
      <c r="D43" s="12">
        <v>0.26</v>
      </c>
      <c r="E43" s="12">
        <v>0.31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 t="s">
        <v>40</v>
      </c>
      <c r="L43" s="12">
        <v>0</v>
      </c>
      <c r="M43" s="10"/>
      <c r="N43" s="12" t="s">
        <v>41</v>
      </c>
      <c r="O43" s="12" t="s">
        <v>41</v>
      </c>
      <c r="P43" s="12" t="s">
        <v>41</v>
      </c>
      <c r="Q43" s="12">
        <v>4.0000000000000001E-3</v>
      </c>
      <c r="R43" s="12" t="s">
        <v>41</v>
      </c>
      <c r="S43" s="12">
        <v>0.33</v>
      </c>
      <c r="T43" s="12">
        <v>0.28000000000000003</v>
      </c>
      <c r="U43" s="12">
        <v>1</v>
      </c>
      <c r="V43" s="12">
        <v>5</v>
      </c>
      <c r="W43" s="12">
        <v>1</v>
      </c>
      <c r="X43" s="12" t="s">
        <v>42</v>
      </c>
      <c r="Y43" s="12">
        <v>133</v>
      </c>
      <c r="Z43" s="12">
        <v>1</v>
      </c>
      <c r="AA43" s="12">
        <v>120</v>
      </c>
      <c r="AB43" s="12">
        <v>1</v>
      </c>
      <c r="AC43" s="12">
        <v>7.9</v>
      </c>
      <c r="AD43" s="12">
        <v>1</v>
      </c>
      <c r="AE43" s="12">
        <v>0.13</v>
      </c>
    </row>
    <row r="44" spans="1:31" ht="28" x14ac:dyDescent="0.3">
      <c r="A44" s="12" t="s">
        <v>136</v>
      </c>
      <c r="B44" s="12" t="s">
        <v>124</v>
      </c>
      <c r="C44" s="12" t="s">
        <v>137</v>
      </c>
      <c r="D44" s="12">
        <v>0.25</v>
      </c>
      <c r="E44" s="12">
        <v>0.31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 t="s">
        <v>40</v>
      </c>
      <c r="L44" s="12">
        <v>0</v>
      </c>
      <c r="M44" s="10"/>
      <c r="N44" s="12" t="s">
        <v>41</v>
      </c>
      <c r="O44" s="12" t="s">
        <v>41</v>
      </c>
      <c r="P44" s="12" t="s">
        <v>41</v>
      </c>
      <c r="Q44" s="12">
        <v>2E-3</v>
      </c>
      <c r="R44" s="12" t="s">
        <v>41</v>
      </c>
      <c r="S44" s="12">
        <v>0.36</v>
      </c>
      <c r="T44" s="12">
        <v>0.65</v>
      </c>
      <c r="U44" s="12">
        <v>0</v>
      </c>
      <c r="V44" s="12">
        <v>0</v>
      </c>
      <c r="W44" s="12">
        <v>1</v>
      </c>
      <c r="X44" s="12" t="s">
        <v>42</v>
      </c>
      <c r="Y44" s="12">
        <v>133</v>
      </c>
      <c r="Z44" s="12">
        <v>1</v>
      </c>
      <c r="AA44" s="12">
        <v>120</v>
      </c>
      <c r="AB44" s="12">
        <v>1</v>
      </c>
      <c r="AC44" s="12">
        <v>7.9</v>
      </c>
      <c r="AD44" s="12">
        <v>1</v>
      </c>
      <c r="AE44" s="12">
        <v>0.17</v>
      </c>
    </row>
    <row r="45" spans="1:31" ht="28" x14ac:dyDescent="0.3">
      <c r="A45" s="12" t="s">
        <v>138</v>
      </c>
      <c r="B45" s="12" t="s">
        <v>124</v>
      </c>
      <c r="C45" s="12" t="s">
        <v>139</v>
      </c>
      <c r="D45" s="12" t="s">
        <v>78</v>
      </c>
      <c r="E45" s="12">
        <v>0.06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 t="s">
        <v>40</v>
      </c>
      <c r="L45" s="12">
        <v>0</v>
      </c>
      <c r="M45" s="10"/>
      <c r="N45" s="12">
        <v>0.01</v>
      </c>
      <c r="O45" s="12" t="s">
        <v>41</v>
      </c>
      <c r="P45" s="12">
        <v>0.01</v>
      </c>
      <c r="Q45" s="12">
        <v>2E-3</v>
      </c>
      <c r="R45" s="12" t="s">
        <v>41</v>
      </c>
      <c r="S45" s="12">
        <v>1.75</v>
      </c>
      <c r="T45" s="12">
        <v>1.26</v>
      </c>
      <c r="U45" s="12">
        <v>0</v>
      </c>
      <c r="V45" s="12">
        <v>0</v>
      </c>
      <c r="W45" s="12">
        <v>1</v>
      </c>
      <c r="X45" s="12" t="s">
        <v>42</v>
      </c>
      <c r="Y45" s="12">
        <v>133</v>
      </c>
      <c r="Z45" s="12">
        <v>1</v>
      </c>
      <c r="AA45" s="12">
        <v>120</v>
      </c>
      <c r="AB45" s="12">
        <v>1</v>
      </c>
      <c r="AC45" s="12">
        <v>7.9</v>
      </c>
      <c r="AD45" s="12">
        <v>1</v>
      </c>
      <c r="AE45" s="12">
        <v>0.12</v>
      </c>
    </row>
    <row r="46" spans="1:31" ht="28" x14ac:dyDescent="0.3">
      <c r="A46" s="12" t="s">
        <v>140</v>
      </c>
      <c r="B46" s="12" t="s">
        <v>141</v>
      </c>
      <c r="C46" s="12" t="s">
        <v>142</v>
      </c>
      <c r="D46" s="12">
        <v>0.24</v>
      </c>
      <c r="E46" s="12">
        <v>0.33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 t="s">
        <v>40</v>
      </c>
      <c r="L46" s="12">
        <v>0</v>
      </c>
      <c r="M46" s="10"/>
      <c r="N46" s="12">
        <v>0.02</v>
      </c>
      <c r="O46" s="12" t="s">
        <v>41</v>
      </c>
      <c r="P46" s="12">
        <v>0.01</v>
      </c>
      <c r="Q46" s="12">
        <v>4.0000000000000001E-3</v>
      </c>
      <c r="R46" s="12" t="s">
        <v>41</v>
      </c>
      <c r="S46" s="12">
        <v>0.46</v>
      </c>
      <c r="T46" s="12">
        <v>0.31</v>
      </c>
      <c r="U46" s="12">
        <v>0</v>
      </c>
      <c r="V46" s="12">
        <v>0</v>
      </c>
      <c r="W46" s="12">
        <v>1</v>
      </c>
      <c r="X46" s="12" t="s">
        <v>42</v>
      </c>
      <c r="Y46" s="12">
        <v>145</v>
      </c>
      <c r="Z46" s="12">
        <v>1</v>
      </c>
      <c r="AA46" s="12">
        <v>131</v>
      </c>
      <c r="AB46" s="12">
        <v>1</v>
      </c>
      <c r="AC46" s="12">
        <v>8.1</v>
      </c>
      <c r="AD46" s="12">
        <v>1</v>
      </c>
      <c r="AE46" s="12">
        <v>0.1</v>
      </c>
    </row>
    <row r="47" spans="1:31" ht="28" x14ac:dyDescent="0.3">
      <c r="A47" s="12" t="s">
        <v>143</v>
      </c>
      <c r="B47" s="12" t="s">
        <v>141</v>
      </c>
      <c r="C47" s="12" t="s">
        <v>142</v>
      </c>
      <c r="D47" s="12">
        <v>0.27</v>
      </c>
      <c r="E47" s="12">
        <v>0.41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 t="s">
        <v>40</v>
      </c>
      <c r="L47" s="12">
        <v>0</v>
      </c>
      <c r="M47" s="10"/>
      <c r="N47" s="12">
        <v>0.02</v>
      </c>
      <c r="O47" s="12" t="s">
        <v>41</v>
      </c>
      <c r="P47" s="12" t="s">
        <v>41</v>
      </c>
      <c r="Q47" s="12">
        <v>4.0000000000000001E-3</v>
      </c>
      <c r="R47" s="12" t="s">
        <v>41</v>
      </c>
      <c r="S47" s="12">
        <v>0.44</v>
      </c>
      <c r="T47" s="12">
        <v>0.3</v>
      </c>
      <c r="U47" s="12">
        <v>0</v>
      </c>
      <c r="V47" s="12">
        <v>0</v>
      </c>
      <c r="W47" s="12">
        <v>1</v>
      </c>
      <c r="X47" s="12" t="s">
        <v>42</v>
      </c>
      <c r="Y47" s="12">
        <v>131</v>
      </c>
      <c r="Z47" s="12">
        <v>1</v>
      </c>
      <c r="AA47" s="12">
        <v>118</v>
      </c>
      <c r="AB47" s="12">
        <v>1</v>
      </c>
      <c r="AC47" s="12">
        <v>8.1</v>
      </c>
      <c r="AD47" s="12">
        <v>1</v>
      </c>
      <c r="AE47" s="12">
        <v>0.08</v>
      </c>
    </row>
    <row r="48" spans="1:31" x14ac:dyDescent="0.3">
      <c r="B48" s="14" t="s">
        <v>144</v>
      </c>
      <c r="C48" s="14" t="s">
        <v>145</v>
      </c>
      <c r="D48" s="14"/>
      <c r="E48" s="14"/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 t="s">
        <v>40</v>
      </c>
      <c r="L48" s="14">
        <v>0</v>
      </c>
      <c r="M48" s="14"/>
      <c r="N48" s="14">
        <v>0.01</v>
      </c>
      <c r="O48" s="14" t="s">
        <v>41</v>
      </c>
      <c r="P48" s="14" t="s">
        <v>41</v>
      </c>
      <c r="Q48" s="14">
        <v>6.0000000000000001E-3</v>
      </c>
      <c r="R48" s="14" t="s">
        <v>41</v>
      </c>
      <c r="S48" s="14">
        <v>0.3</v>
      </c>
      <c r="T48" s="14">
        <v>0.32</v>
      </c>
      <c r="U48" s="14">
        <v>0</v>
      </c>
      <c r="V48" s="14">
        <v>0</v>
      </c>
      <c r="W48" s="14">
        <v>1</v>
      </c>
      <c r="X48" s="14" t="s">
        <v>42</v>
      </c>
      <c r="Y48" s="14">
        <v>136</v>
      </c>
      <c r="Z48" s="14">
        <v>1</v>
      </c>
      <c r="AA48" s="14">
        <v>123</v>
      </c>
      <c r="AB48" s="14">
        <v>1</v>
      </c>
      <c r="AC48" s="14">
        <v>7.2</v>
      </c>
      <c r="AD48" s="14">
        <v>1</v>
      </c>
      <c r="AE48" s="14">
        <v>0.11</v>
      </c>
    </row>
    <row r="49" spans="2:31" x14ac:dyDescent="0.3">
      <c r="B49" s="14" t="s">
        <v>146</v>
      </c>
      <c r="C49" s="14" t="s">
        <v>147</v>
      </c>
      <c r="D49" s="14">
        <v>0.06</v>
      </c>
      <c r="E49" s="14">
        <v>0.15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 t="s">
        <v>40</v>
      </c>
      <c r="L49" s="14">
        <v>0</v>
      </c>
      <c r="M49" s="14"/>
      <c r="N49" s="14">
        <v>0.02</v>
      </c>
      <c r="O49" s="14">
        <v>0.04</v>
      </c>
      <c r="P49" s="14">
        <v>0.27</v>
      </c>
      <c r="Q49" s="14">
        <v>3.0000000000000001E-3</v>
      </c>
      <c r="R49" s="14">
        <v>0.02</v>
      </c>
      <c r="S49" s="14">
        <v>0.45</v>
      </c>
      <c r="T49" s="14">
        <v>0.59</v>
      </c>
      <c r="U49" s="14">
        <v>0</v>
      </c>
      <c r="V49" s="14">
        <v>1</v>
      </c>
      <c r="W49" s="14">
        <v>1</v>
      </c>
      <c r="X49" s="14" t="s">
        <v>42</v>
      </c>
      <c r="Y49" s="14">
        <v>145</v>
      </c>
      <c r="Z49" s="14">
        <v>3.1</v>
      </c>
      <c r="AA49" s="14">
        <v>131</v>
      </c>
      <c r="AB49" s="14">
        <v>1</v>
      </c>
      <c r="AC49" s="14">
        <v>8</v>
      </c>
      <c r="AD49" s="14"/>
      <c r="AE49" s="14">
        <v>0.48</v>
      </c>
    </row>
    <row r="50" spans="2:31" x14ac:dyDescent="0.3">
      <c r="B50" s="14" t="s">
        <v>148</v>
      </c>
      <c r="C50" s="14" t="s">
        <v>149</v>
      </c>
      <c r="D50" s="14">
        <v>0.11</v>
      </c>
      <c r="E50" s="14">
        <v>0.18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 t="s">
        <v>40</v>
      </c>
      <c r="L50" s="14">
        <v>0</v>
      </c>
      <c r="M50" s="14"/>
      <c r="N50" s="14">
        <v>0.05</v>
      </c>
      <c r="O50" s="14" t="s">
        <v>41</v>
      </c>
      <c r="P50" s="14">
        <v>0.02</v>
      </c>
      <c r="Q50" s="14">
        <v>5.0000000000000001E-3</v>
      </c>
      <c r="R50" s="14" t="s">
        <v>41</v>
      </c>
      <c r="S50" s="14">
        <v>0.56000000000000005</v>
      </c>
      <c r="T50" s="14">
        <v>0.82</v>
      </c>
      <c r="U50" s="14">
        <v>0</v>
      </c>
      <c r="V50" s="14">
        <v>2</v>
      </c>
      <c r="W50" s="14">
        <v>1</v>
      </c>
      <c r="X50" s="14" t="s">
        <v>42</v>
      </c>
      <c r="Y50" s="14">
        <v>146</v>
      </c>
      <c r="Z50" s="14">
        <v>1</v>
      </c>
      <c r="AA50" s="14">
        <v>132</v>
      </c>
      <c r="AB50" s="14">
        <v>1</v>
      </c>
      <c r="AC50" s="14">
        <v>8</v>
      </c>
      <c r="AD50" s="14">
        <v>1</v>
      </c>
      <c r="AE50" s="14">
        <v>0.2</v>
      </c>
    </row>
    <row r="51" spans="2:31" x14ac:dyDescent="0.3">
      <c r="B51" s="14" t="s">
        <v>150</v>
      </c>
      <c r="C51" s="14" t="s">
        <v>151</v>
      </c>
      <c r="D51" s="14">
        <v>0.11</v>
      </c>
      <c r="E51" s="14">
        <v>0.2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 t="s">
        <v>40</v>
      </c>
      <c r="L51" s="14">
        <v>0</v>
      </c>
      <c r="M51" s="14"/>
      <c r="N51" s="14">
        <v>0.02</v>
      </c>
      <c r="O51" s="14" t="s">
        <v>41</v>
      </c>
      <c r="P51" s="14">
        <v>0.03</v>
      </c>
      <c r="Q51" s="14">
        <v>1.2999999999999999E-2</v>
      </c>
      <c r="R51" s="14" t="s">
        <v>41</v>
      </c>
      <c r="S51" s="14">
        <v>0.35</v>
      </c>
      <c r="T51" s="14">
        <v>0.25</v>
      </c>
      <c r="U51" s="14">
        <v>0</v>
      </c>
      <c r="V51" s="14">
        <v>0</v>
      </c>
      <c r="W51" s="14">
        <v>1</v>
      </c>
      <c r="X51" s="14" t="s">
        <v>42</v>
      </c>
      <c r="Y51" s="14">
        <v>156</v>
      </c>
      <c r="Z51" s="14">
        <v>1</v>
      </c>
      <c r="AA51" s="14">
        <v>141</v>
      </c>
      <c r="AB51" s="14">
        <v>1</v>
      </c>
      <c r="AC51" s="14">
        <v>8.3000000000000007</v>
      </c>
      <c r="AD51" s="14">
        <v>1</v>
      </c>
      <c r="AE51" s="14">
        <v>2.4</v>
      </c>
    </row>
    <row r="52" spans="2:31" x14ac:dyDescent="0.3">
      <c r="B52" s="14" t="s">
        <v>152</v>
      </c>
      <c r="C52" s="14" t="s">
        <v>153</v>
      </c>
      <c r="D52" s="14">
        <v>0.1</v>
      </c>
      <c r="E52" s="14">
        <v>0.18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 t="s">
        <v>40</v>
      </c>
      <c r="L52" s="14">
        <v>0</v>
      </c>
      <c r="M52" s="14"/>
      <c r="N52" s="14">
        <v>0.04</v>
      </c>
      <c r="O52" s="14" t="s">
        <v>41</v>
      </c>
      <c r="P52" s="14">
        <v>0.04</v>
      </c>
      <c r="Q52" s="14">
        <v>7.0000000000000001E-3</v>
      </c>
      <c r="R52" s="14" t="s">
        <v>41</v>
      </c>
      <c r="S52" s="14">
        <v>0.28000000000000003</v>
      </c>
      <c r="T52" s="14">
        <v>0.42</v>
      </c>
      <c r="U52" s="14">
        <v>0</v>
      </c>
      <c r="V52" s="14">
        <v>0</v>
      </c>
      <c r="W52" s="14">
        <v>1</v>
      </c>
      <c r="X52" s="14" t="s">
        <v>42</v>
      </c>
      <c r="Y52" s="14">
        <v>160</v>
      </c>
      <c r="Z52" s="14">
        <v>1</v>
      </c>
      <c r="AA52" s="14">
        <v>145</v>
      </c>
      <c r="AB52" s="14">
        <v>1</v>
      </c>
      <c r="AC52" s="14">
        <v>8.4</v>
      </c>
      <c r="AD52" s="14">
        <v>1</v>
      </c>
      <c r="AE52" s="14">
        <v>0.31</v>
      </c>
    </row>
    <row r="53" spans="2:31" x14ac:dyDescent="0.3">
      <c r="B53" s="14" t="s">
        <v>154</v>
      </c>
      <c r="C53" s="14" t="s">
        <v>155</v>
      </c>
      <c r="D53" s="14">
        <v>0.1</v>
      </c>
      <c r="E53" s="14">
        <v>0.17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1.1000000000000001</v>
      </c>
      <c r="L53" s="14">
        <v>0</v>
      </c>
      <c r="M53" s="14"/>
      <c r="N53" s="14">
        <v>0.01</v>
      </c>
      <c r="O53" s="14">
        <v>0.02</v>
      </c>
      <c r="P53" s="14" t="s">
        <v>41</v>
      </c>
      <c r="Q53" s="14">
        <v>3.0000000000000001E-3</v>
      </c>
      <c r="R53" s="14">
        <v>0.01</v>
      </c>
      <c r="S53" s="14">
        <v>0.35</v>
      </c>
      <c r="T53" s="14">
        <v>0.26</v>
      </c>
      <c r="U53" s="14">
        <v>0</v>
      </c>
      <c r="V53" s="14">
        <v>1</v>
      </c>
      <c r="W53" s="14">
        <v>1</v>
      </c>
      <c r="X53" s="14" t="s">
        <v>42</v>
      </c>
      <c r="Y53" s="14">
        <v>156</v>
      </c>
      <c r="Z53" s="14">
        <v>1</v>
      </c>
      <c r="AA53" s="14">
        <v>141</v>
      </c>
      <c r="AB53" s="14">
        <v>1</v>
      </c>
      <c r="AC53" s="14">
        <v>8.4</v>
      </c>
      <c r="AD53" s="14">
        <v>1</v>
      </c>
      <c r="AE53" s="14">
        <v>0.1</v>
      </c>
    </row>
    <row r="54" spans="2:31" x14ac:dyDescent="0.3">
      <c r="B54" s="14" t="s">
        <v>156</v>
      </c>
      <c r="C54" s="14" t="s">
        <v>157</v>
      </c>
      <c r="D54" s="14">
        <v>0.14000000000000001</v>
      </c>
      <c r="E54" s="14">
        <v>0.2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 t="s">
        <v>40</v>
      </c>
      <c r="L54" s="14">
        <v>0</v>
      </c>
      <c r="M54" s="14"/>
      <c r="N54" s="14">
        <v>0.04</v>
      </c>
      <c r="O54" s="14" t="s">
        <v>41</v>
      </c>
      <c r="P54" s="14" t="s">
        <v>41</v>
      </c>
      <c r="Q54" s="14">
        <v>3.0000000000000001E-3</v>
      </c>
      <c r="R54" s="14" t="s">
        <v>41</v>
      </c>
      <c r="S54" s="14">
        <v>0.35</v>
      </c>
      <c r="T54" s="14">
        <v>0.31</v>
      </c>
      <c r="U54" s="14">
        <v>0</v>
      </c>
      <c r="V54" s="14">
        <v>1</v>
      </c>
      <c r="W54" s="14">
        <v>1</v>
      </c>
      <c r="X54" s="14" t="s">
        <v>42</v>
      </c>
      <c r="Y54" s="14">
        <v>157</v>
      </c>
      <c r="Z54" s="14">
        <v>1</v>
      </c>
      <c r="AA54" s="14">
        <v>142</v>
      </c>
      <c r="AB54" s="14">
        <v>1</v>
      </c>
      <c r="AC54" s="14">
        <v>8.4</v>
      </c>
      <c r="AD54" s="14">
        <v>1</v>
      </c>
      <c r="AE54" s="14">
        <v>0.21</v>
      </c>
    </row>
    <row r="55" spans="2:31" x14ac:dyDescent="0.3">
      <c r="B55" s="14" t="s">
        <v>158</v>
      </c>
      <c r="C55" s="14" t="s">
        <v>159</v>
      </c>
      <c r="D55" s="14"/>
      <c r="E55" s="14"/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 t="s">
        <v>40</v>
      </c>
      <c r="L55" s="14">
        <v>0</v>
      </c>
      <c r="M55" s="14"/>
      <c r="N55" s="14">
        <v>0.02</v>
      </c>
      <c r="O55" s="14" t="s">
        <v>41</v>
      </c>
      <c r="P55" s="14" t="s">
        <v>41</v>
      </c>
      <c r="Q55" s="14">
        <v>2E-3</v>
      </c>
      <c r="R55" s="14" t="s">
        <v>41</v>
      </c>
      <c r="S55" s="14">
        <v>0.36</v>
      </c>
      <c r="T55" s="14">
        <v>0.38</v>
      </c>
      <c r="U55" s="14">
        <v>0</v>
      </c>
      <c r="V55" s="14">
        <v>6</v>
      </c>
      <c r="W55" s="14">
        <v>1</v>
      </c>
      <c r="X55" s="14" t="s">
        <v>42</v>
      </c>
      <c r="Y55" s="14">
        <v>147</v>
      </c>
      <c r="Z55" s="14">
        <v>1</v>
      </c>
      <c r="AA55" s="14">
        <v>133</v>
      </c>
      <c r="AB55" s="14">
        <v>1</v>
      </c>
      <c r="AC55" s="14">
        <v>8.1</v>
      </c>
      <c r="AD55" s="14">
        <v>1</v>
      </c>
      <c r="AE55" s="14">
        <v>0.08</v>
      </c>
    </row>
    <row r="56" spans="2:31" x14ac:dyDescent="0.3">
      <c r="B56" s="14" t="s">
        <v>160</v>
      </c>
      <c r="C56" s="14" t="s">
        <v>161</v>
      </c>
      <c r="D56" s="14"/>
      <c r="E56" s="14"/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40</v>
      </c>
      <c r="L56" s="14">
        <v>0</v>
      </c>
      <c r="M56" s="14"/>
      <c r="N56" s="14">
        <v>0.02</v>
      </c>
      <c r="O56" s="14" t="s">
        <v>41</v>
      </c>
      <c r="P56" s="14">
        <v>0.03</v>
      </c>
      <c r="Q56" s="14">
        <v>3.0000000000000001E-3</v>
      </c>
      <c r="R56" s="14" t="s">
        <v>41</v>
      </c>
      <c r="S56" s="14"/>
      <c r="T56" s="14"/>
      <c r="U56" s="14">
        <v>1</v>
      </c>
      <c r="V56" s="14">
        <v>0</v>
      </c>
      <c r="W56" s="14">
        <v>1</v>
      </c>
      <c r="X56" s="14" t="s">
        <v>42</v>
      </c>
      <c r="Y56" s="14">
        <v>143</v>
      </c>
      <c r="Z56" s="14">
        <v>1</v>
      </c>
      <c r="AA56" s="14">
        <v>129</v>
      </c>
      <c r="AB56" s="14">
        <v>1</v>
      </c>
      <c r="AC56" s="14">
        <v>8.1</v>
      </c>
      <c r="AD56" s="14">
        <v>1</v>
      </c>
      <c r="AE56" s="14">
        <v>0.08</v>
      </c>
    </row>
    <row r="57" spans="2:31" x14ac:dyDescent="0.3">
      <c r="B57" s="14" t="s">
        <v>162</v>
      </c>
      <c r="C57" s="14" t="s">
        <v>163</v>
      </c>
      <c r="D57" s="14">
        <v>0.15</v>
      </c>
      <c r="E57" s="14">
        <v>0.18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40</v>
      </c>
      <c r="L57" s="14">
        <v>0</v>
      </c>
      <c r="M57" s="14"/>
      <c r="N57" s="14">
        <v>0.02</v>
      </c>
      <c r="O57" s="14" t="s">
        <v>41</v>
      </c>
      <c r="P57" s="14" t="s">
        <v>41</v>
      </c>
      <c r="Q57" s="14">
        <v>3.0000000000000001E-3</v>
      </c>
      <c r="R57" s="14" t="s">
        <v>41</v>
      </c>
      <c r="S57" s="14">
        <v>0.2</v>
      </c>
      <c r="T57" s="14">
        <v>0.28000000000000003</v>
      </c>
      <c r="U57" s="14">
        <v>0</v>
      </c>
      <c r="V57" s="14">
        <v>5</v>
      </c>
      <c r="W57" s="14">
        <v>1</v>
      </c>
      <c r="X57" s="14" t="s">
        <v>42</v>
      </c>
      <c r="Y57" s="14">
        <v>140</v>
      </c>
      <c r="Z57" s="14">
        <v>1</v>
      </c>
      <c r="AA57" s="14">
        <v>127</v>
      </c>
      <c r="AB57" s="14">
        <v>1</v>
      </c>
      <c r="AC57" s="14">
        <v>7.9</v>
      </c>
      <c r="AD57" s="14">
        <v>1</v>
      </c>
      <c r="AE57" s="14">
        <v>0.14000000000000001</v>
      </c>
    </row>
    <row r="58" spans="2:31" x14ac:dyDescent="0.3">
      <c r="B58" s="14" t="s">
        <v>164</v>
      </c>
      <c r="C58" s="14" t="s">
        <v>165</v>
      </c>
      <c r="D58" s="14">
        <v>0.13</v>
      </c>
      <c r="E58" s="14">
        <v>0.2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0.9</v>
      </c>
      <c r="L58" s="14">
        <v>0</v>
      </c>
      <c r="M58" s="14"/>
      <c r="N58" s="14">
        <v>0.02</v>
      </c>
      <c r="O58" s="14" t="s">
        <v>41</v>
      </c>
      <c r="P58" s="14">
        <v>0.01</v>
      </c>
      <c r="Q58" s="14">
        <v>3.0000000000000001E-3</v>
      </c>
      <c r="R58" s="14" t="s">
        <v>41</v>
      </c>
      <c r="S58" s="14">
        <v>0.17</v>
      </c>
      <c r="T58" s="14">
        <v>0.21</v>
      </c>
      <c r="U58" s="14">
        <v>2</v>
      </c>
      <c r="V58" s="14">
        <v>5</v>
      </c>
      <c r="W58" s="14">
        <v>1</v>
      </c>
      <c r="X58" s="14" t="s">
        <v>42</v>
      </c>
      <c r="Y58" s="14">
        <v>166</v>
      </c>
      <c r="Z58" s="14">
        <v>1</v>
      </c>
      <c r="AA58" s="14">
        <v>150</v>
      </c>
      <c r="AB58" s="14">
        <v>1</v>
      </c>
      <c r="AC58" s="14">
        <v>8.1999999999999993</v>
      </c>
      <c r="AD58" s="14">
        <v>1</v>
      </c>
      <c r="AE58" s="14">
        <v>0.1</v>
      </c>
    </row>
    <row r="59" spans="2:31" x14ac:dyDescent="0.3">
      <c r="B59" s="14" t="s">
        <v>166</v>
      </c>
      <c r="C59" s="14" t="s">
        <v>167</v>
      </c>
      <c r="D59" s="14">
        <v>0.27</v>
      </c>
      <c r="E59" s="14">
        <v>0.3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 t="s">
        <v>40</v>
      </c>
      <c r="L59" s="14">
        <v>0</v>
      </c>
      <c r="M59" s="14"/>
      <c r="N59" s="14">
        <v>0.02</v>
      </c>
      <c r="O59" s="14">
        <v>0.03</v>
      </c>
      <c r="P59" s="14" t="s">
        <v>41</v>
      </c>
      <c r="Q59" s="14">
        <v>3.0000000000000001E-3</v>
      </c>
      <c r="R59" s="14">
        <v>0.03</v>
      </c>
      <c r="S59" s="14">
        <v>0.3</v>
      </c>
      <c r="T59" s="14">
        <v>0.32</v>
      </c>
      <c r="U59" s="14">
        <v>2</v>
      </c>
      <c r="V59" s="14">
        <v>10</v>
      </c>
      <c r="W59" s="14">
        <v>1</v>
      </c>
      <c r="X59" s="14" t="s">
        <v>42</v>
      </c>
      <c r="Y59" s="14">
        <v>144</v>
      </c>
      <c r="Z59" s="14">
        <v>1</v>
      </c>
      <c r="AA59" s="14">
        <v>130</v>
      </c>
      <c r="AB59" s="14">
        <v>1</v>
      </c>
      <c r="AC59" s="14">
        <v>8.3000000000000007</v>
      </c>
      <c r="AD59" s="14">
        <v>1</v>
      </c>
      <c r="AE59" s="14">
        <v>0.13</v>
      </c>
    </row>
    <row r="60" spans="2:31" x14ac:dyDescent="0.3">
      <c r="B60" s="14" t="s">
        <v>168</v>
      </c>
      <c r="C60" s="14" t="s">
        <v>169</v>
      </c>
      <c r="D60" s="14">
        <v>0.25</v>
      </c>
      <c r="E60" s="14">
        <v>0.27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 t="s">
        <v>40</v>
      </c>
      <c r="L60" s="14">
        <v>0</v>
      </c>
      <c r="M60" s="14"/>
      <c r="N60" s="14">
        <v>0.02</v>
      </c>
      <c r="O60" s="14" t="s">
        <v>41</v>
      </c>
      <c r="P60" s="14">
        <v>0.02</v>
      </c>
      <c r="Q60" s="14">
        <v>0.01</v>
      </c>
      <c r="R60" s="14" t="s">
        <v>41</v>
      </c>
      <c r="S60" s="14">
        <v>0.28000000000000003</v>
      </c>
      <c r="T60" s="14">
        <v>0.28999999999999998</v>
      </c>
      <c r="U60" s="14">
        <v>2</v>
      </c>
      <c r="V60" s="14">
        <v>3</v>
      </c>
      <c r="W60" s="14">
        <v>1</v>
      </c>
      <c r="X60" s="14" t="s">
        <v>42</v>
      </c>
      <c r="Y60" s="14">
        <v>141</v>
      </c>
      <c r="Z60" s="14">
        <v>1</v>
      </c>
      <c r="AA60" s="14">
        <v>128</v>
      </c>
      <c r="AB60" s="14">
        <v>1</v>
      </c>
      <c r="AC60" s="14">
        <v>7.6</v>
      </c>
      <c r="AD60" s="14">
        <v>1</v>
      </c>
      <c r="AE60" s="14">
        <v>0.26</v>
      </c>
    </row>
    <row r="61" spans="2:31" x14ac:dyDescent="0.3">
      <c r="B61" s="14" t="s">
        <v>170</v>
      </c>
      <c r="C61" s="14" t="s">
        <v>171</v>
      </c>
      <c r="D61" s="14" t="s">
        <v>78</v>
      </c>
      <c r="E61" s="14">
        <v>0.09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 t="s">
        <v>40</v>
      </c>
      <c r="L61" s="14">
        <v>0</v>
      </c>
      <c r="M61" s="14"/>
      <c r="N61" s="14">
        <v>0.03</v>
      </c>
      <c r="O61" s="14" t="s">
        <v>41</v>
      </c>
      <c r="P61" s="14">
        <v>0.02</v>
      </c>
      <c r="Q61" s="14">
        <v>7.0000000000000001E-3</v>
      </c>
      <c r="R61" s="14" t="s">
        <v>41</v>
      </c>
      <c r="S61" s="14">
        <v>0.23</v>
      </c>
      <c r="T61" s="14">
        <v>0.4</v>
      </c>
      <c r="U61" s="14">
        <v>27</v>
      </c>
      <c r="V61" s="14" t="s">
        <v>107</v>
      </c>
      <c r="W61" s="14">
        <v>1</v>
      </c>
      <c r="X61" s="14" t="s">
        <v>42</v>
      </c>
      <c r="Y61" s="14">
        <v>143</v>
      </c>
      <c r="Z61" s="14">
        <v>1</v>
      </c>
      <c r="AA61" s="14">
        <v>129</v>
      </c>
      <c r="AB61" s="14">
        <v>1</v>
      </c>
      <c r="AC61" s="14">
        <v>8.1</v>
      </c>
      <c r="AD61" s="14"/>
      <c r="AE61" s="14">
        <v>0.34</v>
      </c>
    </row>
    <row r="62" spans="2:31" x14ac:dyDescent="0.3">
      <c r="B62" s="14" t="s">
        <v>172</v>
      </c>
      <c r="C62" s="14" t="s">
        <v>173</v>
      </c>
      <c r="D62" s="14" t="s">
        <v>78</v>
      </c>
      <c r="E62" s="14">
        <v>0.08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 t="s">
        <v>40</v>
      </c>
      <c r="L62" s="14">
        <v>0</v>
      </c>
      <c r="M62" s="14"/>
      <c r="N62" s="14">
        <v>0.02</v>
      </c>
      <c r="O62" s="14" t="s">
        <v>41</v>
      </c>
      <c r="P62" s="14">
        <v>0.01</v>
      </c>
      <c r="Q62" s="14">
        <v>4.0000000000000001E-3</v>
      </c>
      <c r="R62" s="14" t="s">
        <v>41</v>
      </c>
      <c r="S62" s="14">
        <v>0.17</v>
      </c>
      <c r="T62" s="14">
        <v>0.46</v>
      </c>
      <c r="U62" s="14">
        <v>7</v>
      </c>
      <c r="V62" s="14">
        <v>280</v>
      </c>
      <c r="W62" s="14">
        <v>1</v>
      </c>
      <c r="X62" s="14" t="s">
        <v>42</v>
      </c>
      <c r="Y62" s="14">
        <v>142</v>
      </c>
      <c r="Z62" s="14">
        <v>1</v>
      </c>
      <c r="AA62" s="14">
        <v>128</v>
      </c>
      <c r="AB62" s="14">
        <v>1</v>
      </c>
      <c r="AC62" s="14">
        <v>8.1</v>
      </c>
      <c r="AD62" s="14"/>
      <c r="AE62" s="14">
        <v>0.12</v>
      </c>
    </row>
    <row r="63" spans="2:31" x14ac:dyDescent="0.3">
      <c r="B63" s="14" t="s">
        <v>174</v>
      </c>
      <c r="C63" s="14" t="s">
        <v>175</v>
      </c>
      <c r="D63" s="14">
        <v>0.1</v>
      </c>
      <c r="E63" s="14">
        <v>0.19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 t="s">
        <v>40</v>
      </c>
      <c r="L63" s="14">
        <v>0</v>
      </c>
      <c r="M63" s="14"/>
      <c r="N63" s="14">
        <v>0.02</v>
      </c>
      <c r="O63" s="14" t="s">
        <v>41</v>
      </c>
      <c r="P63" s="14">
        <v>0.01</v>
      </c>
      <c r="Q63" s="14">
        <v>8.0000000000000002E-3</v>
      </c>
      <c r="R63" s="14" t="s">
        <v>41</v>
      </c>
      <c r="S63" s="14">
        <v>0.22</v>
      </c>
      <c r="T63" s="14">
        <v>0.68</v>
      </c>
      <c r="U63" s="14">
        <v>0</v>
      </c>
      <c r="V63" s="14">
        <v>0</v>
      </c>
      <c r="W63" s="14">
        <v>1</v>
      </c>
      <c r="X63" s="14" t="s">
        <v>42</v>
      </c>
      <c r="Y63" s="14">
        <v>142</v>
      </c>
      <c r="Z63" s="14">
        <v>1</v>
      </c>
      <c r="AA63" s="14">
        <v>128</v>
      </c>
      <c r="AB63" s="14">
        <v>1</v>
      </c>
      <c r="AC63" s="14">
        <v>8.1999999999999993</v>
      </c>
      <c r="AD63" s="14"/>
      <c r="AE63" s="14">
        <v>0.16</v>
      </c>
    </row>
    <row r="64" spans="2:31" x14ac:dyDescent="0.3">
      <c r="B64" s="14" t="s">
        <v>176</v>
      </c>
      <c r="C64" s="14" t="s">
        <v>177</v>
      </c>
      <c r="D64" s="14">
        <v>0.13</v>
      </c>
      <c r="E64" s="14">
        <v>0.21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 t="s">
        <v>40</v>
      </c>
      <c r="L64" s="14">
        <v>0</v>
      </c>
      <c r="M64" s="14"/>
      <c r="N64" s="14">
        <v>0.02</v>
      </c>
      <c r="O64" s="14" t="s">
        <v>41</v>
      </c>
      <c r="P64" s="14" t="s">
        <v>41</v>
      </c>
      <c r="Q64" s="14">
        <v>3.0000000000000001E-3</v>
      </c>
      <c r="R64" s="14" t="s">
        <v>41</v>
      </c>
      <c r="S64" s="14">
        <v>0.22</v>
      </c>
      <c r="T64" s="14">
        <v>0.1</v>
      </c>
      <c r="U64" s="14">
        <v>0</v>
      </c>
      <c r="V64" s="14">
        <v>0</v>
      </c>
      <c r="W64" s="14">
        <v>1</v>
      </c>
      <c r="X64" s="14" t="s">
        <v>42</v>
      </c>
      <c r="Y64" s="14">
        <v>149</v>
      </c>
      <c r="Z64" s="14">
        <v>1</v>
      </c>
      <c r="AA64" s="14">
        <v>135</v>
      </c>
      <c r="AB64" s="14">
        <v>1</v>
      </c>
      <c r="AC64" s="14">
        <v>8.1999999999999993</v>
      </c>
      <c r="AD64" s="14">
        <v>1</v>
      </c>
      <c r="AE64" s="14">
        <v>0.11</v>
      </c>
    </row>
    <row r="65" spans="2:31" x14ac:dyDescent="0.3">
      <c r="B65" s="14" t="s">
        <v>178</v>
      </c>
      <c r="C65" s="14" t="s">
        <v>179</v>
      </c>
      <c r="D65" s="14">
        <v>0.13</v>
      </c>
      <c r="E65" s="14">
        <v>0.2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 t="s">
        <v>40</v>
      </c>
      <c r="L65" s="14">
        <v>0</v>
      </c>
      <c r="M65" s="14"/>
      <c r="N65" s="14">
        <v>0.02</v>
      </c>
      <c r="O65" s="14" t="s">
        <v>41</v>
      </c>
      <c r="P65" s="14" t="s">
        <v>41</v>
      </c>
      <c r="Q65" s="14">
        <v>3.0000000000000001E-3</v>
      </c>
      <c r="R65" s="14" t="s">
        <v>41</v>
      </c>
      <c r="S65" s="14">
        <v>0.62</v>
      </c>
      <c r="T65" s="14">
        <v>0.37</v>
      </c>
      <c r="U65" s="14">
        <v>1</v>
      </c>
      <c r="V65" s="14">
        <v>0</v>
      </c>
      <c r="W65" s="14">
        <v>1</v>
      </c>
      <c r="X65" s="14" t="s">
        <v>42</v>
      </c>
      <c r="Y65" s="14">
        <v>145</v>
      </c>
      <c r="Z65" s="14">
        <v>1</v>
      </c>
      <c r="AA65" s="14">
        <v>131</v>
      </c>
      <c r="AB65" s="14">
        <v>1</v>
      </c>
      <c r="AC65" s="14">
        <v>8.1999999999999993</v>
      </c>
      <c r="AD65" s="14">
        <v>1</v>
      </c>
      <c r="AE65" s="14">
        <v>0.11</v>
      </c>
    </row>
    <row r="66" spans="2:31" x14ac:dyDescent="0.3">
      <c r="B66" s="14" t="s">
        <v>180</v>
      </c>
      <c r="C66" s="14" t="s">
        <v>181</v>
      </c>
      <c r="D66" s="14">
        <v>0.08</v>
      </c>
      <c r="E66" s="14">
        <v>0.2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0.9</v>
      </c>
      <c r="L66" s="14">
        <v>0</v>
      </c>
      <c r="M66" s="14"/>
      <c r="N66" s="14">
        <v>0.02</v>
      </c>
      <c r="O66" s="14">
        <v>0.02</v>
      </c>
      <c r="P66" s="14" t="s">
        <v>41</v>
      </c>
      <c r="Q66" s="14">
        <v>2E-3</v>
      </c>
      <c r="R66" s="14">
        <v>0.01</v>
      </c>
      <c r="S66" s="14">
        <v>0.17</v>
      </c>
      <c r="T66" s="14">
        <v>0.18</v>
      </c>
      <c r="U66" s="14">
        <v>1</v>
      </c>
      <c r="V66" s="14">
        <v>5</v>
      </c>
      <c r="W66" s="14">
        <v>1</v>
      </c>
      <c r="X66" s="14" t="s">
        <v>42</v>
      </c>
      <c r="Y66" s="14">
        <v>147</v>
      </c>
      <c r="Z66" s="14">
        <v>1</v>
      </c>
      <c r="AA66" s="14">
        <v>133</v>
      </c>
      <c r="AB66" s="14">
        <v>1</v>
      </c>
      <c r="AC66" s="14">
        <v>7.8</v>
      </c>
      <c r="AD66" s="14">
        <v>1</v>
      </c>
      <c r="AE66" s="14">
        <v>0.11</v>
      </c>
    </row>
    <row r="67" spans="2:31" x14ac:dyDescent="0.3">
      <c r="B67" s="14" t="s">
        <v>182</v>
      </c>
      <c r="C67" s="14" t="s">
        <v>183</v>
      </c>
      <c r="D67" s="14">
        <v>0.06</v>
      </c>
      <c r="E67" s="14">
        <v>0.13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 t="s">
        <v>40</v>
      </c>
      <c r="L67" s="14">
        <v>0</v>
      </c>
      <c r="M67" s="14"/>
      <c r="N67" s="14">
        <v>0.02</v>
      </c>
      <c r="O67" s="14" t="s">
        <v>41</v>
      </c>
      <c r="P67" s="14" t="s">
        <v>41</v>
      </c>
      <c r="Q67" s="14">
        <v>4.0000000000000001E-3</v>
      </c>
      <c r="R67" s="14" t="s">
        <v>41</v>
      </c>
      <c r="S67" s="14">
        <v>0.3</v>
      </c>
      <c r="T67" s="14">
        <v>0.22</v>
      </c>
      <c r="U67" s="14">
        <v>0</v>
      </c>
      <c r="V67" s="14">
        <v>2</v>
      </c>
      <c r="W67" s="14">
        <v>1</v>
      </c>
      <c r="X67" s="14" t="s">
        <v>42</v>
      </c>
      <c r="Y67" s="14">
        <v>145</v>
      </c>
      <c r="Z67" s="14">
        <v>2.1</v>
      </c>
      <c r="AA67" s="14">
        <v>131</v>
      </c>
      <c r="AB67" s="14">
        <v>1</v>
      </c>
      <c r="AC67" s="14">
        <v>8</v>
      </c>
      <c r="AD67" s="14">
        <v>8.1999999999999993</v>
      </c>
      <c r="AE67" s="14">
        <v>0.16</v>
      </c>
    </row>
    <row r="68" spans="2:31" x14ac:dyDescent="0.3">
      <c r="B68" s="14" t="s">
        <v>184</v>
      </c>
      <c r="C68" s="14" t="s">
        <v>185</v>
      </c>
      <c r="D68" s="14" t="s">
        <v>78</v>
      </c>
      <c r="E68" s="14" t="s">
        <v>78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1.5</v>
      </c>
      <c r="L68" s="14">
        <v>0</v>
      </c>
      <c r="M68" s="14"/>
      <c r="N68" s="14" t="s">
        <v>41</v>
      </c>
      <c r="O68" s="14" t="s">
        <v>41</v>
      </c>
      <c r="P68" s="14" t="s">
        <v>41</v>
      </c>
      <c r="Q68" s="14">
        <v>2E-3</v>
      </c>
      <c r="R68" s="14">
        <v>0.05</v>
      </c>
      <c r="S68" s="14">
        <v>0.22</v>
      </c>
      <c r="T68" s="14">
        <v>0.13</v>
      </c>
      <c r="U68" s="14">
        <v>50</v>
      </c>
      <c r="V68" s="14" t="s">
        <v>107</v>
      </c>
      <c r="W68" s="14">
        <v>1</v>
      </c>
      <c r="X68" s="14" t="s">
        <v>42</v>
      </c>
      <c r="Y68" s="14">
        <v>159</v>
      </c>
      <c r="Z68" s="14">
        <v>1</v>
      </c>
      <c r="AA68" s="14">
        <v>144</v>
      </c>
      <c r="AB68" s="14">
        <v>8.1999999999999993</v>
      </c>
      <c r="AC68" s="14">
        <v>7.7</v>
      </c>
      <c r="AD68" s="14">
        <v>0.1</v>
      </c>
      <c r="AE68" s="14">
        <v>0.87</v>
      </c>
    </row>
    <row r="69" spans="2:31" x14ac:dyDescent="0.3">
      <c r="B69" s="14" t="s">
        <v>186</v>
      </c>
      <c r="C69" s="14" t="s">
        <v>187</v>
      </c>
      <c r="D69" s="14" t="s">
        <v>78</v>
      </c>
      <c r="E69" s="14">
        <v>0.06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 t="s">
        <v>40</v>
      </c>
      <c r="L69" s="14">
        <v>0</v>
      </c>
      <c r="M69" s="14"/>
      <c r="N69" s="14" t="s">
        <v>41</v>
      </c>
      <c r="O69" s="14" t="s">
        <v>41</v>
      </c>
      <c r="P69" s="14" t="s">
        <v>41</v>
      </c>
      <c r="Q69" s="14">
        <v>2E-3</v>
      </c>
      <c r="R69" s="14">
        <v>0.04</v>
      </c>
      <c r="S69" s="14">
        <v>0.36</v>
      </c>
      <c r="T69" s="14">
        <v>0.17</v>
      </c>
      <c r="U69" s="14">
        <v>52</v>
      </c>
      <c r="V69" s="14" t="s">
        <v>107</v>
      </c>
      <c r="W69" s="14">
        <v>1</v>
      </c>
      <c r="X69" s="14" t="s">
        <v>42</v>
      </c>
      <c r="Y69" s="14">
        <v>175</v>
      </c>
      <c r="Z69" s="14">
        <v>1</v>
      </c>
      <c r="AA69" s="14">
        <v>158</v>
      </c>
      <c r="AB69" s="14">
        <v>8.1999999999999993</v>
      </c>
      <c r="AC69" s="14">
        <v>7.7</v>
      </c>
      <c r="AD69" s="14">
        <v>0.1</v>
      </c>
      <c r="AE69" s="14">
        <v>0.42</v>
      </c>
    </row>
    <row r="70" spans="2:31" x14ac:dyDescent="0.3">
      <c r="B70" s="14" t="s">
        <v>188</v>
      </c>
      <c r="C70" s="14" t="s">
        <v>189</v>
      </c>
      <c r="D70" s="14" t="s">
        <v>78</v>
      </c>
      <c r="E70" s="14" t="s">
        <v>78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 t="s">
        <v>40</v>
      </c>
      <c r="L70" s="14">
        <v>0</v>
      </c>
      <c r="M70" s="14"/>
      <c r="N70" s="14" t="s">
        <v>41</v>
      </c>
      <c r="O70" s="14" t="s">
        <v>41</v>
      </c>
      <c r="P70" s="14" t="s">
        <v>41</v>
      </c>
      <c r="Q70" s="14">
        <v>2E-3</v>
      </c>
      <c r="R70" s="14">
        <v>0.04</v>
      </c>
      <c r="S70" s="14">
        <v>0.35</v>
      </c>
      <c r="T70" s="14">
        <v>0.13</v>
      </c>
      <c r="U70" s="14">
        <v>117</v>
      </c>
      <c r="V70" s="14" t="s">
        <v>107</v>
      </c>
      <c r="W70" s="14">
        <v>1</v>
      </c>
      <c r="X70" s="14" t="s">
        <v>42</v>
      </c>
      <c r="Y70" s="14">
        <v>152</v>
      </c>
      <c r="Z70" s="14">
        <v>1</v>
      </c>
      <c r="AA70" s="14">
        <v>137</v>
      </c>
      <c r="AB70" s="14">
        <v>8.1999999999999993</v>
      </c>
      <c r="AC70" s="14">
        <v>7.6</v>
      </c>
      <c r="AD70" s="14">
        <v>0.1</v>
      </c>
      <c r="AE70" s="14">
        <v>0.33</v>
      </c>
    </row>
    <row r="71" spans="2:31" x14ac:dyDescent="0.3">
      <c r="B71" s="14" t="s">
        <v>190</v>
      </c>
      <c r="C71" s="14" t="s">
        <v>191</v>
      </c>
      <c r="D71" s="14">
        <v>0.13</v>
      </c>
      <c r="E71" s="14">
        <v>0.21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 t="s">
        <v>40</v>
      </c>
      <c r="L71" s="14">
        <v>0</v>
      </c>
      <c r="M71" s="14"/>
      <c r="N71" s="14">
        <v>0.02</v>
      </c>
      <c r="O71" s="14" t="s">
        <v>41</v>
      </c>
      <c r="P71" s="14" t="s">
        <v>41</v>
      </c>
      <c r="Q71" s="14">
        <v>2E-3</v>
      </c>
      <c r="R71" s="14" t="s">
        <v>41</v>
      </c>
      <c r="S71" s="14">
        <v>0.09</v>
      </c>
      <c r="T71" s="14">
        <v>0.28000000000000003</v>
      </c>
      <c r="U71" s="14">
        <v>0</v>
      </c>
      <c r="V71" s="14">
        <v>6</v>
      </c>
      <c r="W71" s="14">
        <v>1</v>
      </c>
      <c r="X71" s="14" t="s">
        <v>42</v>
      </c>
      <c r="Y71" s="14">
        <v>190</v>
      </c>
      <c r="Z71" s="14">
        <v>1</v>
      </c>
      <c r="AA71" s="14">
        <v>172</v>
      </c>
      <c r="AB71" s="14">
        <v>1</v>
      </c>
      <c r="AC71" s="14">
        <v>7.9</v>
      </c>
      <c r="AD71" s="14"/>
      <c r="AE71" s="14">
        <v>0.12</v>
      </c>
    </row>
    <row r="72" spans="2:31" x14ac:dyDescent="0.3">
      <c r="B72" s="14" t="s">
        <v>192</v>
      </c>
      <c r="C72" s="14" t="s">
        <v>193</v>
      </c>
      <c r="D72" s="14">
        <v>0.11</v>
      </c>
      <c r="E72" s="14">
        <v>0.17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 t="s">
        <v>40</v>
      </c>
      <c r="L72" s="14">
        <v>0</v>
      </c>
      <c r="M72" s="14"/>
      <c r="N72" s="14">
        <v>0.02</v>
      </c>
      <c r="O72" s="14" t="s">
        <v>41</v>
      </c>
      <c r="P72" s="14" t="s">
        <v>41</v>
      </c>
      <c r="Q72" s="14">
        <v>2E-3</v>
      </c>
      <c r="R72" s="14" t="s">
        <v>41</v>
      </c>
      <c r="S72" s="14">
        <v>0.36</v>
      </c>
      <c r="T72" s="14">
        <v>0.47</v>
      </c>
      <c r="U72" s="14">
        <v>0</v>
      </c>
      <c r="V72" s="14">
        <v>3</v>
      </c>
      <c r="W72" s="14">
        <v>1</v>
      </c>
      <c r="X72" s="14" t="s">
        <v>42</v>
      </c>
      <c r="Y72" s="14">
        <v>151</v>
      </c>
      <c r="Z72" s="14">
        <v>1</v>
      </c>
      <c r="AA72" s="14">
        <v>137</v>
      </c>
      <c r="AB72" s="14">
        <v>1</v>
      </c>
      <c r="AC72" s="14">
        <v>8.1</v>
      </c>
      <c r="AD72" s="14"/>
      <c r="AE72" s="14">
        <v>0.11</v>
      </c>
    </row>
    <row r="73" spans="2:31" x14ac:dyDescent="0.3">
      <c r="B73" s="14" t="s">
        <v>194</v>
      </c>
      <c r="C73" s="14" t="s">
        <v>195</v>
      </c>
      <c r="D73" s="14" t="s">
        <v>78</v>
      </c>
      <c r="E73" s="14">
        <v>0.12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 t="s">
        <v>40</v>
      </c>
      <c r="L73" s="14">
        <v>0</v>
      </c>
      <c r="M73" s="14"/>
      <c r="N73" s="14">
        <v>0.02</v>
      </c>
      <c r="O73" s="14" t="s">
        <v>41</v>
      </c>
      <c r="P73" s="14" t="s">
        <v>41</v>
      </c>
      <c r="Q73" s="14">
        <v>3.0000000000000001E-3</v>
      </c>
      <c r="R73" s="14">
        <v>0.01</v>
      </c>
      <c r="S73" s="14">
        <v>0.33</v>
      </c>
      <c r="T73" s="14">
        <v>0.12</v>
      </c>
      <c r="U73" s="14">
        <v>0</v>
      </c>
      <c r="V73" s="14">
        <v>106</v>
      </c>
      <c r="W73" s="14">
        <v>1</v>
      </c>
      <c r="X73" s="14" t="s">
        <v>42</v>
      </c>
      <c r="Y73" s="14">
        <v>146</v>
      </c>
      <c r="Z73" s="14">
        <v>1</v>
      </c>
      <c r="AA73" s="14">
        <v>132</v>
      </c>
      <c r="AB73" s="14">
        <v>1</v>
      </c>
      <c r="AC73" s="14">
        <v>8</v>
      </c>
      <c r="AD73" s="14"/>
      <c r="AE73" s="14">
        <v>0.13</v>
      </c>
    </row>
    <row r="74" spans="2:31" x14ac:dyDescent="0.3">
      <c r="B74" s="14" t="s">
        <v>196</v>
      </c>
      <c r="C74" s="14" t="s">
        <v>197</v>
      </c>
      <c r="D74" s="14">
        <v>7.0000000000000007E-2</v>
      </c>
      <c r="E74" s="14">
        <v>0.15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 t="s">
        <v>40</v>
      </c>
      <c r="L74" s="14">
        <v>0</v>
      </c>
      <c r="M74" s="14"/>
      <c r="N74" s="14">
        <v>0.02</v>
      </c>
      <c r="O74" s="14" t="s">
        <v>41</v>
      </c>
      <c r="P74" s="14" t="s">
        <v>41</v>
      </c>
      <c r="Q74" s="14">
        <v>2E-3</v>
      </c>
      <c r="R74" s="14" t="s">
        <v>41</v>
      </c>
      <c r="S74" s="14">
        <v>0.23</v>
      </c>
      <c r="T74" s="14">
        <v>0.24</v>
      </c>
      <c r="U74" s="14">
        <v>4</v>
      </c>
      <c r="V74" s="14">
        <v>21</v>
      </c>
      <c r="W74" s="14">
        <v>1</v>
      </c>
      <c r="X74" s="14" t="s">
        <v>42</v>
      </c>
      <c r="Y74" s="14">
        <v>150</v>
      </c>
      <c r="Z74" s="14">
        <v>1</v>
      </c>
      <c r="AA74" s="14">
        <v>136</v>
      </c>
      <c r="AB74" s="14">
        <v>1</v>
      </c>
      <c r="AC74" s="14">
        <v>8.1999999999999993</v>
      </c>
      <c r="AD74" s="14">
        <v>1</v>
      </c>
      <c r="AE74" s="14">
        <v>0.13</v>
      </c>
    </row>
    <row r="75" spans="2:31" x14ac:dyDescent="0.3">
      <c r="B75" s="14" t="s">
        <v>198</v>
      </c>
      <c r="C75" s="14" t="s">
        <v>199</v>
      </c>
      <c r="D75" s="14" t="s">
        <v>78</v>
      </c>
      <c r="E75" s="14">
        <v>0.09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0.9</v>
      </c>
      <c r="L75" s="14">
        <v>0</v>
      </c>
      <c r="M75" s="14"/>
      <c r="N75" s="14">
        <v>0.02</v>
      </c>
      <c r="O75" s="14" t="s">
        <v>41</v>
      </c>
      <c r="P75" s="14" t="s">
        <v>41</v>
      </c>
      <c r="Q75" s="14">
        <v>1E-3</v>
      </c>
      <c r="R75" s="14" t="s">
        <v>41</v>
      </c>
      <c r="S75" s="14">
        <v>0.12</v>
      </c>
      <c r="T75" s="14">
        <v>0.38</v>
      </c>
      <c r="U75" s="14">
        <v>1</v>
      </c>
      <c r="V75" s="14">
        <v>38</v>
      </c>
      <c r="W75" s="14">
        <v>1</v>
      </c>
      <c r="X75" s="14" t="s">
        <v>42</v>
      </c>
      <c r="Y75" s="14">
        <v>143</v>
      </c>
      <c r="Z75" s="14">
        <v>1</v>
      </c>
      <c r="AA75" s="14">
        <v>129</v>
      </c>
      <c r="AB75" s="14">
        <v>1</v>
      </c>
      <c r="AC75" s="14">
        <v>8.3000000000000007</v>
      </c>
      <c r="AD75" s="14">
        <v>1</v>
      </c>
      <c r="AE75" s="14">
        <v>0.09</v>
      </c>
    </row>
    <row r="76" spans="2:31" x14ac:dyDescent="0.3">
      <c r="B76" s="14" t="s">
        <v>200</v>
      </c>
      <c r="C76" s="14" t="s">
        <v>201</v>
      </c>
      <c r="D76" s="14" t="s">
        <v>78</v>
      </c>
      <c r="E76" s="14" t="s">
        <v>78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 t="s">
        <v>40</v>
      </c>
      <c r="L76" s="14">
        <v>0</v>
      </c>
      <c r="M76" s="14"/>
      <c r="N76" s="14">
        <v>0.02</v>
      </c>
      <c r="O76" s="14" t="s">
        <v>41</v>
      </c>
      <c r="P76" s="14" t="s">
        <v>41</v>
      </c>
      <c r="Q76" s="14">
        <v>1E-3</v>
      </c>
      <c r="R76" s="14" t="s">
        <v>41</v>
      </c>
      <c r="S76" s="14">
        <v>0.15</v>
      </c>
      <c r="T76" s="14">
        <v>0.22</v>
      </c>
      <c r="U76" s="14">
        <v>19</v>
      </c>
      <c r="V76" s="14">
        <v>39</v>
      </c>
      <c r="W76" s="14">
        <v>1</v>
      </c>
      <c r="X76" s="14" t="s">
        <v>42</v>
      </c>
      <c r="Y76" s="14">
        <v>143</v>
      </c>
      <c r="Z76" s="14">
        <v>1</v>
      </c>
      <c r="AA76" s="14">
        <v>129</v>
      </c>
      <c r="AB76" s="14">
        <v>1</v>
      </c>
      <c r="AC76" s="14">
        <v>8.3000000000000007</v>
      </c>
      <c r="AD76" s="14">
        <v>1</v>
      </c>
      <c r="AE76" s="14">
        <v>0.08</v>
      </c>
    </row>
    <row r="77" spans="2:31" x14ac:dyDescent="0.3">
      <c r="B77" s="14" t="s">
        <v>202</v>
      </c>
      <c r="C77" s="14" t="s">
        <v>203</v>
      </c>
      <c r="D77" s="14">
        <v>0.06</v>
      </c>
      <c r="E77" s="14">
        <v>0.15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 t="s">
        <v>40</v>
      </c>
      <c r="L77" s="14">
        <v>0</v>
      </c>
      <c r="M77" s="14"/>
      <c r="N77" s="14">
        <v>0.02</v>
      </c>
      <c r="O77" s="14" t="s">
        <v>41</v>
      </c>
      <c r="P77" s="14">
        <v>0.01</v>
      </c>
      <c r="Q77" s="14">
        <v>8.9999999999999993E-3</v>
      </c>
      <c r="R77" s="14" t="s">
        <v>41</v>
      </c>
      <c r="S77" s="14">
        <v>0.28999999999999998</v>
      </c>
      <c r="T77" s="14">
        <v>0.33</v>
      </c>
      <c r="U77" s="14">
        <v>0</v>
      </c>
      <c r="V77" s="14">
        <v>1</v>
      </c>
      <c r="W77" s="14">
        <v>1</v>
      </c>
      <c r="X77" s="14" t="s">
        <v>42</v>
      </c>
      <c r="Y77" s="14">
        <v>146</v>
      </c>
      <c r="Z77" s="14">
        <v>1</v>
      </c>
      <c r="AA77" s="14">
        <v>132</v>
      </c>
      <c r="AB77" s="14">
        <v>1</v>
      </c>
      <c r="AC77" s="14">
        <v>8.1</v>
      </c>
      <c r="AD77" s="14"/>
      <c r="AE77" s="14">
        <v>0.11</v>
      </c>
    </row>
    <row r="78" spans="2:31" x14ac:dyDescent="0.3">
      <c r="B78" s="14" t="s">
        <v>204</v>
      </c>
      <c r="C78" s="14" t="s">
        <v>205</v>
      </c>
      <c r="D78" s="14" t="s">
        <v>78</v>
      </c>
      <c r="E78" s="14" t="s">
        <v>78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 t="s">
        <v>40</v>
      </c>
      <c r="L78" s="14">
        <v>0</v>
      </c>
      <c r="M78" s="14"/>
      <c r="N78" s="14">
        <v>0.03</v>
      </c>
      <c r="O78" s="14">
        <v>0.01</v>
      </c>
      <c r="P78" s="14">
        <v>0.06</v>
      </c>
      <c r="Q78" s="14">
        <v>0.03</v>
      </c>
      <c r="R78" s="14" t="s">
        <v>41</v>
      </c>
      <c r="S78" s="14" t="s">
        <v>78</v>
      </c>
      <c r="T78" s="14">
        <v>0.22</v>
      </c>
      <c r="U78" s="14">
        <v>39</v>
      </c>
      <c r="V78" s="14">
        <v>289</v>
      </c>
      <c r="W78" s="14">
        <v>1</v>
      </c>
      <c r="X78" s="14" t="s">
        <v>42</v>
      </c>
      <c r="Y78" s="14">
        <v>142</v>
      </c>
      <c r="Z78" s="14">
        <v>1</v>
      </c>
      <c r="AA78" s="14">
        <v>128</v>
      </c>
      <c r="AB78" s="14">
        <v>1</v>
      </c>
      <c r="AC78" s="14">
        <v>7.4</v>
      </c>
      <c r="AD78" s="14"/>
      <c r="AE78" s="14">
        <v>0.6</v>
      </c>
    </row>
    <row r="79" spans="2:31" x14ac:dyDescent="0.3">
      <c r="B79" s="14" t="s">
        <v>206</v>
      </c>
      <c r="C79" s="14" t="s">
        <v>207</v>
      </c>
      <c r="D79" s="14">
        <v>0.14000000000000001</v>
      </c>
      <c r="E79" s="14">
        <v>0.22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 t="s">
        <v>40</v>
      </c>
      <c r="L79" s="14">
        <v>0</v>
      </c>
      <c r="M79" s="14"/>
      <c r="N79" s="14">
        <v>0.02</v>
      </c>
      <c r="O79" s="14" t="s">
        <v>41</v>
      </c>
      <c r="P79" s="14">
        <v>0.04</v>
      </c>
      <c r="Q79" s="14">
        <v>1.4999999999999999E-2</v>
      </c>
      <c r="R79" s="14" t="s">
        <v>41</v>
      </c>
      <c r="S79" s="14">
        <v>0.25</v>
      </c>
      <c r="T79" s="14">
        <v>0.26</v>
      </c>
      <c r="U79" s="14">
        <v>0</v>
      </c>
      <c r="V79" s="14">
        <v>0</v>
      </c>
      <c r="W79" s="14">
        <v>1</v>
      </c>
      <c r="X79" s="14" t="s">
        <v>42</v>
      </c>
      <c r="Y79" s="14">
        <v>146</v>
      </c>
      <c r="Z79" s="14">
        <v>1</v>
      </c>
      <c r="AA79" s="14">
        <v>132</v>
      </c>
      <c r="AB79" s="14">
        <v>1</v>
      </c>
      <c r="AC79" s="14">
        <v>7.6</v>
      </c>
      <c r="AD79" s="14"/>
      <c r="AE79" s="14">
        <v>0.28999999999999998</v>
      </c>
    </row>
    <row r="80" spans="2:31" x14ac:dyDescent="0.3">
      <c r="B80" s="14" t="s">
        <v>208</v>
      </c>
      <c r="C80" s="14" t="s">
        <v>209</v>
      </c>
      <c r="D80" s="14">
        <v>0.1</v>
      </c>
      <c r="E80" s="14">
        <v>0.2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 t="s">
        <v>40</v>
      </c>
      <c r="L80" s="14">
        <v>0</v>
      </c>
      <c r="M80" s="14"/>
      <c r="N80" s="14">
        <v>0.02</v>
      </c>
      <c r="O80" s="14" t="s">
        <v>41</v>
      </c>
      <c r="P80" s="14" t="s">
        <v>41</v>
      </c>
      <c r="Q80" s="14">
        <v>6.0000000000000001E-3</v>
      </c>
      <c r="R80" s="14" t="s">
        <v>41</v>
      </c>
      <c r="S80" s="14">
        <v>0.37</v>
      </c>
      <c r="T80" s="14">
        <v>0.24</v>
      </c>
      <c r="U80" s="14">
        <v>0</v>
      </c>
      <c r="V80" s="14">
        <v>2</v>
      </c>
      <c r="W80" s="14">
        <v>1</v>
      </c>
      <c r="X80" s="14" t="s">
        <v>42</v>
      </c>
      <c r="Y80" s="14">
        <v>173</v>
      </c>
      <c r="Z80" s="14">
        <v>1</v>
      </c>
      <c r="AA80" s="14">
        <v>156</v>
      </c>
      <c r="AB80" s="14">
        <v>1</v>
      </c>
      <c r="AC80" s="14">
        <v>7.8</v>
      </c>
      <c r="AD80" s="14"/>
      <c r="AE80" s="14">
        <v>0.17</v>
      </c>
    </row>
    <row r="81" spans="2:31" x14ac:dyDescent="0.3">
      <c r="B81" s="14" t="s">
        <v>210</v>
      </c>
      <c r="C81" s="14" t="s">
        <v>211</v>
      </c>
      <c r="D81" s="14">
        <v>0.1</v>
      </c>
      <c r="E81" s="14">
        <v>0.2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 t="s">
        <v>40</v>
      </c>
      <c r="L81" s="14">
        <v>0</v>
      </c>
      <c r="M81" s="14"/>
      <c r="N81" s="14">
        <v>0.02</v>
      </c>
      <c r="O81" s="14">
        <v>0.02</v>
      </c>
      <c r="P81" s="14">
        <v>0.01</v>
      </c>
      <c r="Q81" s="14">
        <v>6.0000000000000001E-3</v>
      </c>
      <c r="R81" s="14">
        <v>0.01</v>
      </c>
      <c r="S81" s="14">
        <v>0.17</v>
      </c>
      <c r="T81" s="14">
        <v>0.25</v>
      </c>
      <c r="U81" s="14">
        <v>0</v>
      </c>
      <c r="V81" s="14">
        <v>4</v>
      </c>
      <c r="W81" s="14">
        <v>1</v>
      </c>
      <c r="X81" s="14" t="s">
        <v>42</v>
      </c>
      <c r="Y81" s="14">
        <v>156</v>
      </c>
      <c r="Z81" s="14">
        <v>1</v>
      </c>
      <c r="AA81" s="14">
        <v>141</v>
      </c>
      <c r="AB81" s="14">
        <v>1</v>
      </c>
      <c r="AC81" s="14">
        <v>8</v>
      </c>
      <c r="AD81" s="14"/>
      <c r="AE81" s="14">
        <v>0.17</v>
      </c>
    </row>
    <row r="82" spans="2:31" x14ac:dyDescent="0.3">
      <c r="B82" s="14" t="s">
        <v>212</v>
      </c>
      <c r="C82" s="14" t="s">
        <v>213</v>
      </c>
      <c r="D82" s="14">
        <v>0.15</v>
      </c>
      <c r="E82" s="14">
        <v>0.22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 t="s">
        <v>40</v>
      </c>
      <c r="L82" s="14">
        <v>0</v>
      </c>
      <c r="M82" s="14"/>
      <c r="N82" s="14">
        <v>0.02</v>
      </c>
      <c r="O82" s="14" t="s">
        <v>41</v>
      </c>
      <c r="P82" s="14">
        <v>0.03</v>
      </c>
      <c r="Q82" s="14">
        <v>1.9E-2</v>
      </c>
      <c r="R82" s="14" t="s">
        <v>41</v>
      </c>
      <c r="S82" s="14">
        <v>0.26</v>
      </c>
      <c r="T82" s="14">
        <v>0.23</v>
      </c>
      <c r="U82" s="14">
        <v>4</v>
      </c>
      <c r="V82" s="14">
        <v>0</v>
      </c>
      <c r="W82" s="14">
        <v>1</v>
      </c>
      <c r="X82" s="14" t="s">
        <v>42</v>
      </c>
      <c r="Y82" s="14">
        <v>147</v>
      </c>
      <c r="Z82" s="14">
        <v>1</v>
      </c>
      <c r="AA82" s="14">
        <v>133</v>
      </c>
      <c r="AB82" s="14">
        <v>1</v>
      </c>
      <c r="AC82" s="14">
        <v>8.1</v>
      </c>
      <c r="AD82" s="14"/>
      <c r="AE82" s="14">
        <v>0.36</v>
      </c>
    </row>
    <row r="83" spans="2:31" x14ac:dyDescent="0.3">
      <c r="B83" s="14" t="s">
        <v>214</v>
      </c>
      <c r="C83" s="14" t="s">
        <v>215</v>
      </c>
      <c r="D83" s="14" t="s">
        <v>78</v>
      </c>
      <c r="E83" s="14" t="s">
        <v>78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 t="s">
        <v>40</v>
      </c>
      <c r="L83" s="14">
        <v>0</v>
      </c>
      <c r="M83" s="14"/>
      <c r="N83" s="14">
        <v>0.03</v>
      </c>
      <c r="O83" s="14" t="s">
        <v>41</v>
      </c>
      <c r="P83" s="14">
        <v>0.02</v>
      </c>
      <c r="Q83" s="14">
        <v>5.0000000000000001E-3</v>
      </c>
      <c r="R83" s="14">
        <v>0.01</v>
      </c>
      <c r="S83" s="14">
        <v>0.21</v>
      </c>
      <c r="T83" s="14">
        <v>0.27</v>
      </c>
      <c r="U83" s="14" t="s">
        <v>107</v>
      </c>
      <c r="V83" s="14" t="s">
        <v>107</v>
      </c>
      <c r="W83" s="14">
        <v>1</v>
      </c>
      <c r="X83" s="14" t="s">
        <v>42</v>
      </c>
      <c r="Y83" s="14">
        <v>150</v>
      </c>
      <c r="Z83" s="14">
        <v>1</v>
      </c>
      <c r="AA83" s="14">
        <v>136</v>
      </c>
      <c r="AB83" s="14">
        <v>1</v>
      </c>
      <c r="AC83" s="14">
        <v>7.9</v>
      </c>
      <c r="AD83" s="14"/>
      <c r="AE83" s="14">
        <v>0.15</v>
      </c>
    </row>
    <row r="84" spans="2:31" x14ac:dyDescent="0.3">
      <c r="B84" s="14" t="s">
        <v>216</v>
      </c>
      <c r="C84" s="14" t="s">
        <v>217</v>
      </c>
      <c r="D84" s="14">
        <v>0.1</v>
      </c>
      <c r="E84" s="14">
        <v>0.16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0.6</v>
      </c>
      <c r="L84" s="14">
        <v>0</v>
      </c>
      <c r="M84" s="14"/>
      <c r="N84" s="14">
        <v>0.02</v>
      </c>
      <c r="O84" s="14" t="s">
        <v>41</v>
      </c>
      <c r="P84" s="14">
        <v>0.04</v>
      </c>
      <c r="Q84" s="14">
        <v>1.6E-2</v>
      </c>
      <c r="R84" s="14" t="s">
        <v>41</v>
      </c>
      <c r="S84" s="14">
        <v>0.33</v>
      </c>
      <c r="T84" s="14">
        <v>0.37</v>
      </c>
      <c r="U84" s="14">
        <v>0</v>
      </c>
      <c r="V84" s="14">
        <v>11</v>
      </c>
      <c r="W84" s="14">
        <v>1</v>
      </c>
      <c r="X84" s="14" t="s">
        <v>42</v>
      </c>
      <c r="Y84" s="14">
        <v>150</v>
      </c>
      <c r="Z84" s="14">
        <v>1</v>
      </c>
      <c r="AA84" s="14">
        <v>136</v>
      </c>
      <c r="AB84" s="14">
        <v>1</v>
      </c>
      <c r="AC84" s="14">
        <v>7.8</v>
      </c>
      <c r="AD84" s="14">
        <v>1</v>
      </c>
      <c r="AE84" s="14">
        <v>0.35</v>
      </c>
    </row>
    <row r="85" spans="2:31" x14ac:dyDescent="0.3">
      <c r="B85" s="14" t="s">
        <v>218</v>
      </c>
      <c r="C85" s="14" t="s">
        <v>219</v>
      </c>
      <c r="D85" s="14">
        <v>0.11</v>
      </c>
      <c r="E85" s="14">
        <v>0.2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 t="s">
        <v>40</v>
      </c>
      <c r="L85" s="14">
        <v>0</v>
      </c>
      <c r="M85" s="14"/>
      <c r="N85" s="14">
        <v>0.02</v>
      </c>
      <c r="O85" s="14" t="s">
        <v>41</v>
      </c>
      <c r="P85" s="14">
        <v>0.04</v>
      </c>
      <c r="Q85" s="14">
        <v>0.02</v>
      </c>
      <c r="R85" s="14" t="s">
        <v>41</v>
      </c>
      <c r="S85" s="14">
        <v>0.27</v>
      </c>
      <c r="T85" s="14">
        <v>0.31</v>
      </c>
      <c r="U85" s="14">
        <v>0</v>
      </c>
      <c r="V85" s="14">
        <v>4</v>
      </c>
      <c r="W85" s="14">
        <v>1</v>
      </c>
      <c r="X85" s="14" t="s">
        <v>42</v>
      </c>
      <c r="Y85" s="14">
        <v>151</v>
      </c>
      <c r="Z85" s="14">
        <v>1</v>
      </c>
      <c r="AA85" s="14">
        <v>137</v>
      </c>
      <c r="AB85" s="14">
        <v>1</v>
      </c>
      <c r="AC85" s="14">
        <v>7.9</v>
      </c>
      <c r="AD85" s="14">
        <v>1</v>
      </c>
      <c r="AE85" s="14">
        <v>0.42</v>
      </c>
    </row>
    <row r="86" spans="2:31" x14ac:dyDescent="0.3">
      <c r="B86" s="14" t="s">
        <v>220</v>
      </c>
      <c r="C86" s="14" t="s">
        <v>221</v>
      </c>
      <c r="D86" s="14">
        <v>0.13</v>
      </c>
      <c r="E86" s="14">
        <v>0.2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 t="s">
        <v>40</v>
      </c>
      <c r="L86" s="14">
        <v>0</v>
      </c>
      <c r="M86" s="14"/>
      <c r="N86" s="14">
        <v>0.02</v>
      </c>
      <c r="O86" s="14" t="s">
        <v>41</v>
      </c>
      <c r="P86" s="14">
        <v>0.02</v>
      </c>
      <c r="Q86" s="14">
        <v>2E-3</v>
      </c>
      <c r="R86" s="14" t="s">
        <v>41</v>
      </c>
      <c r="S86" s="14">
        <v>0.19</v>
      </c>
      <c r="T86" s="14">
        <v>0.24</v>
      </c>
      <c r="U86" s="14">
        <v>0</v>
      </c>
      <c r="V86" s="14">
        <v>5</v>
      </c>
      <c r="W86" s="14">
        <v>1</v>
      </c>
      <c r="X86" s="14" t="s">
        <v>42</v>
      </c>
      <c r="Y86" s="14">
        <v>153</v>
      </c>
      <c r="Z86" s="14">
        <v>1</v>
      </c>
      <c r="AA86" s="14">
        <v>138</v>
      </c>
      <c r="AB86" s="14">
        <v>1</v>
      </c>
      <c r="AC86" s="14">
        <v>7.7</v>
      </c>
      <c r="AD86" s="14"/>
      <c r="AE86" s="14">
        <v>0.09</v>
      </c>
    </row>
    <row r="87" spans="2:31" x14ac:dyDescent="0.3">
      <c r="B87" s="14" t="s">
        <v>222</v>
      </c>
      <c r="C87" s="14" t="s">
        <v>223</v>
      </c>
      <c r="D87" s="14">
        <v>0.12</v>
      </c>
      <c r="E87" s="14">
        <v>0.21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 t="s">
        <v>40</v>
      </c>
      <c r="L87" s="14">
        <v>0</v>
      </c>
      <c r="M87" s="14"/>
      <c r="N87" s="14">
        <v>0.02</v>
      </c>
      <c r="O87" s="14" t="s">
        <v>41</v>
      </c>
      <c r="P87" s="14">
        <v>0.06</v>
      </c>
      <c r="Q87" s="14">
        <v>2.1999999999999999E-2</v>
      </c>
      <c r="R87" s="14" t="s">
        <v>41</v>
      </c>
      <c r="S87" s="14">
        <v>0.21</v>
      </c>
      <c r="T87" s="14">
        <v>0.24</v>
      </c>
      <c r="U87" s="14">
        <v>1</v>
      </c>
      <c r="V87" s="14">
        <v>46</v>
      </c>
      <c r="W87" s="14">
        <v>1</v>
      </c>
      <c r="X87" s="14" t="s">
        <v>42</v>
      </c>
      <c r="Y87" s="14">
        <v>144</v>
      </c>
      <c r="Z87" s="14">
        <v>1</v>
      </c>
      <c r="AA87" s="14">
        <v>130</v>
      </c>
      <c r="AB87" s="14">
        <v>1</v>
      </c>
      <c r="AC87" s="14">
        <v>7.8</v>
      </c>
      <c r="AD87" s="14"/>
      <c r="AE87" s="14">
        <v>0.53</v>
      </c>
    </row>
    <row r="88" spans="2:31" x14ac:dyDescent="0.3">
      <c r="B88" s="14" t="s">
        <v>224</v>
      </c>
      <c r="C88" s="14" t="s">
        <v>225</v>
      </c>
      <c r="D88" s="14">
        <v>0.09</v>
      </c>
      <c r="E88" s="14">
        <v>0.15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 t="s">
        <v>40</v>
      </c>
      <c r="L88" s="14">
        <v>0</v>
      </c>
      <c r="M88" s="14"/>
      <c r="N88" s="14">
        <v>0.02</v>
      </c>
      <c r="O88" s="14" t="s">
        <v>41</v>
      </c>
      <c r="P88" s="14" t="s">
        <v>41</v>
      </c>
      <c r="Q88" s="14">
        <v>1E-3</v>
      </c>
      <c r="R88" s="14" t="s">
        <v>41</v>
      </c>
      <c r="S88" s="14">
        <v>0.14000000000000001</v>
      </c>
      <c r="T88" s="14">
        <v>0.18</v>
      </c>
      <c r="U88" s="14">
        <v>2</v>
      </c>
      <c r="V88" s="14">
        <v>3</v>
      </c>
      <c r="W88" s="14">
        <v>1</v>
      </c>
      <c r="X88" s="14" t="s">
        <v>42</v>
      </c>
      <c r="Y88" s="14">
        <v>143</v>
      </c>
      <c r="Z88" s="14">
        <v>1</v>
      </c>
      <c r="AA88" s="14">
        <v>129</v>
      </c>
      <c r="AB88" s="14">
        <v>1</v>
      </c>
      <c r="AC88" s="14">
        <v>8.3000000000000007</v>
      </c>
      <c r="AD88" s="14">
        <v>1</v>
      </c>
      <c r="AE88" s="14">
        <v>0.1</v>
      </c>
    </row>
    <row r="89" spans="2:31" x14ac:dyDescent="0.3">
      <c r="B89" s="14" t="s">
        <v>226</v>
      </c>
      <c r="C89" s="14" t="s">
        <v>227</v>
      </c>
      <c r="D89" s="14">
        <v>0.14000000000000001</v>
      </c>
      <c r="E89" s="14">
        <v>0.24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 t="s">
        <v>40</v>
      </c>
      <c r="L89" s="14">
        <v>0</v>
      </c>
      <c r="M89" s="14"/>
      <c r="N89" s="14">
        <v>0.02</v>
      </c>
      <c r="O89" s="14" t="s">
        <v>41</v>
      </c>
      <c r="P89" s="14" t="s">
        <v>41</v>
      </c>
      <c r="Q89" s="14">
        <v>1E-3</v>
      </c>
      <c r="R89" s="14" t="s">
        <v>41</v>
      </c>
      <c r="S89" s="14">
        <v>0.3</v>
      </c>
      <c r="T89" s="14">
        <v>0.26</v>
      </c>
      <c r="U89" s="14">
        <v>1</v>
      </c>
      <c r="V89" s="14">
        <v>0</v>
      </c>
      <c r="W89" s="14">
        <v>1</v>
      </c>
      <c r="X89" s="14" t="s">
        <v>42</v>
      </c>
      <c r="Y89" s="14">
        <v>143</v>
      </c>
      <c r="Z89" s="14">
        <v>1</v>
      </c>
      <c r="AA89" s="14">
        <v>129</v>
      </c>
      <c r="AB89" s="14">
        <v>1</v>
      </c>
      <c r="AC89" s="14">
        <v>8.3000000000000007</v>
      </c>
      <c r="AD89" s="14">
        <v>1</v>
      </c>
      <c r="AE89" s="14">
        <v>0.09</v>
      </c>
    </row>
    <row r="90" spans="2:31" x14ac:dyDescent="0.3">
      <c r="B90" s="14" t="s">
        <v>228</v>
      </c>
      <c r="C90" s="14" t="s">
        <v>229</v>
      </c>
      <c r="D90" s="14" t="s">
        <v>78</v>
      </c>
      <c r="E90" s="14">
        <v>0.14000000000000001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 t="s">
        <v>40</v>
      </c>
      <c r="L90" s="14">
        <v>0</v>
      </c>
      <c r="M90" s="14"/>
      <c r="N90" s="14">
        <v>0.02</v>
      </c>
      <c r="O90" s="14" t="s">
        <v>41</v>
      </c>
      <c r="P90" s="14">
        <v>0.02</v>
      </c>
      <c r="Q90" s="14">
        <v>7.0000000000000001E-3</v>
      </c>
      <c r="R90" s="14" t="s">
        <v>41</v>
      </c>
      <c r="S90" s="14">
        <v>0.39</v>
      </c>
      <c r="T90" s="14">
        <v>0.16</v>
      </c>
      <c r="U90" s="14">
        <v>0</v>
      </c>
      <c r="V90" s="14">
        <v>0</v>
      </c>
      <c r="W90" s="14">
        <v>1</v>
      </c>
      <c r="X90" s="14" t="s">
        <v>42</v>
      </c>
      <c r="Y90" s="14">
        <v>162</v>
      </c>
      <c r="Z90" s="14">
        <v>1</v>
      </c>
      <c r="AA90" s="14">
        <v>147</v>
      </c>
      <c r="AB90" s="14">
        <v>1</v>
      </c>
      <c r="AC90" s="14">
        <v>7.8</v>
      </c>
      <c r="AD90" s="14">
        <v>0.1</v>
      </c>
      <c r="AE90" s="14">
        <v>0.24</v>
      </c>
    </row>
    <row r="91" spans="2:31" x14ac:dyDescent="0.3">
      <c r="B91" s="14" t="s">
        <v>230</v>
      </c>
      <c r="C91" s="14" t="s">
        <v>231</v>
      </c>
      <c r="D91" s="14">
        <v>0.11</v>
      </c>
      <c r="E91" s="14">
        <v>0.13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 t="s">
        <v>40</v>
      </c>
      <c r="L91" s="14">
        <v>0</v>
      </c>
      <c r="M91" s="14"/>
      <c r="N91" s="14">
        <v>0.02</v>
      </c>
      <c r="O91" s="14" t="s">
        <v>41</v>
      </c>
      <c r="P91" s="14" t="s">
        <v>41</v>
      </c>
      <c r="Q91" s="14">
        <v>3.0000000000000001E-3</v>
      </c>
      <c r="R91" s="14" t="s">
        <v>41</v>
      </c>
      <c r="S91" s="14">
        <v>0.28999999999999998</v>
      </c>
      <c r="T91" s="14">
        <v>0.11</v>
      </c>
      <c r="U91" s="14">
        <v>1</v>
      </c>
      <c r="V91" s="14">
        <v>0</v>
      </c>
      <c r="W91" s="14">
        <v>1</v>
      </c>
      <c r="X91" s="14" t="s">
        <v>42</v>
      </c>
      <c r="Y91" s="14">
        <v>170</v>
      </c>
      <c r="Z91" s="14">
        <v>1</v>
      </c>
      <c r="AA91" s="14">
        <v>154</v>
      </c>
      <c r="AB91" s="14">
        <v>1</v>
      </c>
      <c r="AC91" s="14">
        <v>8.4</v>
      </c>
      <c r="AD91" s="14">
        <v>1</v>
      </c>
      <c r="AE91" s="14">
        <v>0.14000000000000001</v>
      </c>
    </row>
    <row r="92" spans="2:31" x14ac:dyDescent="0.3">
      <c r="B92" s="14" t="s">
        <v>232</v>
      </c>
      <c r="C92" s="14" t="s">
        <v>233</v>
      </c>
      <c r="D92" s="14">
        <v>0.08</v>
      </c>
      <c r="E92" s="14">
        <v>0.15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 t="s">
        <v>40</v>
      </c>
      <c r="L92" s="14">
        <v>0</v>
      </c>
      <c r="M92" s="14"/>
      <c r="N92" s="14">
        <v>0.02</v>
      </c>
      <c r="O92" s="14">
        <v>0.03</v>
      </c>
      <c r="P92" s="14">
        <v>0.02</v>
      </c>
      <c r="Q92" s="14">
        <v>7.0000000000000001E-3</v>
      </c>
      <c r="R92" s="14">
        <v>0.02</v>
      </c>
      <c r="S92" s="14">
        <v>0.45</v>
      </c>
      <c r="T92" s="14">
        <v>0.28999999999999998</v>
      </c>
      <c r="U92" s="14">
        <v>0</v>
      </c>
      <c r="V92" s="14">
        <v>8</v>
      </c>
      <c r="W92" s="14">
        <v>1</v>
      </c>
      <c r="X92" s="14" t="s">
        <v>42</v>
      </c>
      <c r="Y92" s="14">
        <v>145</v>
      </c>
      <c r="Z92" s="14">
        <v>1</v>
      </c>
      <c r="AA92" s="14">
        <v>131</v>
      </c>
      <c r="AB92" s="14">
        <v>1</v>
      </c>
      <c r="AC92" s="14">
        <v>7.9</v>
      </c>
      <c r="AD92" s="14">
        <v>1</v>
      </c>
      <c r="AE92" s="14">
        <v>0.22</v>
      </c>
    </row>
    <row r="93" spans="2:31" x14ac:dyDescent="0.3">
      <c r="B93" s="14" t="s">
        <v>234</v>
      </c>
      <c r="C93" s="14" t="s">
        <v>235</v>
      </c>
      <c r="D93" s="14">
        <v>0.06</v>
      </c>
      <c r="E93" s="14">
        <v>0.15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 t="s">
        <v>40</v>
      </c>
      <c r="L93" s="14">
        <v>0</v>
      </c>
      <c r="M93" s="14"/>
      <c r="N93" s="14">
        <v>0.02</v>
      </c>
      <c r="O93" s="14" t="s">
        <v>41</v>
      </c>
      <c r="P93" s="14">
        <v>0.02</v>
      </c>
      <c r="Q93" s="14">
        <v>0.01</v>
      </c>
      <c r="R93" s="14" t="s">
        <v>41</v>
      </c>
      <c r="S93" s="14">
        <v>0.21</v>
      </c>
      <c r="T93" s="14">
        <v>0.14000000000000001</v>
      </c>
      <c r="U93" s="14">
        <v>0</v>
      </c>
      <c r="V93" s="14">
        <v>0</v>
      </c>
      <c r="W93" s="14">
        <v>1</v>
      </c>
      <c r="X93" s="14" t="s">
        <v>42</v>
      </c>
      <c r="Y93" s="14">
        <v>143</v>
      </c>
      <c r="Z93" s="14">
        <v>1</v>
      </c>
      <c r="AA93" s="14">
        <v>129</v>
      </c>
      <c r="AB93" s="14">
        <v>1</v>
      </c>
      <c r="AC93" s="14">
        <v>7.9</v>
      </c>
      <c r="AD93" s="14">
        <v>1</v>
      </c>
      <c r="AE93" s="14">
        <v>0.28000000000000003</v>
      </c>
    </row>
    <row r="94" spans="2:31" x14ac:dyDescent="0.3">
      <c r="B94" s="14" t="s">
        <v>236</v>
      </c>
      <c r="C94" s="14" t="s">
        <v>237</v>
      </c>
      <c r="D94" s="14">
        <v>0.06</v>
      </c>
      <c r="E94" s="14">
        <v>0.15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 t="s">
        <v>40</v>
      </c>
      <c r="L94" s="14">
        <v>0</v>
      </c>
      <c r="M94" s="14"/>
      <c r="N94" s="14">
        <v>0.03</v>
      </c>
      <c r="O94" s="14">
        <v>0.19</v>
      </c>
      <c r="P94" s="14">
        <v>0.1</v>
      </c>
      <c r="Q94" s="14">
        <v>1.6E-2</v>
      </c>
      <c r="R94" s="14">
        <v>0.09</v>
      </c>
      <c r="S94" s="14">
        <v>0.32</v>
      </c>
      <c r="T94" s="14">
        <v>0.28000000000000003</v>
      </c>
      <c r="U94" s="14">
        <v>0</v>
      </c>
      <c r="V94" s="14">
        <v>71</v>
      </c>
      <c r="W94" s="14">
        <v>2.1</v>
      </c>
      <c r="X94" s="14" t="s">
        <v>238</v>
      </c>
      <c r="Y94" s="14">
        <v>145</v>
      </c>
      <c r="Z94" s="14">
        <v>2.1</v>
      </c>
      <c r="AA94" s="14">
        <v>131</v>
      </c>
      <c r="AB94" s="14">
        <v>1</v>
      </c>
      <c r="AC94" s="14">
        <v>8</v>
      </c>
      <c r="AD94" s="14">
        <v>0.1</v>
      </c>
      <c r="AE94" s="14">
        <v>1.2</v>
      </c>
    </row>
    <row r="95" spans="2:31" x14ac:dyDescent="0.3">
      <c r="B95" s="14" t="s">
        <v>239</v>
      </c>
      <c r="C95" s="14" t="s">
        <v>240</v>
      </c>
      <c r="D95" s="14">
        <v>0.12</v>
      </c>
      <c r="E95" s="14">
        <v>0.25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 t="s">
        <v>40</v>
      </c>
      <c r="L95" s="14">
        <v>0</v>
      </c>
      <c r="M95" s="14"/>
      <c r="N95" s="14">
        <v>0.02</v>
      </c>
      <c r="O95" s="14" t="s">
        <v>41</v>
      </c>
      <c r="P95" s="14">
        <v>0.02</v>
      </c>
      <c r="Q95" s="14">
        <v>6.0000000000000001E-3</v>
      </c>
      <c r="R95" s="14" t="s">
        <v>41</v>
      </c>
      <c r="S95" s="14">
        <v>0.12</v>
      </c>
      <c r="T95" s="14">
        <v>0.27</v>
      </c>
      <c r="U95" s="14">
        <v>2</v>
      </c>
      <c r="V95" s="14">
        <v>0</v>
      </c>
      <c r="W95" s="14">
        <v>1</v>
      </c>
      <c r="X95" s="14" t="s">
        <v>42</v>
      </c>
      <c r="Y95" s="14">
        <v>144</v>
      </c>
      <c r="Z95" s="14">
        <v>1</v>
      </c>
      <c r="AA95" s="14">
        <v>130</v>
      </c>
      <c r="AB95" s="14">
        <v>1</v>
      </c>
      <c r="AC95" s="14">
        <v>8</v>
      </c>
      <c r="AD95" s="14">
        <v>1</v>
      </c>
      <c r="AE95" s="14">
        <v>0.19</v>
      </c>
    </row>
    <row r="96" spans="2:31" x14ac:dyDescent="0.3">
      <c r="B96" s="14" t="s">
        <v>241</v>
      </c>
      <c r="C96" s="14" t="s">
        <v>242</v>
      </c>
      <c r="D96" s="14">
        <v>0.08</v>
      </c>
      <c r="E96" s="14">
        <v>0.16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 t="s">
        <v>40</v>
      </c>
      <c r="L96" s="14">
        <v>0</v>
      </c>
      <c r="M96" s="14"/>
      <c r="N96" s="14">
        <v>0.02</v>
      </c>
      <c r="O96" s="14" t="s">
        <v>41</v>
      </c>
      <c r="P96" s="14" t="s">
        <v>41</v>
      </c>
      <c r="Q96" s="14">
        <v>3.0000000000000001E-3</v>
      </c>
      <c r="R96" s="14" t="s">
        <v>41</v>
      </c>
      <c r="S96" s="14">
        <v>0.37</v>
      </c>
      <c r="T96" s="14">
        <v>0.4</v>
      </c>
      <c r="U96" s="14">
        <v>0</v>
      </c>
      <c r="V96" s="14">
        <v>0</v>
      </c>
      <c r="W96" s="14">
        <v>1</v>
      </c>
      <c r="X96" s="14" t="s">
        <v>42</v>
      </c>
      <c r="Y96" s="14">
        <v>158</v>
      </c>
      <c r="Z96" s="14">
        <v>1</v>
      </c>
      <c r="AA96" s="14">
        <v>143</v>
      </c>
      <c r="AB96" s="14">
        <v>1</v>
      </c>
      <c r="AC96" s="14">
        <v>7.9</v>
      </c>
      <c r="AD96" s="14">
        <v>1</v>
      </c>
      <c r="AE96" s="14">
        <v>0.15</v>
      </c>
    </row>
    <row r="97" spans="2:31" x14ac:dyDescent="0.3">
      <c r="B97" s="14" t="s">
        <v>243</v>
      </c>
      <c r="C97" s="14" t="s">
        <v>244</v>
      </c>
      <c r="D97" s="14">
        <v>0.11</v>
      </c>
      <c r="E97" s="14">
        <v>0.23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 t="s">
        <v>40</v>
      </c>
      <c r="L97" s="14">
        <v>0</v>
      </c>
      <c r="M97" s="14"/>
      <c r="N97" s="14">
        <v>0.02</v>
      </c>
      <c r="O97" s="14" t="s">
        <v>41</v>
      </c>
      <c r="P97" s="14" t="s">
        <v>41</v>
      </c>
      <c r="Q97" s="14">
        <v>3.0000000000000001E-3</v>
      </c>
      <c r="R97" s="14" t="s">
        <v>41</v>
      </c>
      <c r="S97" s="14">
        <v>0.24</v>
      </c>
      <c r="T97" s="14">
        <v>0.26</v>
      </c>
      <c r="U97" s="14">
        <v>0</v>
      </c>
      <c r="V97" s="14">
        <v>153</v>
      </c>
      <c r="W97" s="14">
        <v>1</v>
      </c>
      <c r="X97" s="14" t="s">
        <v>42</v>
      </c>
      <c r="Y97" s="14">
        <v>151</v>
      </c>
      <c r="Z97" s="14">
        <v>1</v>
      </c>
      <c r="AA97" s="14">
        <v>137</v>
      </c>
      <c r="AB97" s="14">
        <v>1</v>
      </c>
      <c r="AC97" s="14">
        <v>7.6</v>
      </c>
      <c r="AD97" s="14">
        <v>1</v>
      </c>
      <c r="AE97" s="14">
        <v>0.12</v>
      </c>
    </row>
    <row r="98" spans="2:31" x14ac:dyDescent="0.3">
      <c r="B98" s="14" t="s">
        <v>245</v>
      </c>
      <c r="C98" s="14" t="s">
        <v>246</v>
      </c>
      <c r="D98" s="14">
        <v>0.13</v>
      </c>
      <c r="E98" s="14">
        <v>0.19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0.7</v>
      </c>
      <c r="L98" s="14">
        <v>5</v>
      </c>
      <c r="M98" s="14">
        <v>5</v>
      </c>
      <c r="N98" s="14">
        <v>0.02</v>
      </c>
      <c r="O98" s="14" t="s">
        <v>41</v>
      </c>
      <c r="P98" s="14" t="s">
        <v>41</v>
      </c>
      <c r="Q98" s="14">
        <v>2E-3</v>
      </c>
      <c r="R98" s="14" t="s">
        <v>41</v>
      </c>
      <c r="S98" s="14"/>
      <c r="T98" s="14"/>
      <c r="U98" s="14">
        <v>9</v>
      </c>
      <c r="V98" s="14">
        <v>7</v>
      </c>
      <c r="W98" s="14">
        <v>1</v>
      </c>
      <c r="X98" s="14" t="s">
        <v>42</v>
      </c>
      <c r="Y98" s="14">
        <v>148</v>
      </c>
      <c r="Z98" s="14">
        <v>1</v>
      </c>
      <c r="AA98" s="14">
        <v>134</v>
      </c>
      <c r="AB98" s="14">
        <v>1</v>
      </c>
      <c r="AC98" s="14">
        <v>8.1999999999999993</v>
      </c>
      <c r="AD98" s="14">
        <v>1</v>
      </c>
      <c r="AE98" s="14">
        <v>0.12</v>
      </c>
    </row>
    <row r="99" spans="2:31" x14ac:dyDescent="0.3">
      <c r="B99" s="14" t="s">
        <v>247</v>
      </c>
      <c r="C99" s="14" t="s">
        <v>248</v>
      </c>
      <c r="D99" s="14" t="s">
        <v>78</v>
      </c>
      <c r="E99" s="14">
        <v>0.09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 t="s">
        <v>40</v>
      </c>
      <c r="L99" s="14">
        <v>0</v>
      </c>
      <c r="M99" s="14"/>
      <c r="N99" s="14">
        <v>0.03</v>
      </c>
      <c r="O99" s="14" t="s">
        <v>41</v>
      </c>
      <c r="P99" s="14">
        <v>0.03</v>
      </c>
      <c r="Q99" s="14">
        <v>3.0000000000000001E-3</v>
      </c>
      <c r="R99" s="14" t="s">
        <v>41</v>
      </c>
      <c r="S99" s="14" t="s">
        <v>78</v>
      </c>
      <c r="T99" s="14">
        <v>0.36</v>
      </c>
      <c r="U99" s="14">
        <v>106</v>
      </c>
      <c r="V99" s="14">
        <v>154</v>
      </c>
      <c r="W99" s="14">
        <v>1</v>
      </c>
      <c r="X99" s="14" t="s">
        <v>42</v>
      </c>
      <c r="Y99" s="14">
        <v>152</v>
      </c>
      <c r="Z99" s="14">
        <v>1</v>
      </c>
      <c r="AA99" s="14">
        <v>137</v>
      </c>
      <c r="AB99" s="14">
        <v>6.1</v>
      </c>
      <c r="AC99" s="14">
        <v>7.5</v>
      </c>
      <c r="AD99" s="14">
        <v>1</v>
      </c>
      <c r="AE99" s="14">
        <v>0.17</v>
      </c>
    </row>
    <row r="100" spans="2:31" x14ac:dyDescent="0.3">
      <c r="B100" s="14" t="s">
        <v>249</v>
      </c>
      <c r="C100" s="14" t="s">
        <v>250</v>
      </c>
      <c r="D100" s="14" t="s">
        <v>78</v>
      </c>
      <c r="E100" s="14">
        <v>7.0000000000000007E-2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 t="s">
        <v>40</v>
      </c>
      <c r="L100" s="14">
        <v>0</v>
      </c>
      <c r="M100" s="14"/>
      <c r="N100" s="14">
        <v>0.03</v>
      </c>
      <c r="O100" s="14" t="s">
        <v>41</v>
      </c>
      <c r="P100" s="14">
        <v>0.02</v>
      </c>
      <c r="Q100" s="14">
        <v>2E-3</v>
      </c>
      <c r="R100" s="14" t="s">
        <v>41</v>
      </c>
      <c r="S100" s="14">
        <v>0.18</v>
      </c>
      <c r="T100" s="14">
        <v>0.26</v>
      </c>
      <c r="U100" s="14">
        <v>1</v>
      </c>
      <c r="V100" s="14">
        <v>9</v>
      </c>
      <c r="W100" s="14">
        <v>1</v>
      </c>
      <c r="X100" s="14" t="s">
        <v>42</v>
      </c>
      <c r="Y100" s="14">
        <v>148</v>
      </c>
      <c r="Z100" s="14">
        <v>1</v>
      </c>
      <c r="AA100" s="14">
        <v>134</v>
      </c>
      <c r="AB100" s="14">
        <v>6.1</v>
      </c>
      <c r="AC100" s="14">
        <v>7.6</v>
      </c>
      <c r="AD100" s="14">
        <v>1</v>
      </c>
      <c r="AE100" s="14">
        <v>0.16</v>
      </c>
    </row>
    <row r="101" spans="2:31" x14ac:dyDescent="0.3">
      <c r="B101" s="14" t="s">
        <v>251</v>
      </c>
      <c r="C101" s="14" t="s">
        <v>252</v>
      </c>
      <c r="D101" s="14"/>
      <c r="E101" s="14"/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/>
      <c r="L101" s="14">
        <v>0</v>
      </c>
      <c r="M101" s="14"/>
      <c r="N101" s="14"/>
      <c r="O101" s="14"/>
      <c r="P101" s="14"/>
      <c r="Q101" s="14"/>
      <c r="R101" s="14"/>
      <c r="S101" s="14">
        <v>7.0000000000000007E-2</v>
      </c>
      <c r="T101" s="14">
        <v>0.19</v>
      </c>
      <c r="U101" s="14">
        <v>0</v>
      </c>
      <c r="V101" s="14">
        <v>0</v>
      </c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2:31" x14ac:dyDescent="0.3">
      <c r="B102" s="14" t="s">
        <v>253</v>
      </c>
      <c r="C102" s="14" t="s">
        <v>254</v>
      </c>
      <c r="D102" s="14"/>
      <c r="E102" s="14"/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/>
      <c r="L102" s="14">
        <v>0</v>
      </c>
      <c r="M102" s="14"/>
      <c r="N102" s="14"/>
      <c r="O102" s="14"/>
      <c r="P102" s="14"/>
      <c r="Q102" s="14"/>
      <c r="R102" s="14"/>
      <c r="S102" s="14">
        <v>0.14000000000000001</v>
      </c>
      <c r="T102" s="14">
        <v>0.23</v>
      </c>
      <c r="U102" s="14">
        <v>2</v>
      </c>
      <c r="V102" s="14">
        <v>3</v>
      </c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2:31" x14ac:dyDescent="0.3">
      <c r="B103" s="14" t="s">
        <v>255</v>
      </c>
      <c r="C103" s="14" t="s">
        <v>256</v>
      </c>
      <c r="D103" s="14"/>
      <c r="E103" s="14"/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/>
      <c r="L103" s="14">
        <v>0</v>
      </c>
      <c r="M103" s="14"/>
      <c r="N103" s="14"/>
      <c r="O103" s="14"/>
      <c r="P103" s="14"/>
      <c r="Q103" s="14"/>
      <c r="R103" s="14"/>
      <c r="S103" s="14">
        <v>0.18</v>
      </c>
      <c r="T103" s="14">
        <v>0.39</v>
      </c>
      <c r="U103" s="14">
        <v>0</v>
      </c>
      <c r="V103" s="14"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2:31" x14ac:dyDescent="0.3">
      <c r="B104" s="14" t="s">
        <v>257</v>
      </c>
      <c r="C104" s="14" t="s">
        <v>258</v>
      </c>
      <c r="D104" s="14"/>
      <c r="E104" s="14"/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/>
      <c r="L104" s="14">
        <v>0</v>
      </c>
      <c r="M104" s="14"/>
      <c r="N104" s="14"/>
      <c r="O104" s="14"/>
      <c r="P104" s="14"/>
      <c r="Q104" s="14"/>
      <c r="R104" s="14"/>
      <c r="S104" s="14">
        <v>0.19</v>
      </c>
      <c r="T104" s="14">
        <v>0.21</v>
      </c>
      <c r="U104" s="14">
        <v>1</v>
      </c>
      <c r="V104" s="14"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2:31" x14ac:dyDescent="0.3">
      <c r="B105" s="15">
        <v>45168.427083333336</v>
      </c>
      <c r="C105" s="14" t="s">
        <v>259</v>
      </c>
      <c r="D105" s="14"/>
      <c r="E105" s="14"/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/>
      <c r="L105" s="14">
        <v>0</v>
      </c>
      <c r="M105" s="14"/>
      <c r="N105" s="14"/>
      <c r="O105" s="14"/>
      <c r="P105" s="14"/>
      <c r="Q105" s="14"/>
      <c r="R105" s="14"/>
      <c r="S105" s="14">
        <v>0.23</v>
      </c>
      <c r="T105" s="14">
        <v>0.49</v>
      </c>
      <c r="U105" s="14">
        <v>0</v>
      </c>
      <c r="V105" s="14"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2:31" x14ac:dyDescent="0.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 t="s">
        <v>260</v>
      </c>
      <c r="Y106" s="14">
        <f>AVERAGE(Y2:Y100)</f>
        <v>142.60606060606059</v>
      </c>
      <c r="Z106" s="14"/>
      <c r="AA106" s="14"/>
      <c r="AB106" s="14"/>
      <c r="AC106" s="14"/>
      <c r="AD106" s="14"/>
      <c r="AE106" s="14"/>
    </row>
    <row r="107" spans="2:31" x14ac:dyDescent="0.3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 t="s">
        <v>261</v>
      </c>
      <c r="Y107" s="14">
        <f>_xlfn.PERCENTILE.INC(Y2:Y100,95%)</f>
        <v>166.39999999999998</v>
      </c>
      <c r="Z107" s="14"/>
      <c r="AA107" s="14"/>
      <c r="AB107" s="14"/>
      <c r="AC107" s="14"/>
      <c r="AD107" s="14"/>
      <c r="AE107" s="14"/>
    </row>
    <row r="108" spans="2:31" x14ac:dyDescent="0.3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2:31" x14ac:dyDescent="0.3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 t="s">
        <v>262</v>
      </c>
      <c r="Y109" s="14">
        <f>Y106*3.3</f>
        <v>470.59999999999997</v>
      </c>
      <c r="Z109" s="14"/>
      <c r="AA109" s="14"/>
      <c r="AB109" s="14"/>
      <c r="AC109" s="14"/>
      <c r="AD109" s="14"/>
      <c r="AE109" s="14"/>
    </row>
    <row r="110" spans="2:31" x14ac:dyDescent="0.3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 t="s">
        <v>263</v>
      </c>
      <c r="Y110" s="14">
        <f>Y107*3.3</f>
        <v>549.11999999999989</v>
      </c>
      <c r="Z110" s="14"/>
      <c r="AA110" s="14"/>
      <c r="AB110" s="14"/>
      <c r="AC110" s="14"/>
      <c r="AD110" s="14"/>
      <c r="AE110" s="14"/>
    </row>
    <row r="112" spans="2:31" x14ac:dyDescent="0.3">
      <c r="Y112" s="11">
        <f>Y110*0.64</f>
        <v>351.43679999999995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FB8F-0FFC-4B93-9775-9E243ECAD416}">
  <dimension ref="A1:T119"/>
  <sheetViews>
    <sheetView view="pageLayout" topLeftCell="A54" zoomScaleNormal="85" workbookViewId="0">
      <selection activeCell="H9" sqref="H9"/>
    </sheetView>
  </sheetViews>
  <sheetFormatPr defaultRowHeight="14.5" x14ac:dyDescent="0.35"/>
  <cols>
    <col min="1" max="2" width="17.81640625" customWidth="1"/>
    <col min="3" max="3" width="47.08984375" customWidth="1"/>
    <col min="4" max="4" width="15.26953125" style="5" customWidth="1"/>
    <col min="5" max="5" width="12.453125" style="5" hidden="1" customWidth="1"/>
    <col min="6" max="6" width="0" style="5" hidden="1" customWidth="1"/>
    <col min="7" max="7" width="9.1796875" style="5"/>
    <col min="8" max="8" width="0" style="5" hidden="1" customWidth="1"/>
    <col min="9" max="9" width="12.1796875" style="5" hidden="1" customWidth="1"/>
    <col min="10" max="10" width="9.1796875" style="5"/>
    <col min="11" max="11" width="17" style="5" hidden="1" customWidth="1"/>
    <col min="12" max="12" width="18.453125" style="5" hidden="1" customWidth="1"/>
    <col min="13" max="19" width="0" hidden="1" customWidth="1"/>
  </cols>
  <sheetData>
    <row r="1" spans="1:20" ht="39" x14ac:dyDescent="0.35">
      <c r="A1" s="1"/>
      <c r="B1" s="1" t="s">
        <v>264</v>
      </c>
      <c r="C1" s="1" t="s">
        <v>265</v>
      </c>
      <c r="D1" s="5" t="s">
        <v>11</v>
      </c>
      <c r="E1" s="5" t="s">
        <v>12</v>
      </c>
      <c r="F1" s="5" t="s">
        <v>21</v>
      </c>
      <c r="G1" s="5" t="s">
        <v>8</v>
      </c>
      <c r="H1" s="5" t="s">
        <v>22</v>
      </c>
      <c r="I1" s="5" t="s">
        <v>23</v>
      </c>
      <c r="J1" s="5" t="s">
        <v>9</v>
      </c>
      <c r="K1" s="5" t="s">
        <v>24</v>
      </c>
      <c r="L1" s="5" t="s">
        <v>25</v>
      </c>
      <c r="M1" s="3" t="s">
        <v>26</v>
      </c>
      <c r="N1" s="3" t="s">
        <v>27</v>
      </c>
      <c r="O1" s="3" t="s">
        <v>30</v>
      </c>
      <c r="P1" s="3" t="s">
        <v>31</v>
      </c>
      <c r="Q1" s="3" t="s">
        <v>32</v>
      </c>
      <c r="R1" s="3" t="s">
        <v>34</v>
      </c>
      <c r="S1" s="3" t="s">
        <v>36</v>
      </c>
    </row>
    <row r="2" spans="1:20" x14ac:dyDescent="0.35">
      <c r="A2" s="1"/>
      <c r="B2" s="1"/>
      <c r="C2" s="1"/>
      <c r="D2" s="5" t="s">
        <v>266</v>
      </c>
      <c r="E2" s="5" t="s">
        <v>266</v>
      </c>
      <c r="F2" s="5" t="s">
        <v>266</v>
      </c>
      <c r="G2" s="5" t="s">
        <v>266</v>
      </c>
      <c r="H2" s="5" t="s">
        <v>266</v>
      </c>
      <c r="I2" s="5" t="s">
        <v>266</v>
      </c>
      <c r="J2" s="5" t="s">
        <v>266</v>
      </c>
      <c r="K2" s="5" t="s">
        <v>266</v>
      </c>
      <c r="L2" s="5" t="s">
        <v>266</v>
      </c>
      <c r="M2" s="3"/>
      <c r="N2" s="3"/>
      <c r="O2" s="3"/>
      <c r="P2" s="3"/>
      <c r="Q2" s="3"/>
      <c r="R2" s="3"/>
      <c r="S2" s="3"/>
    </row>
    <row r="3" spans="1:20" x14ac:dyDescent="0.35">
      <c r="A3" s="2" t="s">
        <v>37</v>
      </c>
      <c r="B3" s="2" t="s">
        <v>38</v>
      </c>
      <c r="C3" s="2" t="s">
        <v>39</v>
      </c>
      <c r="D3" s="5">
        <v>0.25</v>
      </c>
      <c r="E3" s="5">
        <v>0.33</v>
      </c>
      <c r="F3" s="5">
        <v>0.01</v>
      </c>
      <c r="G3" s="5">
        <v>0.02</v>
      </c>
      <c r="H3" s="5">
        <v>0.01</v>
      </c>
      <c r="I3" s="5">
        <v>2E-3</v>
      </c>
      <c r="J3" s="5">
        <v>0.01</v>
      </c>
      <c r="K3" s="5">
        <v>0.42</v>
      </c>
      <c r="L3" s="5">
        <v>0.9</v>
      </c>
      <c r="M3" s="4">
        <v>0</v>
      </c>
      <c r="N3" s="4">
        <v>0</v>
      </c>
      <c r="O3" s="4">
        <v>148</v>
      </c>
      <c r="P3" s="4">
        <v>1</v>
      </c>
      <c r="Q3" s="4">
        <v>134</v>
      </c>
      <c r="R3" s="4">
        <v>7.7</v>
      </c>
      <c r="S3" s="4">
        <v>0.1</v>
      </c>
      <c r="T3" s="8"/>
    </row>
    <row r="4" spans="1:20" x14ac:dyDescent="0.35">
      <c r="A4" s="2" t="s">
        <v>43</v>
      </c>
      <c r="B4" s="2" t="s">
        <v>38</v>
      </c>
      <c r="C4" s="2" t="s">
        <v>44</v>
      </c>
      <c r="D4" s="5">
        <v>0.22</v>
      </c>
      <c r="E4" s="5">
        <v>0.33</v>
      </c>
      <c r="F4" s="5">
        <v>0.01</v>
      </c>
      <c r="G4" s="5">
        <v>0.01</v>
      </c>
      <c r="H4" s="5">
        <v>0.01</v>
      </c>
      <c r="I4" s="5">
        <v>1E-3</v>
      </c>
      <c r="J4" s="5">
        <v>0.01</v>
      </c>
      <c r="K4" s="5">
        <v>0.71</v>
      </c>
      <c r="L4" s="5">
        <v>0.49</v>
      </c>
      <c r="M4" s="4">
        <v>0</v>
      </c>
      <c r="N4" s="4">
        <v>0</v>
      </c>
      <c r="O4" s="4">
        <v>134</v>
      </c>
      <c r="P4" s="4">
        <v>1</v>
      </c>
      <c r="Q4" s="4">
        <v>121</v>
      </c>
      <c r="R4" s="4">
        <v>7.7</v>
      </c>
      <c r="S4" s="4">
        <v>7.0000000000000007E-2</v>
      </c>
      <c r="T4" s="8"/>
    </row>
    <row r="5" spans="1:20" x14ac:dyDescent="0.35">
      <c r="A5" s="2" t="s">
        <v>45</v>
      </c>
      <c r="B5" s="2" t="s">
        <v>38</v>
      </c>
      <c r="C5" s="2" t="s">
        <v>39</v>
      </c>
      <c r="D5" s="5">
        <v>0.26</v>
      </c>
      <c r="E5" s="5">
        <v>0.33</v>
      </c>
      <c r="F5" s="5">
        <v>0.01</v>
      </c>
      <c r="G5" s="5">
        <v>0.01</v>
      </c>
      <c r="H5" s="5">
        <v>0.01</v>
      </c>
      <c r="I5" s="5">
        <v>3.0000000000000001E-3</v>
      </c>
      <c r="J5" s="5">
        <v>0.01</v>
      </c>
      <c r="K5" s="5">
        <v>0.4</v>
      </c>
      <c r="L5" s="5">
        <v>0.38</v>
      </c>
      <c r="M5" s="4">
        <v>0</v>
      </c>
      <c r="N5" s="4">
        <v>0</v>
      </c>
      <c r="O5" s="4">
        <v>130</v>
      </c>
      <c r="P5" s="4">
        <v>1</v>
      </c>
      <c r="Q5" s="4">
        <v>118</v>
      </c>
      <c r="R5" s="4">
        <v>7.7</v>
      </c>
      <c r="S5" s="4">
        <v>0.09</v>
      </c>
      <c r="T5" s="8"/>
    </row>
    <row r="6" spans="1:20" x14ac:dyDescent="0.35">
      <c r="A6" s="2" t="s">
        <v>46</v>
      </c>
      <c r="B6" s="2" t="s">
        <v>38</v>
      </c>
      <c r="C6" s="2" t="s">
        <v>47</v>
      </c>
      <c r="D6" s="5">
        <v>0.3</v>
      </c>
      <c r="E6" s="5">
        <v>0.38</v>
      </c>
      <c r="F6" s="5">
        <v>0.01</v>
      </c>
      <c r="G6" s="5">
        <v>0.01</v>
      </c>
      <c r="H6" s="5">
        <v>0.01</v>
      </c>
      <c r="I6" s="5">
        <v>2E-3</v>
      </c>
      <c r="J6" s="5">
        <v>0.01</v>
      </c>
      <c r="K6" s="5">
        <v>0.67</v>
      </c>
      <c r="L6" s="5">
        <v>0.47</v>
      </c>
      <c r="M6" s="4">
        <v>0</v>
      </c>
      <c r="N6" s="4">
        <v>0</v>
      </c>
      <c r="O6" s="4">
        <v>130</v>
      </c>
      <c r="P6" s="4">
        <v>1</v>
      </c>
      <c r="Q6" s="4">
        <v>118</v>
      </c>
      <c r="R6" s="4">
        <v>7.7</v>
      </c>
      <c r="S6" s="4">
        <v>0.08</v>
      </c>
      <c r="T6" s="8"/>
    </row>
    <row r="7" spans="1:20" x14ac:dyDescent="0.35">
      <c r="A7" s="2" t="s">
        <v>48</v>
      </c>
      <c r="B7" s="2" t="s">
        <v>38</v>
      </c>
      <c r="C7" s="2" t="s">
        <v>49</v>
      </c>
      <c r="D7" s="5">
        <v>0.54</v>
      </c>
      <c r="E7" s="5">
        <v>0.56999999999999995</v>
      </c>
      <c r="F7" s="5">
        <v>0.01</v>
      </c>
      <c r="G7" s="5">
        <v>0.01</v>
      </c>
      <c r="H7" s="5">
        <v>0.01</v>
      </c>
      <c r="I7" s="5">
        <v>2E-3</v>
      </c>
      <c r="J7" s="5">
        <v>0.01</v>
      </c>
      <c r="K7" s="5">
        <v>0.63</v>
      </c>
      <c r="L7" s="5">
        <v>0.9</v>
      </c>
      <c r="M7" s="4">
        <v>0</v>
      </c>
      <c r="N7" s="4">
        <v>4</v>
      </c>
      <c r="O7" s="4">
        <v>130</v>
      </c>
      <c r="P7" s="4">
        <v>1</v>
      </c>
      <c r="Q7" s="4">
        <v>118</v>
      </c>
      <c r="R7" s="4">
        <v>7.7</v>
      </c>
      <c r="S7" s="4">
        <v>0.12</v>
      </c>
      <c r="T7" s="8"/>
    </row>
    <row r="8" spans="1:20" x14ac:dyDescent="0.35">
      <c r="A8" s="2" t="s">
        <v>50</v>
      </c>
      <c r="B8" s="2" t="s">
        <v>38</v>
      </c>
      <c r="C8" s="2" t="s">
        <v>51</v>
      </c>
      <c r="D8" s="5">
        <v>0.26</v>
      </c>
      <c r="E8" s="5">
        <v>0.32</v>
      </c>
      <c r="F8" s="5">
        <v>0.01</v>
      </c>
      <c r="G8" s="5">
        <v>0.01</v>
      </c>
      <c r="H8" s="5">
        <v>0.04</v>
      </c>
      <c r="I8" s="5">
        <v>1.6E-2</v>
      </c>
      <c r="J8" s="5">
        <v>0.01</v>
      </c>
      <c r="K8" s="5">
        <v>0.4</v>
      </c>
      <c r="L8" s="5">
        <v>0.46</v>
      </c>
      <c r="M8" s="4">
        <v>2</v>
      </c>
      <c r="N8" s="4">
        <v>0</v>
      </c>
      <c r="O8" s="4">
        <v>131</v>
      </c>
      <c r="P8" s="4">
        <v>1</v>
      </c>
      <c r="Q8" s="4">
        <v>118</v>
      </c>
      <c r="R8" s="4">
        <v>7.6</v>
      </c>
      <c r="S8" s="4">
        <v>0.37</v>
      </c>
      <c r="T8" s="8"/>
    </row>
    <row r="9" spans="1:20" x14ac:dyDescent="0.35">
      <c r="A9" s="2" t="s">
        <v>52</v>
      </c>
      <c r="B9" s="2" t="s">
        <v>53</v>
      </c>
      <c r="C9" s="2" t="s">
        <v>54</v>
      </c>
      <c r="D9" s="5">
        <v>0.24</v>
      </c>
      <c r="E9" s="5">
        <v>0.34</v>
      </c>
      <c r="F9" s="5">
        <v>0.02</v>
      </c>
      <c r="G9" s="5">
        <v>0.01</v>
      </c>
      <c r="H9" s="5">
        <v>0.04</v>
      </c>
      <c r="I9" s="5">
        <v>2E-3</v>
      </c>
      <c r="J9" s="5">
        <v>0.01</v>
      </c>
      <c r="K9" s="5">
        <v>0.26</v>
      </c>
      <c r="L9" s="5">
        <v>0.22</v>
      </c>
      <c r="M9" s="4">
        <v>0</v>
      </c>
      <c r="N9" s="4">
        <v>0</v>
      </c>
      <c r="O9" s="4">
        <v>151</v>
      </c>
      <c r="P9" s="4">
        <v>1</v>
      </c>
      <c r="Q9" s="4">
        <v>137</v>
      </c>
      <c r="R9" s="4">
        <v>7.9</v>
      </c>
      <c r="S9" s="7">
        <v>7.0000000000000007E-2</v>
      </c>
      <c r="T9" s="8"/>
    </row>
    <row r="10" spans="1:20" x14ac:dyDescent="0.35">
      <c r="A10" s="2" t="s">
        <v>56</v>
      </c>
      <c r="B10" s="2" t="s">
        <v>53</v>
      </c>
      <c r="C10" s="2" t="s">
        <v>57</v>
      </c>
      <c r="D10" s="5">
        <v>0.25</v>
      </c>
      <c r="E10" s="5">
        <v>0.34</v>
      </c>
      <c r="F10" s="5">
        <v>0.01</v>
      </c>
      <c r="G10" s="5">
        <v>0.01</v>
      </c>
      <c r="H10" s="5">
        <v>0.01</v>
      </c>
      <c r="I10" s="5">
        <v>2E-3</v>
      </c>
      <c r="J10" s="5">
        <v>0.01</v>
      </c>
      <c r="K10" s="5">
        <v>0.36</v>
      </c>
      <c r="L10" s="5">
        <v>0.4</v>
      </c>
      <c r="M10" s="4">
        <v>0</v>
      </c>
      <c r="N10" s="4">
        <v>0</v>
      </c>
      <c r="O10" s="4">
        <v>128</v>
      </c>
      <c r="P10" s="4">
        <v>1</v>
      </c>
      <c r="Q10" s="4">
        <v>116</v>
      </c>
      <c r="R10" s="4">
        <v>8</v>
      </c>
      <c r="S10" s="4">
        <v>0.1</v>
      </c>
      <c r="T10" s="8"/>
    </row>
    <row r="11" spans="1:20" x14ac:dyDescent="0.35">
      <c r="A11" s="2" t="s">
        <v>58</v>
      </c>
      <c r="B11" s="2" t="s">
        <v>53</v>
      </c>
      <c r="C11" s="2" t="s">
        <v>59</v>
      </c>
      <c r="D11" s="5">
        <v>0.25</v>
      </c>
      <c r="E11" s="5">
        <v>0.32</v>
      </c>
      <c r="F11" s="5">
        <v>0.02</v>
      </c>
      <c r="G11" s="5">
        <v>0.01</v>
      </c>
      <c r="H11" s="5">
        <v>0.04</v>
      </c>
      <c r="I11" s="5">
        <v>3.0000000000000001E-3</v>
      </c>
      <c r="J11" s="5">
        <v>0.01</v>
      </c>
      <c r="K11" s="5">
        <v>0.34</v>
      </c>
      <c r="L11" s="5">
        <v>0.38</v>
      </c>
      <c r="M11" s="4">
        <v>0</v>
      </c>
      <c r="N11" s="4">
        <v>0</v>
      </c>
      <c r="O11" s="4">
        <v>127</v>
      </c>
      <c r="P11" s="4">
        <v>1</v>
      </c>
      <c r="Q11" s="4">
        <v>115</v>
      </c>
      <c r="R11" s="4">
        <v>8</v>
      </c>
      <c r="S11" s="7">
        <v>7.0000000000000007E-2</v>
      </c>
      <c r="T11" s="8"/>
    </row>
    <row r="12" spans="1:20" x14ac:dyDescent="0.35">
      <c r="A12" s="2" t="s">
        <v>60</v>
      </c>
      <c r="B12" s="2" t="s">
        <v>53</v>
      </c>
      <c r="C12" s="2" t="s">
        <v>61</v>
      </c>
      <c r="D12" s="5">
        <v>0.27</v>
      </c>
      <c r="E12" s="5">
        <v>0.35</v>
      </c>
      <c r="F12" s="5">
        <v>0.02</v>
      </c>
      <c r="G12" s="5">
        <v>0.01</v>
      </c>
      <c r="H12" s="5">
        <v>0.02</v>
      </c>
      <c r="I12" s="5">
        <v>2E-3</v>
      </c>
      <c r="J12" s="5">
        <v>0.01</v>
      </c>
      <c r="K12" s="5">
        <v>0.1</v>
      </c>
      <c r="L12" s="5">
        <v>0.13</v>
      </c>
      <c r="M12" s="4">
        <v>0</v>
      </c>
      <c r="N12" s="4">
        <v>0</v>
      </c>
      <c r="O12" s="4">
        <v>127</v>
      </c>
      <c r="P12" s="4">
        <v>1</v>
      </c>
      <c r="Q12" s="4">
        <v>115</v>
      </c>
      <c r="R12" s="4">
        <v>7.9</v>
      </c>
      <c r="S12" s="7">
        <v>7.0000000000000007E-2</v>
      </c>
      <c r="T12" s="8"/>
    </row>
    <row r="13" spans="1:20" ht="15" customHeight="1" x14ac:dyDescent="0.35">
      <c r="A13" s="2" t="s">
        <v>62</v>
      </c>
      <c r="B13" s="2" t="s">
        <v>63</v>
      </c>
      <c r="C13" s="2" t="s">
        <v>64</v>
      </c>
      <c r="F13" s="5">
        <v>0.02</v>
      </c>
      <c r="G13" s="5">
        <v>0.01</v>
      </c>
      <c r="H13" s="5">
        <v>0.14000000000000001</v>
      </c>
      <c r="I13" s="5">
        <v>4.0000000000000001E-3</v>
      </c>
      <c r="J13" s="5">
        <v>0.01</v>
      </c>
      <c r="K13" s="5">
        <v>0.35</v>
      </c>
      <c r="L13" s="5">
        <v>0.36</v>
      </c>
      <c r="M13" s="4">
        <v>0</v>
      </c>
      <c r="N13" s="4">
        <v>0</v>
      </c>
      <c r="O13" s="4">
        <v>129</v>
      </c>
      <c r="P13" s="4">
        <v>1</v>
      </c>
      <c r="Q13" s="4">
        <v>117</v>
      </c>
      <c r="R13" s="4">
        <v>8</v>
      </c>
      <c r="S13" s="4">
        <v>0.09</v>
      </c>
    </row>
    <row r="14" spans="1:20" ht="15" customHeight="1" x14ac:dyDescent="0.35">
      <c r="A14" s="2" t="s">
        <v>65</v>
      </c>
      <c r="B14" s="2" t="s">
        <v>66</v>
      </c>
      <c r="C14" s="2" t="s">
        <v>67</v>
      </c>
      <c r="F14" s="5">
        <v>0.01</v>
      </c>
      <c r="G14" s="5">
        <v>0.01</v>
      </c>
      <c r="H14" s="5">
        <v>0.02</v>
      </c>
      <c r="I14" s="5">
        <v>2E-3</v>
      </c>
      <c r="J14" s="5">
        <v>0.01</v>
      </c>
      <c r="K14" s="5">
        <v>0.43</v>
      </c>
      <c r="L14" s="5">
        <v>0.56999999999999995</v>
      </c>
      <c r="M14" s="4">
        <v>0</v>
      </c>
      <c r="N14" s="4">
        <v>0</v>
      </c>
      <c r="O14" s="4">
        <v>148</v>
      </c>
      <c r="P14" s="4">
        <v>1</v>
      </c>
      <c r="Q14" s="4">
        <v>134</v>
      </c>
      <c r="R14" s="4">
        <v>7.8</v>
      </c>
      <c r="S14" s="4">
        <v>0.1</v>
      </c>
    </row>
    <row r="15" spans="1:20" ht="15" customHeight="1" x14ac:dyDescent="0.35">
      <c r="A15" s="2" t="s">
        <v>68</v>
      </c>
      <c r="B15" s="2" t="s">
        <v>66</v>
      </c>
      <c r="C15" s="2" t="s">
        <v>69</v>
      </c>
      <c r="F15" s="5">
        <v>0.01</v>
      </c>
      <c r="G15" s="5">
        <v>0.01</v>
      </c>
      <c r="H15" s="5">
        <v>0.01</v>
      </c>
      <c r="I15" s="5">
        <v>2E-3</v>
      </c>
      <c r="J15" s="5">
        <v>0.01</v>
      </c>
      <c r="K15" s="5">
        <v>0.38</v>
      </c>
      <c r="L15" s="5">
        <v>0.49</v>
      </c>
      <c r="M15" s="4">
        <v>0</v>
      </c>
      <c r="N15" s="4">
        <v>6</v>
      </c>
      <c r="O15" s="4">
        <v>126</v>
      </c>
      <c r="P15" s="4">
        <v>1</v>
      </c>
      <c r="Q15" s="4">
        <v>114</v>
      </c>
      <c r="R15" s="4">
        <v>7.9</v>
      </c>
      <c r="S15" s="4">
        <v>0.08</v>
      </c>
    </row>
    <row r="16" spans="1:20" x14ac:dyDescent="0.35">
      <c r="A16" s="2" t="s">
        <v>70</v>
      </c>
      <c r="B16" s="2" t="s">
        <v>71</v>
      </c>
      <c r="C16" s="2" t="s">
        <v>72</v>
      </c>
      <c r="D16" s="5">
        <v>0.15</v>
      </c>
      <c r="E16" s="5">
        <v>0.27</v>
      </c>
      <c r="F16" s="5">
        <v>0.01</v>
      </c>
      <c r="G16" s="5">
        <v>0.01</v>
      </c>
      <c r="H16" s="5">
        <v>0.01</v>
      </c>
      <c r="I16" s="5">
        <v>1E-3</v>
      </c>
      <c r="J16" s="5">
        <v>0.01</v>
      </c>
      <c r="K16" s="5">
        <v>0.33</v>
      </c>
      <c r="L16" s="5">
        <v>0.51</v>
      </c>
      <c r="M16" s="4">
        <v>4</v>
      </c>
      <c r="N16" s="4">
        <v>7</v>
      </c>
      <c r="O16" s="4">
        <v>125</v>
      </c>
      <c r="P16" s="4">
        <v>1</v>
      </c>
      <c r="Q16" s="4">
        <v>113</v>
      </c>
      <c r="R16" s="4">
        <v>7.5</v>
      </c>
      <c r="S16" s="4">
        <v>0.1</v>
      </c>
      <c r="T16" s="8"/>
    </row>
    <row r="17" spans="1:20" x14ac:dyDescent="0.35">
      <c r="A17" s="2" t="s">
        <v>74</v>
      </c>
      <c r="B17" s="2" t="s">
        <v>71</v>
      </c>
      <c r="C17" s="2" t="s">
        <v>72</v>
      </c>
      <c r="D17" s="5">
        <v>0.18</v>
      </c>
      <c r="E17" s="5">
        <v>0.23</v>
      </c>
      <c r="F17" s="5">
        <v>0.01</v>
      </c>
      <c r="G17" s="5">
        <v>0.01</v>
      </c>
      <c r="H17" s="5">
        <v>0.01</v>
      </c>
      <c r="I17" s="5">
        <v>1E-3</v>
      </c>
      <c r="J17" s="5">
        <v>0.01</v>
      </c>
      <c r="K17" s="5">
        <v>0.35</v>
      </c>
      <c r="L17" s="5">
        <v>0.53</v>
      </c>
      <c r="M17" s="4">
        <v>3</v>
      </c>
      <c r="N17" s="4">
        <v>4</v>
      </c>
      <c r="O17" s="4">
        <v>150</v>
      </c>
      <c r="P17" s="4">
        <v>1</v>
      </c>
      <c r="Q17" s="4">
        <v>136</v>
      </c>
      <c r="R17" s="4">
        <v>7.7</v>
      </c>
      <c r="S17" s="4">
        <v>0.11</v>
      </c>
      <c r="T17" s="8"/>
    </row>
    <row r="18" spans="1:20" x14ac:dyDescent="0.35">
      <c r="A18" s="2" t="s">
        <v>75</v>
      </c>
      <c r="B18" s="2" t="s">
        <v>76</v>
      </c>
      <c r="C18" s="2" t="s">
        <v>77</v>
      </c>
      <c r="D18" s="5">
        <v>0.06</v>
      </c>
      <c r="E18" s="5">
        <v>0.11</v>
      </c>
      <c r="F18" s="5">
        <v>0.01</v>
      </c>
      <c r="G18" s="5">
        <v>0.01</v>
      </c>
      <c r="H18" s="5">
        <v>0.01</v>
      </c>
      <c r="I18" s="5">
        <v>1E-3</v>
      </c>
      <c r="J18" s="5">
        <v>0.01</v>
      </c>
      <c r="K18" s="5">
        <v>0.16</v>
      </c>
      <c r="L18" s="5">
        <v>0.19</v>
      </c>
      <c r="M18" s="4">
        <v>5</v>
      </c>
      <c r="N18" s="4">
        <v>150</v>
      </c>
      <c r="O18" s="4">
        <v>143</v>
      </c>
      <c r="P18" s="4">
        <v>1</v>
      </c>
      <c r="Q18" s="4">
        <v>129</v>
      </c>
      <c r="R18" s="4">
        <v>8</v>
      </c>
      <c r="S18" s="4">
        <v>0.16</v>
      </c>
      <c r="T18" s="8"/>
    </row>
    <row r="19" spans="1:20" x14ac:dyDescent="0.35">
      <c r="A19" s="2" t="s">
        <v>79</v>
      </c>
      <c r="B19" s="2" t="s">
        <v>80</v>
      </c>
      <c r="C19" s="2" t="s">
        <v>81</v>
      </c>
      <c r="D19" s="5">
        <v>0.33</v>
      </c>
      <c r="E19" s="5">
        <v>0.48</v>
      </c>
      <c r="F19" s="5">
        <v>0.01</v>
      </c>
      <c r="G19" s="5">
        <v>0.05</v>
      </c>
      <c r="H19" s="5">
        <v>0.08</v>
      </c>
      <c r="I19" s="5">
        <v>2.8000000000000001E-2</v>
      </c>
      <c r="J19" s="5">
        <v>0.03</v>
      </c>
      <c r="K19" s="5">
        <v>0.37</v>
      </c>
      <c r="L19" s="5">
        <v>0.54</v>
      </c>
      <c r="M19" s="4">
        <v>0</v>
      </c>
      <c r="N19" s="4">
        <v>1</v>
      </c>
      <c r="O19" s="4">
        <v>123</v>
      </c>
      <c r="P19" s="4">
        <v>2.1</v>
      </c>
      <c r="Q19" s="4">
        <v>111</v>
      </c>
      <c r="R19" s="4">
        <v>8.1</v>
      </c>
      <c r="S19" s="4">
        <v>0.59</v>
      </c>
      <c r="T19" s="8"/>
    </row>
    <row r="20" spans="1:20" x14ac:dyDescent="0.35">
      <c r="A20" s="2" t="s">
        <v>82</v>
      </c>
      <c r="B20" s="2" t="s">
        <v>80</v>
      </c>
      <c r="C20" s="2" t="s">
        <v>83</v>
      </c>
      <c r="D20" s="5">
        <v>0.3</v>
      </c>
      <c r="E20" s="5">
        <v>0.38</v>
      </c>
      <c r="F20" s="5">
        <v>0.01</v>
      </c>
      <c r="G20" s="5">
        <v>7.0000000000000007E-2</v>
      </c>
      <c r="H20" s="5">
        <v>0.1</v>
      </c>
      <c r="I20" s="5">
        <v>3.5000000000000003E-2</v>
      </c>
      <c r="J20" s="5">
        <v>0.03</v>
      </c>
      <c r="K20" s="5">
        <v>0.43</v>
      </c>
      <c r="L20" s="5">
        <v>0.46</v>
      </c>
      <c r="M20" s="4">
        <v>0</v>
      </c>
      <c r="N20" s="4">
        <v>0</v>
      </c>
      <c r="O20" s="4">
        <v>124</v>
      </c>
      <c r="P20" s="4">
        <v>2.1</v>
      </c>
      <c r="Q20" s="4">
        <v>112</v>
      </c>
      <c r="R20" s="4">
        <v>7.1</v>
      </c>
      <c r="S20" s="4">
        <v>1.3</v>
      </c>
      <c r="T20" s="8"/>
    </row>
    <row r="21" spans="1:20" x14ac:dyDescent="0.35">
      <c r="A21" s="2" t="s">
        <v>84</v>
      </c>
      <c r="B21" s="2" t="s">
        <v>80</v>
      </c>
      <c r="C21" s="2" t="s">
        <v>85</v>
      </c>
      <c r="D21" s="5">
        <v>0.2</v>
      </c>
      <c r="E21" s="5">
        <v>0.27</v>
      </c>
      <c r="F21" s="5">
        <v>0.01</v>
      </c>
      <c r="G21" s="5">
        <v>0.01</v>
      </c>
      <c r="H21" s="5">
        <v>0.08</v>
      </c>
      <c r="I21" s="5">
        <v>3.6999999999999998E-2</v>
      </c>
      <c r="J21" s="5">
        <v>0.01</v>
      </c>
      <c r="K21" s="5">
        <v>0.46</v>
      </c>
      <c r="L21" s="5">
        <v>0.39</v>
      </c>
      <c r="M21" s="4">
        <v>0</v>
      </c>
      <c r="N21" s="4">
        <v>0</v>
      </c>
      <c r="O21" s="4">
        <v>128</v>
      </c>
      <c r="P21" s="4">
        <v>2.1</v>
      </c>
      <c r="Q21" s="4">
        <v>116</v>
      </c>
      <c r="R21" s="4">
        <v>7.5</v>
      </c>
      <c r="S21" s="4">
        <v>1.3</v>
      </c>
      <c r="T21" s="8"/>
    </row>
    <row r="22" spans="1:20" x14ac:dyDescent="0.35">
      <c r="A22" s="2" t="s">
        <v>86</v>
      </c>
      <c r="B22" s="2" t="s">
        <v>80</v>
      </c>
      <c r="C22" s="2" t="s">
        <v>87</v>
      </c>
      <c r="D22" s="5">
        <v>0.37</v>
      </c>
      <c r="E22" s="5">
        <v>0.37</v>
      </c>
      <c r="F22" s="5">
        <v>0.01</v>
      </c>
      <c r="G22" s="5">
        <v>7.0000000000000007E-2</v>
      </c>
      <c r="H22" s="5">
        <v>0.05</v>
      </c>
      <c r="I22" s="5">
        <v>2.5999999999999999E-2</v>
      </c>
      <c r="J22" s="5">
        <v>0.04</v>
      </c>
      <c r="K22" s="5">
        <v>0.82</v>
      </c>
      <c r="L22" s="5">
        <v>0.4</v>
      </c>
      <c r="M22" s="4">
        <v>0</v>
      </c>
      <c r="N22" s="4">
        <v>2</v>
      </c>
      <c r="O22" s="4">
        <v>125</v>
      </c>
      <c r="P22" s="4">
        <v>2.1</v>
      </c>
      <c r="Q22" s="4">
        <v>113</v>
      </c>
      <c r="R22" s="4">
        <v>7.6</v>
      </c>
      <c r="S22" s="4">
        <v>0.55000000000000004</v>
      </c>
      <c r="T22" s="8"/>
    </row>
    <row r="23" spans="1:20" x14ac:dyDescent="0.35">
      <c r="A23" s="2" t="s">
        <v>88</v>
      </c>
      <c r="B23" s="2" t="s">
        <v>80</v>
      </c>
      <c r="C23" s="2" t="s">
        <v>89</v>
      </c>
      <c r="D23" s="5">
        <v>0.32</v>
      </c>
      <c r="E23" s="5">
        <v>0.33</v>
      </c>
      <c r="F23" s="5">
        <v>0.01</v>
      </c>
      <c r="G23" s="5">
        <v>0.04</v>
      </c>
      <c r="H23" s="5">
        <v>7.0000000000000007E-2</v>
      </c>
      <c r="I23" s="5">
        <v>3.2000000000000001E-2</v>
      </c>
      <c r="J23" s="5">
        <v>0.02</v>
      </c>
      <c r="K23" s="5">
        <v>0.19</v>
      </c>
      <c r="L23" s="5">
        <v>0.21</v>
      </c>
      <c r="M23" s="4">
        <v>0</v>
      </c>
      <c r="N23" s="4">
        <v>0</v>
      </c>
      <c r="O23" s="4">
        <v>124</v>
      </c>
      <c r="P23" s="4">
        <v>2.1</v>
      </c>
      <c r="Q23" s="4">
        <v>112</v>
      </c>
      <c r="R23" s="4">
        <v>7.6</v>
      </c>
      <c r="S23" s="4">
        <v>0.63</v>
      </c>
      <c r="T23" s="8"/>
    </row>
    <row r="24" spans="1:20" x14ac:dyDescent="0.35">
      <c r="A24" s="2" t="s">
        <v>90</v>
      </c>
      <c r="B24" s="2" t="s">
        <v>80</v>
      </c>
      <c r="C24" s="2" t="s">
        <v>91</v>
      </c>
      <c r="D24" s="5">
        <v>0.3</v>
      </c>
      <c r="E24" s="5">
        <v>0.37</v>
      </c>
      <c r="F24" s="5">
        <v>0.02</v>
      </c>
      <c r="G24" s="5">
        <v>0.01</v>
      </c>
      <c r="H24" s="5">
        <v>7.0000000000000007E-2</v>
      </c>
      <c r="I24" s="5">
        <v>2.8000000000000001E-2</v>
      </c>
      <c r="J24" s="5">
        <v>0.01</v>
      </c>
      <c r="K24" s="5">
        <v>0.36</v>
      </c>
      <c r="L24" s="5">
        <v>0.46</v>
      </c>
      <c r="M24" s="4">
        <v>0</v>
      </c>
      <c r="N24" s="4">
        <v>2</v>
      </c>
      <c r="O24" s="4">
        <v>124</v>
      </c>
      <c r="P24" s="4">
        <v>2.1</v>
      </c>
      <c r="Q24" s="4">
        <v>112</v>
      </c>
      <c r="R24" s="4">
        <v>7.7</v>
      </c>
      <c r="S24" s="4">
        <v>0.54</v>
      </c>
      <c r="T24" s="8"/>
    </row>
    <row r="25" spans="1:20" x14ac:dyDescent="0.35">
      <c r="A25" s="2" t="s">
        <v>92</v>
      </c>
      <c r="B25" s="2" t="s">
        <v>93</v>
      </c>
      <c r="C25" s="2" t="s">
        <v>94</v>
      </c>
      <c r="D25" s="5">
        <v>0.35</v>
      </c>
      <c r="E25" s="5">
        <v>0.4</v>
      </c>
      <c r="F25" s="5">
        <v>0.01</v>
      </c>
      <c r="G25" s="5">
        <v>0.01</v>
      </c>
      <c r="H25" s="5">
        <v>0.02</v>
      </c>
      <c r="I25" s="5">
        <v>0.01</v>
      </c>
      <c r="J25" s="5">
        <v>0.01</v>
      </c>
      <c r="K25" s="5">
        <v>0.3</v>
      </c>
      <c r="L25" s="5">
        <v>0.5</v>
      </c>
      <c r="M25" s="4">
        <v>0</v>
      </c>
      <c r="N25" s="4">
        <v>2</v>
      </c>
      <c r="O25" s="4">
        <v>124</v>
      </c>
      <c r="P25" s="4">
        <v>1</v>
      </c>
      <c r="Q25" s="4">
        <v>112</v>
      </c>
      <c r="R25" s="4">
        <v>7.8</v>
      </c>
      <c r="S25" s="4">
        <v>0.26</v>
      </c>
      <c r="T25" s="8"/>
    </row>
    <row r="26" spans="1:20" x14ac:dyDescent="0.35">
      <c r="A26" s="2" t="s">
        <v>95</v>
      </c>
      <c r="B26" s="2" t="s">
        <v>93</v>
      </c>
      <c r="C26" s="2" t="s">
        <v>96</v>
      </c>
      <c r="D26" s="5">
        <v>0.33</v>
      </c>
      <c r="E26" s="5">
        <v>0.38</v>
      </c>
      <c r="F26" s="5">
        <v>0.01</v>
      </c>
      <c r="G26" s="5">
        <v>0.01</v>
      </c>
      <c r="H26" s="5">
        <v>0.02</v>
      </c>
      <c r="I26" s="5">
        <v>8.9999999999999993E-3</v>
      </c>
      <c r="J26" s="5">
        <v>0.01</v>
      </c>
      <c r="K26" s="5">
        <v>0.54</v>
      </c>
      <c r="L26" s="5">
        <v>0.61</v>
      </c>
      <c r="M26" s="4">
        <v>0</v>
      </c>
      <c r="N26" s="4">
        <v>0</v>
      </c>
      <c r="O26" s="4">
        <v>123</v>
      </c>
      <c r="P26" s="4">
        <v>1</v>
      </c>
      <c r="Q26" s="4">
        <v>111</v>
      </c>
      <c r="R26" s="4">
        <v>7.5</v>
      </c>
      <c r="S26" s="4">
        <v>0.33</v>
      </c>
      <c r="T26" s="8"/>
    </row>
    <row r="27" spans="1:20" ht="25.5" customHeight="1" x14ac:dyDescent="0.35">
      <c r="A27" s="2" t="s">
        <v>97</v>
      </c>
      <c r="B27" s="2" t="s">
        <v>98</v>
      </c>
      <c r="C27" s="2" t="s">
        <v>99</v>
      </c>
      <c r="F27" s="5">
        <v>0.01</v>
      </c>
      <c r="G27" s="5">
        <v>0.01</v>
      </c>
      <c r="H27" s="5">
        <v>0.02</v>
      </c>
      <c r="I27" s="5">
        <v>5.0000000000000001E-3</v>
      </c>
      <c r="J27" s="5">
        <v>0.01</v>
      </c>
      <c r="L27" s="5">
        <v>0.52</v>
      </c>
      <c r="M27" s="4">
        <v>0</v>
      </c>
      <c r="N27" s="4">
        <v>36</v>
      </c>
      <c r="O27" s="4">
        <v>131</v>
      </c>
      <c r="P27" s="4">
        <v>1</v>
      </c>
      <c r="Q27" s="4">
        <v>118</v>
      </c>
      <c r="R27" s="4">
        <v>7.8</v>
      </c>
      <c r="S27" s="4">
        <v>0.16</v>
      </c>
    </row>
    <row r="28" spans="1:20" ht="25.5" customHeight="1" x14ac:dyDescent="0.35">
      <c r="A28" s="2" t="s">
        <v>100</v>
      </c>
      <c r="B28" s="2" t="s">
        <v>98</v>
      </c>
      <c r="C28" s="2" t="s">
        <v>101</v>
      </c>
      <c r="F28" s="5">
        <v>0.01</v>
      </c>
      <c r="G28" s="5">
        <v>0.01</v>
      </c>
      <c r="H28" s="5">
        <v>0.01</v>
      </c>
      <c r="I28" s="5">
        <v>5.0000000000000001E-3</v>
      </c>
      <c r="J28" s="5">
        <v>0.01</v>
      </c>
      <c r="L28" s="5">
        <v>0.51</v>
      </c>
      <c r="M28" s="4">
        <v>0</v>
      </c>
      <c r="N28" s="4">
        <v>0</v>
      </c>
      <c r="O28" s="4">
        <v>129</v>
      </c>
      <c r="P28" s="4">
        <v>1</v>
      </c>
      <c r="Q28" s="4">
        <v>117</v>
      </c>
      <c r="R28" s="4">
        <v>7.7</v>
      </c>
      <c r="S28" s="4">
        <v>0.11</v>
      </c>
    </row>
    <row r="29" spans="1:20" x14ac:dyDescent="0.35">
      <c r="A29" s="2" t="s">
        <v>102</v>
      </c>
      <c r="B29" s="2" t="s">
        <v>103</v>
      </c>
      <c r="C29" s="2" t="s">
        <v>104</v>
      </c>
      <c r="D29" s="5">
        <v>0.33</v>
      </c>
      <c r="E29" s="5">
        <v>0.4</v>
      </c>
      <c r="F29" s="5">
        <v>0.01</v>
      </c>
      <c r="G29" s="5">
        <v>0.01</v>
      </c>
      <c r="H29" s="5">
        <v>0.01</v>
      </c>
      <c r="I29" s="5">
        <v>3.0000000000000001E-3</v>
      </c>
      <c r="J29" s="5">
        <v>0.01</v>
      </c>
      <c r="M29" s="4">
        <v>0</v>
      </c>
      <c r="N29" s="4">
        <v>1</v>
      </c>
      <c r="O29" s="4">
        <v>152</v>
      </c>
      <c r="P29" s="4">
        <v>1</v>
      </c>
      <c r="Q29" s="4">
        <v>137</v>
      </c>
      <c r="R29" s="4">
        <v>7.9</v>
      </c>
      <c r="S29" s="7">
        <v>7.0000000000000007E-2</v>
      </c>
      <c r="T29" s="8"/>
    </row>
    <row r="30" spans="1:20" x14ac:dyDescent="0.35">
      <c r="A30" s="2" t="s">
        <v>105</v>
      </c>
      <c r="B30" s="2" t="s">
        <v>106</v>
      </c>
      <c r="C30" s="2" t="s">
        <v>99</v>
      </c>
      <c r="D30" s="5">
        <v>0.06</v>
      </c>
      <c r="E30" s="5">
        <v>0.06</v>
      </c>
      <c r="F30" s="5">
        <v>7.0000000000000007E-2</v>
      </c>
      <c r="G30" s="5">
        <v>0.01</v>
      </c>
      <c r="H30" s="5">
        <v>0.03</v>
      </c>
      <c r="I30" s="5">
        <v>2E-3</v>
      </c>
      <c r="J30" s="5">
        <v>0.01</v>
      </c>
      <c r="K30" s="5">
        <v>0.18</v>
      </c>
      <c r="L30" s="5">
        <v>0.24</v>
      </c>
      <c r="M30" s="7" t="s">
        <v>107</v>
      </c>
      <c r="N30" s="7" t="s">
        <v>107</v>
      </c>
      <c r="O30" s="4">
        <v>142</v>
      </c>
      <c r="P30" s="4">
        <v>1</v>
      </c>
      <c r="Q30" s="4">
        <v>128</v>
      </c>
      <c r="R30" s="4">
        <v>8.1999999999999993</v>
      </c>
      <c r="S30" s="4">
        <v>0.79</v>
      </c>
      <c r="T30" s="8"/>
    </row>
    <row r="31" spans="1:20" x14ac:dyDescent="0.35">
      <c r="A31" s="2" t="s">
        <v>108</v>
      </c>
      <c r="B31" s="2" t="s">
        <v>106</v>
      </c>
      <c r="C31" s="2" t="s">
        <v>109</v>
      </c>
      <c r="D31" s="5">
        <v>0.35</v>
      </c>
      <c r="E31" s="5">
        <v>0.37</v>
      </c>
      <c r="F31" s="5">
        <v>0.01</v>
      </c>
      <c r="G31" s="5">
        <v>0.01</v>
      </c>
      <c r="H31" s="5">
        <v>0.01</v>
      </c>
      <c r="I31" s="5">
        <v>3.0000000000000001E-3</v>
      </c>
      <c r="J31" s="5">
        <v>0.01</v>
      </c>
      <c r="K31" s="5">
        <v>0.56999999999999995</v>
      </c>
      <c r="L31" s="5">
        <v>0.53</v>
      </c>
      <c r="M31" s="4">
        <v>0</v>
      </c>
      <c r="N31" s="4">
        <v>6</v>
      </c>
      <c r="O31" s="4">
        <v>127</v>
      </c>
      <c r="P31" s="4">
        <v>1</v>
      </c>
      <c r="Q31" s="4">
        <v>115</v>
      </c>
      <c r="R31" s="4">
        <v>8.1</v>
      </c>
      <c r="S31" s="4">
        <v>0.13</v>
      </c>
      <c r="T31" s="8"/>
    </row>
    <row r="32" spans="1:20" x14ac:dyDescent="0.35">
      <c r="A32" s="2" t="s">
        <v>110</v>
      </c>
      <c r="B32" s="2" t="s">
        <v>111</v>
      </c>
      <c r="C32" s="2" t="s">
        <v>112</v>
      </c>
      <c r="D32" s="5">
        <v>0.06</v>
      </c>
      <c r="E32" s="5">
        <v>0.16</v>
      </c>
      <c r="F32" s="5">
        <v>0.02</v>
      </c>
      <c r="G32" s="5">
        <v>0.01</v>
      </c>
      <c r="H32" s="5">
        <v>0.01</v>
      </c>
      <c r="I32" s="5">
        <v>3.0000000000000001E-3</v>
      </c>
      <c r="J32" s="5">
        <v>0.01</v>
      </c>
      <c r="K32" s="5">
        <v>0.27</v>
      </c>
      <c r="L32" s="5">
        <v>0.38</v>
      </c>
      <c r="M32" s="4">
        <v>0</v>
      </c>
      <c r="N32" s="4">
        <v>9</v>
      </c>
      <c r="O32" s="4">
        <v>133</v>
      </c>
      <c r="P32" s="4">
        <v>1</v>
      </c>
      <c r="Q32" s="4">
        <v>120</v>
      </c>
      <c r="R32" s="4">
        <v>8.1</v>
      </c>
      <c r="S32" s="4">
        <v>0.12</v>
      </c>
      <c r="T32" s="8"/>
    </row>
    <row r="33" spans="1:20" x14ac:dyDescent="0.35">
      <c r="A33" s="2" t="s">
        <v>113</v>
      </c>
      <c r="B33" s="2" t="s">
        <v>111</v>
      </c>
      <c r="C33" s="2" t="s">
        <v>114</v>
      </c>
      <c r="D33" s="5">
        <v>0.33</v>
      </c>
      <c r="E33" s="5">
        <v>0.37</v>
      </c>
      <c r="F33" s="5">
        <v>0.03</v>
      </c>
      <c r="G33" s="5">
        <v>0.01</v>
      </c>
      <c r="H33" s="5">
        <v>0.01</v>
      </c>
      <c r="I33" s="5">
        <v>6.0000000000000001E-3</v>
      </c>
      <c r="J33" s="5">
        <v>0.01</v>
      </c>
      <c r="K33" s="5">
        <v>0.27</v>
      </c>
      <c r="L33" s="5">
        <v>0.4</v>
      </c>
      <c r="M33" s="4">
        <v>0</v>
      </c>
      <c r="N33" s="4">
        <v>0</v>
      </c>
      <c r="O33" s="4">
        <v>128</v>
      </c>
      <c r="P33" s="4">
        <v>1</v>
      </c>
      <c r="Q33" s="4">
        <v>116</v>
      </c>
      <c r="R33" s="4">
        <v>8</v>
      </c>
      <c r="S33" s="4">
        <v>0.17</v>
      </c>
      <c r="T33" s="8"/>
    </row>
    <row r="34" spans="1:20" x14ac:dyDescent="0.35">
      <c r="A34" s="2" t="s">
        <v>115</v>
      </c>
      <c r="B34" s="2" t="s">
        <v>111</v>
      </c>
      <c r="C34" s="2" t="s">
        <v>114</v>
      </c>
      <c r="D34" s="5">
        <v>0.33</v>
      </c>
      <c r="E34" s="5">
        <v>0.37</v>
      </c>
      <c r="F34" s="5">
        <v>0.01</v>
      </c>
      <c r="G34" s="5">
        <v>0.01</v>
      </c>
      <c r="H34" s="5">
        <v>0.01</v>
      </c>
      <c r="I34" s="5">
        <v>5.0000000000000001E-3</v>
      </c>
      <c r="J34" s="5">
        <v>0.01</v>
      </c>
      <c r="K34" s="5">
        <v>0.2</v>
      </c>
      <c r="L34" s="5">
        <v>0.48</v>
      </c>
      <c r="M34" s="4">
        <v>0</v>
      </c>
      <c r="N34" s="4">
        <v>0</v>
      </c>
      <c r="O34" s="4">
        <v>127</v>
      </c>
      <c r="P34" s="4">
        <v>1</v>
      </c>
      <c r="Q34" s="4">
        <v>115</v>
      </c>
      <c r="R34" s="4">
        <v>7.7</v>
      </c>
      <c r="S34" s="4">
        <v>0.12</v>
      </c>
      <c r="T34" s="8"/>
    </row>
    <row r="35" spans="1:20" x14ac:dyDescent="0.35">
      <c r="A35" s="2" t="s">
        <v>116</v>
      </c>
      <c r="B35" s="2" t="s">
        <v>111</v>
      </c>
      <c r="C35" s="2" t="s">
        <v>114</v>
      </c>
      <c r="D35" s="5">
        <v>0.08</v>
      </c>
      <c r="E35" s="5">
        <v>0.14000000000000001</v>
      </c>
      <c r="F35" s="5">
        <v>0.01</v>
      </c>
      <c r="G35" s="5">
        <v>0.01</v>
      </c>
      <c r="H35" s="5">
        <v>0.02</v>
      </c>
      <c r="I35" s="5">
        <v>8.9999999999999993E-3</v>
      </c>
      <c r="J35" s="5">
        <v>0.01</v>
      </c>
      <c r="K35" s="5">
        <v>0.49</v>
      </c>
      <c r="L35" s="5">
        <v>0.59</v>
      </c>
      <c r="M35" s="4">
        <v>0</v>
      </c>
      <c r="N35" s="4">
        <v>32</v>
      </c>
      <c r="O35" s="4">
        <v>124</v>
      </c>
      <c r="P35" s="4">
        <v>1</v>
      </c>
      <c r="Q35" s="4">
        <v>112</v>
      </c>
      <c r="R35" s="4">
        <v>7.4</v>
      </c>
      <c r="S35" s="4">
        <v>0.21</v>
      </c>
      <c r="T35" s="8"/>
    </row>
    <row r="36" spans="1:20" x14ac:dyDescent="0.35">
      <c r="A36" s="2" t="s">
        <v>117</v>
      </c>
      <c r="B36" s="2" t="s">
        <v>111</v>
      </c>
      <c r="C36" s="2" t="s">
        <v>114</v>
      </c>
      <c r="D36" s="5">
        <v>0.3</v>
      </c>
      <c r="E36" s="5">
        <v>0.34</v>
      </c>
      <c r="F36" s="5">
        <v>0.01</v>
      </c>
      <c r="G36" s="5">
        <v>0.01</v>
      </c>
      <c r="H36" s="5">
        <v>0.01</v>
      </c>
      <c r="I36" s="5">
        <v>8.0000000000000002E-3</v>
      </c>
      <c r="J36" s="5">
        <v>0.01</v>
      </c>
      <c r="K36" s="5">
        <v>0.14000000000000001</v>
      </c>
      <c r="L36" s="5">
        <v>0.28999999999999998</v>
      </c>
      <c r="M36" s="4">
        <v>0</v>
      </c>
      <c r="N36" s="4">
        <v>0</v>
      </c>
      <c r="O36" s="4">
        <v>127</v>
      </c>
      <c r="P36" s="4">
        <v>1</v>
      </c>
      <c r="Q36" s="4">
        <v>115</v>
      </c>
      <c r="R36" s="4">
        <v>7.5</v>
      </c>
      <c r="S36" s="4">
        <v>0.28000000000000003</v>
      </c>
      <c r="T36" s="8"/>
    </row>
    <row r="37" spans="1:20" x14ac:dyDescent="0.35">
      <c r="A37" s="2" t="s">
        <v>118</v>
      </c>
      <c r="B37" s="2" t="s">
        <v>119</v>
      </c>
      <c r="C37" s="2" t="s">
        <v>120</v>
      </c>
      <c r="D37" s="5">
        <v>0.36</v>
      </c>
      <c r="E37" s="5">
        <v>0.42</v>
      </c>
      <c r="F37" s="5">
        <v>0.04</v>
      </c>
      <c r="G37" s="5">
        <v>0.01</v>
      </c>
      <c r="H37" s="5">
        <v>0.14000000000000001</v>
      </c>
      <c r="I37" s="5">
        <v>3.6999999999999998E-2</v>
      </c>
      <c r="J37" s="5">
        <v>0.01</v>
      </c>
      <c r="K37" s="5">
        <v>0.68</v>
      </c>
      <c r="L37" s="5">
        <v>0.45</v>
      </c>
      <c r="M37" s="4">
        <v>0</v>
      </c>
      <c r="N37" s="4">
        <v>3</v>
      </c>
      <c r="O37" s="4">
        <v>155</v>
      </c>
      <c r="P37" s="4">
        <v>1</v>
      </c>
      <c r="Q37" s="4">
        <v>140</v>
      </c>
      <c r="R37" s="4">
        <v>7.8</v>
      </c>
      <c r="S37" s="4">
        <v>1</v>
      </c>
      <c r="T37" s="8"/>
    </row>
    <row r="38" spans="1:20" x14ac:dyDescent="0.35">
      <c r="A38" s="2" t="s">
        <v>121</v>
      </c>
      <c r="B38" s="2" t="s">
        <v>119</v>
      </c>
      <c r="C38" s="2" t="s">
        <v>122</v>
      </c>
      <c r="D38" s="5">
        <v>0.35</v>
      </c>
      <c r="E38" s="5">
        <v>0.4</v>
      </c>
      <c r="F38" s="5">
        <v>0.01</v>
      </c>
      <c r="G38" s="5">
        <v>0.01</v>
      </c>
      <c r="H38" s="5">
        <v>0.01</v>
      </c>
      <c r="I38" s="5">
        <v>4.0000000000000001E-3</v>
      </c>
      <c r="J38" s="5">
        <v>0.01</v>
      </c>
      <c r="M38" s="4">
        <v>0</v>
      </c>
      <c r="N38" s="4">
        <v>0</v>
      </c>
      <c r="O38" s="4">
        <v>128</v>
      </c>
      <c r="P38" s="4">
        <v>1</v>
      </c>
      <c r="Q38" s="4">
        <v>116</v>
      </c>
      <c r="R38" s="4">
        <v>7.9</v>
      </c>
      <c r="S38" s="4">
        <v>0.17</v>
      </c>
      <c r="T38" s="8"/>
    </row>
    <row r="39" spans="1:20" x14ac:dyDescent="0.35">
      <c r="A39" s="2" t="s">
        <v>123</v>
      </c>
      <c r="B39" s="2" t="s">
        <v>124</v>
      </c>
      <c r="C39" s="2" t="s">
        <v>125</v>
      </c>
      <c r="D39" s="5">
        <v>0.13</v>
      </c>
      <c r="E39" s="5">
        <v>0.28000000000000003</v>
      </c>
      <c r="F39" s="5">
        <v>0.01</v>
      </c>
      <c r="G39" s="5">
        <v>0.01</v>
      </c>
      <c r="H39" s="5">
        <v>0.01</v>
      </c>
      <c r="I39" s="5">
        <v>2E-3</v>
      </c>
      <c r="J39" s="5">
        <v>0.01</v>
      </c>
      <c r="K39" s="5">
        <v>0.39</v>
      </c>
      <c r="L39" s="5">
        <v>0.44</v>
      </c>
      <c r="M39" s="4">
        <v>1</v>
      </c>
      <c r="N39" s="4">
        <v>0</v>
      </c>
      <c r="O39" s="4">
        <v>132</v>
      </c>
      <c r="P39" s="4">
        <v>1</v>
      </c>
      <c r="Q39" s="4">
        <v>119</v>
      </c>
      <c r="R39" s="4">
        <v>7.9</v>
      </c>
      <c r="S39" s="4">
        <v>0.08</v>
      </c>
      <c r="T39" s="8"/>
    </row>
    <row r="40" spans="1:20" x14ac:dyDescent="0.35">
      <c r="A40" s="2" t="s">
        <v>126</v>
      </c>
      <c r="B40" s="2" t="s">
        <v>124</v>
      </c>
      <c r="C40" s="2" t="s">
        <v>127</v>
      </c>
      <c r="D40" s="5">
        <v>0.21</v>
      </c>
      <c r="E40" s="5">
        <v>0.26</v>
      </c>
      <c r="F40" s="5">
        <v>0.01</v>
      </c>
      <c r="G40" s="5">
        <v>0.01</v>
      </c>
      <c r="H40" s="5">
        <v>0.01</v>
      </c>
      <c r="I40" s="5">
        <v>1E-3</v>
      </c>
      <c r="J40" s="5">
        <v>0.01</v>
      </c>
      <c r="K40" s="5">
        <v>0.32</v>
      </c>
      <c r="L40" s="5">
        <v>0.48</v>
      </c>
      <c r="M40" s="4">
        <v>0</v>
      </c>
      <c r="N40" s="4">
        <v>4</v>
      </c>
      <c r="O40" s="4">
        <v>184</v>
      </c>
      <c r="P40" s="4">
        <v>1</v>
      </c>
      <c r="Q40" s="4">
        <v>166</v>
      </c>
      <c r="R40" s="4">
        <v>7.8</v>
      </c>
      <c r="S40" s="4">
        <v>0.11</v>
      </c>
      <c r="T40" s="8"/>
    </row>
    <row r="41" spans="1:20" x14ac:dyDescent="0.35">
      <c r="A41" s="2" t="s">
        <v>128</v>
      </c>
      <c r="B41" s="2" t="s">
        <v>124</v>
      </c>
      <c r="C41" s="2" t="s">
        <v>129</v>
      </c>
      <c r="D41" s="5">
        <v>0.16</v>
      </c>
      <c r="E41" s="5">
        <v>0.2</v>
      </c>
      <c r="F41" s="5">
        <v>0.01</v>
      </c>
      <c r="G41" s="5">
        <v>0.01</v>
      </c>
      <c r="H41" s="5">
        <v>0.01</v>
      </c>
      <c r="I41" s="5">
        <v>1E-3</v>
      </c>
      <c r="J41" s="5">
        <v>0.01</v>
      </c>
      <c r="K41" s="5">
        <v>0.3</v>
      </c>
      <c r="L41" s="5">
        <v>0.23</v>
      </c>
      <c r="M41" s="4">
        <v>1</v>
      </c>
      <c r="N41" s="4">
        <v>2</v>
      </c>
      <c r="O41" s="4">
        <v>137</v>
      </c>
      <c r="P41" s="4">
        <v>1</v>
      </c>
      <c r="Q41" s="4">
        <v>124</v>
      </c>
      <c r="R41" s="4">
        <v>7.9</v>
      </c>
      <c r="S41" s="4">
        <v>0.21</v>
      </c>
      <c r="T41" s="8"/>
    </row>
    <row r="42" spans="1:20" x14ac:dyDescent="0.35">
      <c r="A42" s="2" t="s">
        <v>130</v>
      </c>
      <c r="B42" s="2" t="s">
        <v>124</v>
      </c>
      <c r="C42" s="2" t="s">
        <v>131</v>
      </c>
      <c r="D42" s="5">
        <v>0.22</v>
      </c>
      <c r="E42" s="5">
        <v>0.25</v>
      </c>
      <c r="F42" s="5">
        <v>0.01</v>
      </c>
      <c r="G42" s="5">
        <v>0.01</v>
      </c>
      <c r="H42" s="5">
        <v>0.01</v>
      </c>
      <c r="I42" s="5">
        <v>1E-3</v>
      </c>
      <c r="J42" s="5">
        <v>0.01</v>
      </c>
      <c r="K42" s="5">
        <v>0.26</v>
      </c>
      <c r="L42" s="5">
        <v>0.34</v>
      </c>
      <c r="M42" s="4">
        <v>0</v>
      </c>
      <c r="N42" s="4">
        <v>1</v>
      </c>
      <c r="O42" s="4">
        <v>133</v>
      </c>
      <c r="P42" s="4">
        <v>1</v>
      </c>
      <c r="Q42" s="4">
        <v>120</v>
      </c>
      <c r="R42" s="4">
        <v>7.9</v>
      </c>
      <c r="S42" s="7">
        <v>7.0000000000000007E-2</v>
      </c>
      <c r="T42" s="8"/>
    </row>
    <row r="43" spans="1:20" x14ac:dyDescent="0.35">
      <c r="A43" s="2" t="s">
        <v>132</v>
      </c>
      <c r="B43" s="2" t="s">
        <v>124</v>
      </c>
      <c r="C43" s="2" t="s">
        <v>133</v>
      </c>
      <c r="D43" s="5">
        <v>0.06</v>
      </c>
      <c r="E43" s="5">
        <v>0.06</v>
      </c>
      <c r="F43" s="5">
        <v>0.01</v>
      </c>
      <c r="G43" s="5">
        <v>0.01</v>
      </c>
      <c r="H43" s="5">
        <v>0.01</v>
      </c>
      <c r="I43" s="5">
        <v>4.0000000000000001E-3</v>
      </c>
      <c r="J43" s="5">
        <v>0.01</v>
      </c>
      <c r="K43" s="5">
        <v>0.35</v>
      </c>
      <c r="L43" s="5">
        <v>0.33</v>
      </c>
      <c r="M43" s="4">
        <v>2</v>
      </c>
      <c r="N43" s="4">
        <v>0</v>
      </c>
      <c r="O43" s="4">
        <v>133</v>
      </c>
      <c r="P43" s="4">
        <v>1</v>
      </c>
      <c r="Q43" s="4">
        <v>120</v>
      </c>
      <c r="R43" s="4">
        <v>7.9</v>
      </c>
      <c r="S43" s="4">
        <v>0.13</v>
      </c>
      <c r="T43" s="8"/>
    </row>
    <row r="44" spans="1:20" x14ac:dyDescent="0.35">
      <c r="A44" s="2" t="s">
        <v>134</v>
      </c>
      <c r="B44" s="2" t="s">
        <v>124</v>
      </c>
      <c r="C44" s="2" t="s">
        <v>135</v>
      </c>
      <c r="D44" s="5">
        <v>0.26</v>
      </c>
      <c r="E44" s="5">
        <v>0.31</v>
      </c>
      <c r="F44" s="5">
        <v>0.01</v>
      </c>
      <c r="G44" s="5">
        <v>0.01</v>
      </c>
      <c r="H44" s="5">
        <v>0.01</v>
      </c>
      <c r="I44" s="5">
        <v>4.0000000000000001E-3</v>
      </c>
      <c r="J44" s="5">
        <v>0.01</v>
      </c>
      <c r="K44" s="5">
        <v>0.33</v>
      </c>
      <c r="L44" s="5">
        <v>0.28000000000000003</v>
      </c>
      <c r="M44" s="4">
        <v>1</v>
      </c>
      <c r="N44" s="4">
        <v>5</v>
      </c>
      <c r="O44" s="4">
        <v>133</v>
      </c>
      <c r="P44" s="4">
        <v>1</v>
      </c>
      <c r="Q44" s="4">
        <v>120</v>
      </c>
      <c r="R44" s="4">
        <v>7.9</v>
      </c>
      <c r="S44" s="4">
        <v>0.13</v>
      </c>
      <c r="T44" s="8"/>
    </row>
    <row r="45" spans="1:20" x14ac:dyDescent="0.35">
      <c r="A45" s="2" t="s">
        <v>136</v>
      </c>
      <c r="B45" s="2" t="s">
        <v>124</v>
      </c>
      <c r="C45" s="2" t="s">
        <v>137</v>
      </c>
      <c r="D45" s="5">
        <v>0.25</v>
      </c>
      <c r="E45" s="5">
        <v>0.31</v>
      </c>
      <c r="F45" s="5">
        <v>0.01</v>
      </c>
      <c r="G45" s="5">
        <v>0.01</v>
      </c>
      <c r="H45" s="5">
        <v>0.01</v>
      </c>
      <c r="I45" s="5">
        <v>2E-3</v>
      </c>
      <c r="J45" s="5">
        <v>0.01</v>
      </c>
      <c r="K45" s="5">
        <v>0.36</v>
      </c>
      <c r="L45" s="5">
        <v>0.65</v>
      </c>
      <c r="M45" s="4">
        <v>0</v>
      </c>
      <c r="N45" s="4">
        <v>0</v>
      </c>
      <c r="O45" s="4">
        <v>133</v>
      </c>
      <c r="P45" s="4">
        <v>1</v>
      </c>
      <c r="Q45" s="4">
        <v>120</v>
      </c>
      <c r="R45" s="4">
        <v>7.9</v>
      </c>
      <c r="S45" s="4">
        <v>0.17</v>
      </c>
      <c r="T45" s="8"/>
    </row>
    <row r="46" spans="1:20" x14ac:dyDescent="0.35">
      <c r="A46" s="2" t="s">
        <v>138</v>
      </c>
      <c r="B46" s="2" t="s">
        <v>124</v>
      </c>
      <c r="C46" s="2" t="s">
        <v>139</v>
      </c>
      <c r="D46" s="5">
        <v>0.06</v>
      </c>
      <c r="E46" s="5">
        <v>0.06</v>
      </c>
      <c r="F46" s="5">
        <v>0.01</v>
      </c>
      <c r="G46" s="5">
        <v>0.01</v>
      </c>
      <c r="H46" s="5">
        <v>0.01</v>
      </c>
      <c r="I46" s="5">
        <v>2E-3</v>
      </c>
      <c r="J46" s="5">
        <v>0.01</v>
      </c>
      <c r="K46" s="5">
        <v>1.75</v>
      </c>
      <c r="L46" s="5">
        <v>1.26</v>
      </c>
      <c r="M46" s="4">
        <v>0</v>
      </c>
      <c r="N46" s="4">
        <v>0</v>
      </c>
      <c r="O46" s="4">
        <v>133</v>
      </c>
      <c r="P46" s="4">
        <v>1</v>
      </c>
      <c r="Q46" s="4">
        <v>120</v>
      </c>
      <c r="R46" s="4">
        <v>7.9</v>
      </c>
      <c r="S46" s="4">
        <v>0.12</v>
      </c>
      <c r="T46" s="8"/>
    </row>
    <row r="47" spans="1:20" x14ac:dyDescent="0.35">
      <c r="A47" s="2" t="s">
        <v>140</v>
      </c>
      <c r="B47" s="2" t="s">
        <v>141</v>
      </c>
      <c r="C47" s="2" t="s">
        <v>142</v>
      </c>
      <c r="D47" s="5">
        <v>0.24</v>
      </c>
      <c r="E47" s="5">
        <v>0.33</v>
      </c>
      <c r="F47" s="5">
        <v>0.02</v>
      </c>
      <c r="G47" s="5">
        <v>0.01</v>
      </c>
      <c r="H47" s="5">
        <v>0.01</v>
      </c>
      <c r="I47" s="5">
        <v>4.0000000000000001E-3</v>
      </c>
      <c r="J47" s="5">
        <v>0.01</v>
      </c>
      <c r="K47" s="5">
        <v>0.46</v>
      </c>
      <c r="L47" s="5">
        <v>0.31</v>
      </c>
      <c r="M47" s="4">
        <v>0</v>
      </c>
      <c r="N47" s="4">
        <v>0</v>
      </c>
      <c r="O47" s="4">
        <v>145</v>
      </c>
      <c r="P47" s="4">
        <v>1</v>
      </c>
      <c r="Q47" s="4">
        <v>131</v>
      </c>
      <c r="R47" s="4">
        <v>8.1</v>
      </c>
      <c r="S47" s="4">
        <v>0.1</v>
      </c>
      <c r="T47" s="8"/>
    </row>
    <row r="48" spans="1:20" x14ac:dyDescent="0.35">
      <c r="A48" s="2" t="s">
        <v>143</v>
      </c>
      <c r="B48" s="2" t="s">
        <v>141</v>
      </c>
      <c r="C48" s="2" t="s">
        <v>142</v>
      </c>
      <c r="D48" s="5">
        <v>0.27</v>
      </c>
      <c r="E48" s="5">
        <v>0.41</v>
      </c>
      <c r="F48" s="5">
        <v>0.02</v>
      </c>
      <c r="G48" s="5">
        <v>0.01</v>
      </c>
      <c r="H48" s="5">
        <v>0.01</v>
      </c>
      <c r="I48" s="5">
        <v>4.0000000000000001E-3</v>
      </c>
      <c r="J48" s="5">
        <v>0.01</v>
      </c>
      <c r="K48" s="5">
        <v>0.44</v>
      </c>
      <c r="L48" s="5">
        <v>0.3</v>
      </c>
      <c r="M48" s="4">
        <v>0</v>
      </c>
      <c r="N48" s="4">
        <v>0</v>
      </c>
      <c r="O48" s="4">
        <v>131</v>
      </c>
      <c r="P48" s="4">
        <v>1</v>
      </c>
      <c r="Q48" s="4">
        <v>118</v>
      </c>
      <c r="R48" s="4">
        <v>8.1</v>
      </c>
      <c r="S48" s="4">
        <v>0.08</v>
      </c>
      <c r="T48" s="8"/>
    </row>
    <row r="49" spans="1:20" ht="26" x14ac:dyDescent="0.35">
      <c r="A49" s="2"/>
      <c r="B49" s="16">
        <v>45063.432638888888</v>
      </c>
      <c r="C49" s="2" t="s">
        <v>267</v>
      </c>
      <c r="D49" s="5">
        <v>0.06</v>
      </c>
      <c r="E49" s="5">
        <v>0.06</v>
      </c>
      <c r="F49" s="5">
        <v>0.06</v>
      </c>
      <c r="G49" s="5">
        <v>0.01</v>
      </c>
      <c r="H49" s="5">
        <v>0.01</v>
      </c>
      <c r="I49" s="5">
        <v>1E-3</v>
      </c>
      <c r="J49" s="5">
        <v>0.04</v>
      </c>
      <c r="K49" s="5">
        <v>0.12</v>
      </c>
      <c r="L49" s="5">
        <v>0.16</v>
      </c>
      <c r="M49" s="4" t="s">
        <v>107</v>
      </c>
      <c r="N49" s="4" t="s">
        <v>107</v>
      </c>
      <c r="O49" s="4">
        <v>429</v>
      </c>
      <c r="P49" s="4">
        <v>1</v>
      </c>
      <c r="Q49" s="4">
        <v>388</v>
      </c>
      <c r="R49" s="4">
        <v>8.4</v>
      </c>
      <c r="S49" s="4">
        <v>0.24</v>
      </c>
      <c r="T49" s="8"/>
    </row>
    <row r="50" spans="1:20" ht="15" customHeight="1" x14ac:dyDescent="0.35">
      <c r="B50" s="6">
        <v>45063.447916666664</v>
      </c>
      <c r="C50" s="5" t="s">
        <v>268</v>
      </c>
      <c r="D50" s="5">
        <v>0.06</v>
      </c>
      <c r="E50" s="5">
        <v>0.06</v>
      </c>
      <c r="F50" s="5">
        <v>0.03</v>
      </c>
      <c r="G50" s="5">
        <v>0.01</v>
      </c>
      <c r="H50" s="5">
        <v>0.02</v>
      </c>
      <c r="I50" s="5">
        <v>1E-3</v>
      </c>
      <c r="J50" s="5">
        <v>0.09</v>
      </c>
      <c r="K50" s="5">
        <v>0.13</v>
      </c>
      <c r="L50" s="5">
        <v>0.18</v>
      </c>
      <c r="M50" s="5" t="s">
        <v>107</v>
      </c>
      <c r="N50" s="5" t="s">
        <v>107</v>
      </c>
      <c r="O50" s="5">
        <v>420</v>
      </c>
      <c r="P50" s="5">
        <v>1</v>
      </c>
      <c r="Q50" s="5">
        <v>380</v>
      </c>
      <c r="R50" s="5">
        <v>8.5</v>
      </c>
      <c r="S50" s="5">
        <v>0.3</v>
      </c>
    </row>
    <row r="51" spans="1:20" x14ac:dyDescent="0.35">
      <c r="B51" s="6">
        <v>45063.459027777775</v>
      </c>
      <c r="C51" s="5" t="s">
        <v>269</v>
      </c>
      <c r="D51" s="5">
        <v>0.06</v>
      </c>
      <c r="E51" s="5">
        <v>0.06</v>
      </c>
      <c r="F51" s="5">
        <v>0.02</v>
      </c>
      <c r="G51" s="5">
        <v>0.01</v>
      </c>
      <c r="H51" s="5">
        <v>0.01</v>
      </c>
      <c r="I51" s="5">
        <v>1E-3</v>
      </c>
      <c r="J51" s="5">
        <v>0.12</v>
      </c>
      <c r="K51" s="5">
        <v>0.14000000000000001</v>
      </c>
      <c r="L51" s="5">
        <v>0.18</v>
      </c>
      <c r="M51" s="5" t="s">
        <v>107</v>
      </c>
      <c r="N51" s="5" t="s">
        <v>107</v>
      </c>
      <c r="O51" s="5">
        <v>418</v>
      </c>
      <c r="P51" s="5">
        <v>1</v>
      </c>
      <c r="Q51" s="5">
        <v>378</v>
      </c>
      <c r="R51" s="5">
        <v>8.5</v>
      </c>
      <c r="S51" s="5">
        <v>0.42</v>
      </c>
      <c r="T51" s="8"/>
    </row>
    <row r="52" spans="1:20" x14ac:dyDescent="0.35">
      <c r="B52" s="6">
        <v>45064.395833333336</v>
      </c>
      <c r="C52" s="5" t="s">
        <v>270</v>
      </c>
      <c r="D52" s="5">
        <v>0.25</v>
      </c>
      <c r="E52" s="5">
        <v>0.28999999999999998</v>
      </c>
      <c r="F52" s="5">
        <v>0.03</v>
      </c>
      <c r="G52" s="5">
        <v>0.01</v>
      </c>
      <c r="H52" s="5">
        <v>0.01</v>
      </c>
      <c r="I52" s="5">
        <v>4.0000000000000001E-3</v>
      </c>
      <c r="J52" s="5">
        <v>0.02</v>
      </c>
      <c r="K52" s="5">
        <v>0.27</v>
      </c>
      <c r="L52" s="5">
        <v>0.3</v>
      </c>
      <c r="M52" s="5">
        <v>0</v>
      </c>
      <c r="N52" s="5">
        <v>17</v>
      </c>
      <c r="O52" s="5">
        <v>133</v>
      </c>
      <c r="P52" s="5">
        <v>1</v>
      </c>
      <c r="Q52" s="5">
        <v>120</v>
      </c>
      <c r="R52" s="5">
        <v>7.5</v>
      </c>
      <c r="S52" s="5">
        <v>0.25</v>
      </c>
      <c r="T52" s="8"/>
    </row>
    <row r="53" spans="1:20" x14ac:dyDescent="0.35">
      <c r="B53" s="6">
        <v>45064.458333333336</v>
      </c>
      <c r="C53" s="5" t="s">
        <v>271</v>
      </c>
      <c r="D53" s="5">
        <v>0.31</v>
      </c>
      <c r="E53" s="5">
        <v>0.33</v>
      </c>
      <c r="F53" s="5">
        <v>0.03</v>
      </c>
      <c r="G53" s="5">
        <v>0.01</v>
      </c>
      <c r="H53" s="5">
        <v>0.01</v>
      </c>
      <c r="I53" s="5">
        <v>5.0000000000000001E-3</v>
      </c>
      <c r="J53" s="5">
        <v>0.01</v>
      </c>
      <c r="K53" s="5">
        <v>0.32</v>
      </c>
      <c r="L53" s="5">
        <v>0.41</v>
      </c>
      <c r="M53" s="5">
        <v>0</v>
      </c>
      <c r="N53" s="5">
        <v>1</v>
      </c>
      <c r="O53" s="5">
        <v>135</v>
      </c>
      <c r="P53" s="5">
        <v>1</v>
      </c>
      <c r="Q53" s="5">
        <v>122</v>
      </c>
      <c r="R53" s="5">
        <v>7.8</v>
      </c>
      <c r="S53" s="5">
        <v>0.13</v>
      </c>
      <c r="T53" s="8"/>
    </row>
    <row r="54" spans="1:20" x14ac:dyDescent="0.35">
      <c r="B54" s="6">
        <v>45069.4375</v>
      </c>
      <c r="C54" s="5" t="s">
        <v>272</v>
      </c>
      <c r="D54" s="5">
        <v>0.27</v>
      </c>
      <c r="E54" s="5">
        <v>0.3</v>
      </c>
      <c r="F54" s="5">
        <v>0.02</v>
      </c>
      <c r="G54" s="5">
        <v>0.01</v>
      </c>
      <c r="H54" s="5">
        <v>0.01</v>
      </c>
      <c r="I54" s="5">
        <v>3.0000000000000001E-3</v>
      </c>
      <c r="J54" s="5">
        <v>0.01</v>
      </c>
      <c r="K54" s="5">
        <v>0.26</v>
      </c>
      <c r="L54" s="5">
        <v>0.27</v>
      </c>
      <c r="M54" s="5">
        <v>0</v>
      </c>
      <c r="N54" s="5">
        <v>1</v>
      </c>
      <c r="O54" s="5">
        <v>148</v>
      </c>
      <c r="P54" s="5">
        <v>1</v>
      </c>
      <c r="Q54" s="5">
        <v>134</v>
      </c>
      <c r="R54" s="5">
        <v>8</v>
      </c>
      <c r="S54" s="5">
        <v>0.08</v>
      </c>
      <c r="T54" s="8"/>
    </row>
    <row r="55" spans="1:20" x14ac:dyDescent="0.35">
      <c r="B55" s="6">
        <v>45069.375</v>
      </c>
      <c r="C55" s="5" t="s">
        <v>273</v>
      </c>
      <c r="D55" s="5">
        <v>0.23</v>
      </c>
      <c r="E55" s="5">
        <v>0.24</v>
      </c>
      <c r="F55" s="5">
        <v>0.21</v>
      </c>
      <c r="G55" s="5">
        <v>0.01</v>
      </c>
      <c r="H55" s="5">
        <v>0.02</v>
      </c>
      <c r="I55" s="5">
        <v>3.0000000000000001E-3</v>
      </c>
      <c r="J55" s="5">
        <v>0.01</v>
      </c>
      <c r="K55" s="5">
        <v>0.32</v>
      </c>
      <c r="L55" s="5">
        <v>0.36</v>
      </c>
      <c r="M55" s="5">
        <v>0</v>
      </c>
      <c r="N55" s="5">
        <v>1</v>
      </c>
      <c r="O55" s="5">
        <v>145</v>
      </c>
      <c r="P55" s="5">
        <v>1</v>
      </c>
      <c r="Q55" s="5">
        <v>131</v>
      </c>
      <c r="R55" s="5">
        <v>8</v>
      </c>
      <c r="S55" s="5">
        <v>0.08</v>
      </c>
      <c r="T55" s="8"/>
    </row>
    <row r="56" spans="1:20" x14ac:dyDescent="0.35">
      <c r="B56" s="6">
        <v>45069.385416666664</v>
      </c>
      <c r="C56" s="5" t="s">
        <v>274</v>
      </c>
      <c r="D56" s="5">
        <v>0.23</v>
      </c>
      <c r="E56" s="5">
        <v>0.31</v>
      </c>
      <c r="F56" s="5">
        <v>0.02</v>
      </c>
      <c r="G56" s="5">
        <v>0.01</v>
      </c>
      <c r="H56" s="5">
        <v>0.06</v>
      </c>
      <c r="I56" s="5">
        <v>3.0000000000000001E-3</v>
      </c>
      <c r="J56" s="5">
        <v>0.01</v>
      </c>
      <c r="K56" s="5">
        <v>0.3</v>
      </c>
      <c r="L56" s="5">
        <v>0.35</v>
      </c>
      <c r="M56" s="5">
        <v>0</v>
      </c>
      <c r="N56" s="5">
        <v>0</v>
      </c>
      <c r="O56" s="5">
        <v>140</v>
      </c>
      <c r="P56" s="5">
        <v>1</v>
      </c>
      <c r="Q56" s="5">
        <v>127</v>
      </c>
      <c r="R56" s="5">
        <v>8</v>
      </c>
      <c r="S56" s="5">
        <v>0.08</v>
      </c>
      <c r="T56" s="8"/>
    </row>
    <row r="57" spans="1:20" ht="15" customHeight="1" x14ac:dyDescent="0.35">
      <c r="B57" s="6">
        <v>45071.364583333336</v>
      </c>
      <c r="C57" s="5" t="s">
        <v>275</v>
      </c>
      <c r="D57" s="5">
        <v>0.19</v>
      </c>
      <c r="E57" s="5">
        <v>0.27</v>
      </c>
      <c r="F57" s="5">
        <v>0.01</v>
      </c>
      <c r="G57" s="5">
        <v>0.01</v>
      </c>
      <c r="H57" s="5">
        <v>0.01</v>
      </c>
      <c r="I57" s="5">
        <v>5.0000000000000001E-3</v>
      </c>
      <c r="J57" s="5">
        <v>0.01</v>
      </c>
      <c r="K57" s="5">
        <v>0.35</v>
      </c>
      <c r="L57" s="5">
        <v>0.61</v>
      </c>
      <c r="M57" s="5">
        <v>3</v>
      </c>
      <c r="N57" s="5">
        <v>0</v>
      </c>
      <c r="O57" s="5">
        <v>140</v>
      </c>
      <c r="P57" s="5">
        <v>1</v>
      </c>
      <c r="Q57" s="5">
        <v>127</v>
      </c>
      <c r="R57" s="5">
        <v>8</v>
      </c>
      <c r="S57" s="5">
        <v>0.1</v>
      </c>
    </row>
    <row r="58" spans="1:20" ht="15" customHeight="1" x14ac:dyDescent="0.35">
      <c r="B58" s="6">
        <v>45071.368055555555</v>
      </c>
      <c r="C58" s="5" t="s">
        <v>276</v>
      </c>
      <c r="D58" s="5">
        <v>0.19</v>
      </c>
      <c r="E58" s="5">
        <v>0.25</v>
      </c>
      <c r="F58" s="5">
        <v>0.01</v>
      </c>
      <c r="G58" s="5">
        <v>0.01</v>
      </c>
      <c r="H58" s="5">
        <v>0.01</v>
      </c>
      <c r="I58" s="5">
        <v>4.0000000000000001E-3</v>
      </c>
      <c r="J58" s="5">
        <v>0.01</v>
      </c>
      <c r="K58" s="5">
        <v>0.19</v>
      </c>
      <c r="L58" s="5">
        <v>0.26</v>
      </c>
      <c r="M58" s="5">
        <v>13</v>
      </c>
      <c r="N58" s="5">
        <v>11</v>
      </c>
      <c r="O58" s="5">
        <v>151</v>
      </c>
      <c r="P58" s="5">
        <v>1</v>
      </c>
      <c r="Q58" s="5">
        <v>137</v>
      </c>
      <c r="R58" s="5">
        <v>7.9</v>
      </c>
      <c r="S58" s="5">
        <v>0.08</v>
      </c>
    </row>
    <row r="59" spans="1:20" x14ac:dyDescent="0.35">
      <c r="B59" s="6">
        <v>45071.371527777781</v>
      </c>
      <c r="C59" s="5" t="s">
        <v>277</v>
      </c>
      <c r="D59" s="5">
        <v>0.19</v>
      </c>
      <c r="E59" s="5">
        <v>0.26</v>
      </c>
      <c r="F59" s="5">
        <v>0.02</v>
      </c>
      <c r="G59" s="5">
        <v>0.01</v>
      </c>
      <c r="H59" s="5">
        <v>0.01</v>
      </c>
      <c r="I59" s="5">
        <v>4.0000000000000001E-3</v>
      </c>
      <c r="J59" s="5">
        <v>0.01</v>
      </c>
      <c r="K59" s="5">
        <v>0.11</v>
      </c>
      <c r="L59" s="5">
        <v>0.13</v>
      </c>
      <c r="M59" s="5">
        <v>4</v>
      </c>
      <c r="N59" s="5">
        <v>21</v>
      </c>
      <c r="O59" s="5">
        <v>165</v>
      </c>
      <c r="P59" s="5">
        <v>1</v>
      </c>
      <c r="Q59" s="5">
        <v>149</v>
      </c>
      <c r="R59" s="5">
        <v>7.9</v>
      </c>
      <c r="S59" s="5">
        <v>0.12</v>
      </c>
      <c r="T59" s="8"/>
    </row>
    <row r="60" spans="1:20" x14ac:dyDescent="0.35">
      <c r="B60" s="5" t="s">
        <v>164</v>
      </c>
      <c r="C60" s="5" t="s">
        <v>165</v>
      </c>
      <c r="D60" s="5">
        <v>0.13</v>
      </c>
      <c r="E60" s="5">
        <v>0.2</v>
      </c>
      <c r="F60" s="5">
        <v>0.02</v>
      </c>
      <c r="G60" s="5">
        <v>0.01</v>
      </c>
      <c r="H60" s="5">
        <v>0.01</v>
      </c>
      <c r="I60" s="5">
        <v>3.0000000000000001E-3</v>
      </c>
      <c r="J60" s="5">
        <v>0.01</v>
      </c>
      <c r="K60" s="5">
        <v>0.17</v>
      </c>
      <c r="L60" s="5">
        <v>0.21</v>
      </c>
      <c r="M60" s="5">
        <v>2</v>
      </c>
      <c r="N60" s="5">
        <v>5</v>
      </c>
      <c r="O60" s="5">
        <v>166</v>
      </c>
      <c r="P60" s="5">
        <v>1</v>
      </c>
      <c r="Q60" s="5">
        <v>150</v>
      </c>
      <c r="R60" s="5">
        <v>8.1999999999999993</v>
      </c>
      <c r="S60" s="5">
        <v>0.1</v>
      </c>
      <c r="T60" s="8"/>
    </row>
    <row r="61" spans="1:20" x14ac:dyDescent="0.35">
      <c r="B61" s="5" t="s">
        <v>166</v>
      </c>
      <c r="C61" s="5" t="s">
        <v>167</v>
      </c>
      <c r="D61" s="5">
        <v>0.27</v>
      </c>
      <c r="E61" s="5">
        <v>0.3</v>
      </c>
      <c r="F61" s="5">
        <v>0.02</v>
      </c>
      <c r="G61" s="5">
        <v>0.03</v>
      </c>
      <c r="H61" s="5">
        <v>0.01</v>
      </c>
      <c r="I61" s="5">
        <v>3.0000000000000001E-3</v>
      </c>
      <c r="J61" s="5">
        <v>0.03</v>
      </c>
      <c r="K61" s="5">
        <v>0.3</v>
      </c>
      <c r="L61" s="5">
        <v>0.32</v>
      </c>
      <c r="M61" s="5">
        <v>2</v>
      </c>
      <c r="N61" s="5">
        <v>10</v>
      </c>
      <c r="O61" s="5">
        <v>144</v>
      </c>
      <c r="P61" s="5">
        <v>1</v>
      </c>
      <c r="Q61" s="5">
        <v>130</v>
      </c>
      <c r="R61" s="5">
        <v>8.3000000000000007</v>
      </c>
      <c r="S61" s="5">
        <v>0.13</v>
      </c>
      <c r="T61" s="8"/>
    </row>
    <row r="62" spans="1:20" x14ac:dyDescent="0.35">
      <c r="B62" s="5" t="s">
        <v>168</v>
      </c>
      <c r="C62" s="5" t="s">
        <v>169</v>
      </c>
      <c r="D62" s="5">
        <v>0.25</v>
      </c>
      <c r="E62" s="5">
        <v>0.27</v>
      </c>
      <c r="F62" s="5">
        <v>0.02</v>
      </c>
      <c r="G62" s="5">
        <v>0.01</v>
      </c>
      <c r="H62" s="5">
        <v>0.02</v>
      </c>
      <c r="I62" s="5">
        <v>0.01</v>
      </c>
      <c r="J62" s="5">
        <v>0.01</v>
      </c>
      <c r="K62" s="5">
        <v>0.28000000000000003</v>
      </c>
      <c r="L62" s="5">
        <v>0.28999999999999998</v>
      </c>
      <c r="M62" s="5">
        <v>2</v>
      </c>
      <c r="N62" s="5">
        <v>3</v>
      </c>
      <c r="O62" s="5">
        <v>141</v>
      </c>
      <c r="P62" s="5">
        <v>1</v>
      </c>
      <c r="Q62" s="5">
        <v>128</v>
      </c>
      <c r="R62" s="5">
        <v>7.6</v>
      </c>
      <c r="S62" s="5">
        <v>0.26</v>
      </c>
      <c r="T62" s="8"/>
    </row>
    <row r="63" spans="1:20" x14ac:dyDescent="0.35">
      <c r="B63" s="5" t="s">
        <v>170</v>
      </c>
      <c r="C63" s="5" t="s">
        <v>171</v>
      </c>
      <c r="D63" s="5">
        <v>0.06</v>
      </c>
      <c r="E63" s="5">
        <v>0.09</v>
      </c>
      <c r="F63" s="5">
        <v>0.03</v>
      </c>
      <c r="G63" s="5">
        <v>0.01</v>
      </c>
      <c r="H63" s="5">
        <v>0.02</v>
      </c>
      <c r="I63" s="5">
        <v>7.0000000000000001E-3</v>
      </c>
      <c r="J63" s="5">
        <v>0.01</v>
      </c>
      <c r="K63" s="5">
        <v>0.23</v>
      </c>
      <c r="L63" s="5">
        <v>0.4</v>
      </c>
      <c r="M63" s="5">
        <v>27</v>
      </c>
      <c r="N63" s="9" t="s">
        <v>107</v>
      </c>
      <c r="O63" s="5">
        <v>143</v>
      </c>
      <c r="P63" s="5">
        <v>1</v>
      </c>
      <c r="Q63" s="5">
        <v>129</v>
      </c>
      <c r="R63" s="5">
        <v>8.1</v>
      </c>
      <c r="S63" s="5">
        <v>0.34</v>
      </c>
      <c r="T63" s="8"/>
    </row>
    <row r="64" spans="1:20" x14ac:dyDescent="0.35">
      <c r="B64" s="5" t="s">
        <v>172</v>
      </c>
      <c r="C64" s="5" t="s">
        <v>173</v>
      </c>
      <c r="D64" s="5">
        <v>0.06</v>
      </c>
      <c r="E64" s="5">
        <v>0.08</v>
      </c>
      <c r="F64" s="5">
        <v>0.02</v>
      </c>
      <c r="G64" s="5">
        <v>0.01</v>
      </c>
      <c r="H64" s="5">
        <v>0.01</v>
      </c>
      <c r="I64" s="5">
        <v>4.0000000000000001E-3</v>
      </c>
      <c r="J64" s="5">
        <v>0.01</v>
      </c>
      <c r="K64" s="5">
        <v>0.17</v>
      </c>
      <c r="L64" s="5">
        <v>0.46</v>
      </c>
      <c r="M64" s="5">
        <v>7</v>
      </c>
      <c r="N64" s="5">
        <v>280</v>
      </c>
      <c r="O64" s="5">
        <v>142</v>
      </c>
      <c r="P64" s="5">
        <v>1</v>
      </c>
      <c r="Q64" s="5">
        <v>128</v>
      </c>
      <c r="R64" s="5">
        <v>8.1</v>
      </c>
      <c r="S64" s="5">
        <v>0.12</v>
      </c>
      <c r="T64" s="8"/>
    </row>
    <row r="65" spans="2:20" x14ac:dyDescent="0.35">
      <c r="B65" s="5" t="s">
        <v>174</v>
      </c>
      <c r="C65" s="5" t="s">
        <v>175</v>
      </c>
      <c r="D65" s="5">
        <v>0.1</v>
      </c>
      <c r="E65" s="5">
        <v>0.19</v>
      </c>
      <c r="F65" s="5">
        <v>0.02</v>
      </c>
      <c r="G65" s="5">
        <v>0.01</v>
      </c>
      <c r="H65" s="5">
        <v>0.01</v>
      </c>
      <c r="I65" s="5">
        <v>8.0000000000000002E-3</v>
      </c>
      <c r="J65" s="5">
        <v>0.01</v>
      </c>
      <c r="K65" s="5">
        <v>0.22</v>
      </c>
      <c r="L65" s="5">
        <v>0.68</v>
      </c>
      <c r="M65" s="5">
        <v>0</v>
      </c>
      <c r="N65" s="5">
        <v>0</v>
      </c>
      <c r="O65" s="5">
        <v>142</v>
      </c>
      <c r="P65" s="5">
        <v>1</v>
      </c>
      <c r="Q65" s="5">
        <v>128</v>
      </c>
      <c r="R65" s="5">
        <v>8.1999999999999993</v>
      </c>
      <c r="S65" s="5">
        <v>0.16</v>
      </c>
      <c r="T65" s="8"/>
    </row>
    <row r="66" spans="2:20" x14ac:dyDescent="0.35">
      <c r="B66" s="5" t="s">
        <v>176</v>
      </c>
      <c r="C66" s="5" t="s">
        <v>177</v>
      </c>
      <c r="D66" s="5">
        <v>0.13</v>
      </c>
      <c r="E66" s="5">
        <v>0.21</v>
      </c>
      <c r="F66" s="5">
        <v>0.02</v>
      </c>
      <c r="G66" s="5">
        <v>0.01</v>
      </c>
      <c r="H66" s="5">
        <v>0.01</v>
      </c>
      <c r="I66" s="5">
        <v>3.0000000000000001E-3</v>
      </c>
      <c r="J66" s="5">
        <v>0.01</v>
      </c>
      <c r="K66" s="5">
        <v>0.22</v>
      </c>
      <c r="L66" s="5">
        <v>0.1</v>
      </c>
      <c r="M66" s="5">
        <v>0</v>
      </c>
      <c r="N66" s="5">
        <v>0</v>
      </c>
      <c r="O66" s="5">
        <v>149</v>
      </c>
      <c r="P66" s="5">
        <v>1</v>
      </c>
      <c r="Q66" s="5">
        <v>135</v>
      </c>
      <c r="R66" s="5">
        <v>8.1999999999999993</v>
      </c>
      <c r="S66" s="5">
        <v>0.11</v>
      </c>
      <c r="T66" s="8"/>
    </row>
    <row r="67" spans="2:20" x14ac:dyDescent="0.35">
      <c r="B67" s="5" t="s">
        <v>178</v>
      </c>
      <c r="C67" s="5" t="s">
        <v>179</v>
      </c>
      <c r="D67" s="5">
        <v>0.13</v>
      </c>
      <c r="E67" s="5">
        <v>0.2</v>
      </c>
      <c r="F67" s="5">
        <v>0.02</v>
      </c>
      <c r="G67" s="5">
        <v>0.01</v>
      </c>
      <c r="H67" s="5">
        <v>0.01</v>
      </c>
      <c r="I67" s="5">
        <v>3.0000000000000001E-3</v>
      </c>
      <c r="J67" s="5">
        <v>0.01</v>
      </c>
      <c r="K67" s="5">
        <v>0.62</v>
      </c>
      <c r="L67" s="5">
        <v>0.37</v>
      </c>
      <c r="M67" s="5">
        <v>1</v>
      </c>
      <c r="N67" s="5">
        <v>0</v>
      </c>
      <c r="O67" s="5">
        <v>145</v>
      </c>
      <c r="P67" s="5">
        <v>1</v>
      </c>
      <c r="Q67" s="5">
        <v>131</v>
      </c>
      <c r="R67" s="5">
        <v>8.1999999999999993</v>
      </c>
      <c r="S67" s="5">
        <v>0.11</v>
      </c>
      <c r="T67" s="8"/>
    </row>
    <row r="68" spans="2:20" x14ac:dyDescent="0.35">
      <c r="B68" s="5" t="s">
        <v>180</v>
      </c>
      <c r="C68" s="5" t="s">
        <v>181</v>
      </c>
      <c r="D68" s="5">
        <v>0.08</v>
      </c>
      <c r="E68" s="5">
        <v>0.2</v>
      </c>
      <c r="F68" s="5">
        <v>0.02</v>
      </c>
      <c r="G68" s="5">
        <v>0.02</v>
      </c>
      <c r="H68" s="5">
        <v>0.01</v>
      </c>
      <c r="I68" s="5">
        <v>2E-3</v>
      </c>
      <c r="J68" s="5">
        <v>0.01</v>
      </c>
      <c r="K68" s="5">
        <v>0.17</v>
      </c>
      <c r="L68" s="5">
        <v>0.18</v>
      </c>
      <c r="M68" s="5">
        <v>1</v>
      </c>
      <c r="N68" s="5">
        <v>5</v>
      </c>
      <c r="O68" s="5">
        <v>147</v>
      </c>
      <c r="P68" s="5">
        <v>1</v>
      </c>
      <c r="Q68" s="5">
        <v>133</v>
      </c>
      <c r="R68" s="5">
        <v>7.8</v>
      </c>
      <c r="S68" s="5">
        <v>0.11</v>
      </c>
      <c r="T68" s="8"/>
    </row>
    <row r="69" spans="2:20" x14ac:dyDescent="0.35">
      <c r="B69" s="5" t="s">
        <v>182</v>
      </c>
      <c r="C69" s="5" t="s">
        <v>183</v>
      </c>
      <c r="D69" s="5">
        <v>0.06</v>
      </c>
      <c r="E69" s="5">
        <v>0.13</v>
      </c>
      <c r="F69" s="5">
        <v>0.02</v>
      </c>
      <c r="G69" s="5">
        <v>0.01</v>
      </c>
      <c r="H69" s="5">
        <v>0.01</v>
      </c>
      <c r="I69" s="5">
        <v>4.0000000000000001E-3</v>
      </c>
      <c r="J69" s="5">
        <v>0.01</v>
      </c>
      <c r="K69" s="5">
        <v>0.3</v>
      </c>
      <c r="L69" s="5">
        <v>0.22</v>
      </c>
      <c r="M69" s="5">
        <v>0</v>
      </c>
      <c r="N69" s="5">
        <v>2</v>
      </c>
      <c r="O69" s="5">
        <v>145</v>
      </c>
      <c r="P69" s="5">
        <v>2.1</v>
      </c>
      <c r="Q69" s="5">
        <v>131</v>
      </c>
      <c r="R69" s="5">
        <v>8</v>
      </c>
      <c r="S69" s="5">
        <v>0.16</v>
      </c>
      <c r="T69" s="8"/>
    </row>
    <row r="70" spans="2:20" x14ac:dyDescent="0.35">
      <c r="B70" s="5" t="s">
        <v>184</v>
      </c>
      <c r="C70" s="5" t="s">
        <v>185</v>
      </c>
      <c r="D70" s="5">
        <v>0.06</v>
      </c>
      <c r="E70" s="5">
        <v>0.06</v>
      </c>
      <c r="F70" s="5">
        <v>0.01</v>
      </c>
      <c r="G70" s="5">
        <v>0.01</v>
      </c>
      <c r="H70" s="5">
        <v>0.01</v>
      </c>
      <c r="I70" s="5">
        <v>2E-3</v>
      </c>
      <c r="J70" s="5">
        <v>0.05</v>
      </c>
      <c r="K70" s="5">
        <v>0.22</v>
      </c>
      <c r="L70" s="5">
        <v>0.13</v>
      </c>
      <c r="M70" s="5">
        <v>50</v>
      </c>
      <c r="N70" s="9" t="s">
        <v>107</v>
      </c>
      <c r="O70" s="5">
        <v>159</v>
      </c>
      <c r="P70" s="5">
        <v>1</v>
      </c>
      <c r="Q70" s="5">
        <v>144</v>
      </c>
      <c r="R70" s="5">
        <v>7.7</v>
      </c>
      <c r="S70" s="5">
        <v>0.87</v>
      </c>
      <c r="T70" s="8"/>
    </row>
    <row r="71" spans="2:20" x14ac:dyDescent="0.35">
      <c r="B71" s="5" t="s">
        <v>186</v>
      </c>
      <c r="C71" s="5" t="s">
        <v>187</v>
      </c>
      <c r="D71" s="5">
        <v>0.06</v>
      </c>
      <c r="E71" s="5">
        <v>0.06</v>
      </c>
      <c r="F71" s="5">
        <v>0.01</v>
      </c>
      <c r="G71" s="5">
        <v>0.01</v>
      </c>
      <c r="H71" s="5">
        <v>0.01</v>
      </c>
      <c r="I71" s="5">
        <v>2E-3</v>
      </c>
      <c r="J71" s="5">
        <v>0.04</v>
      </c>
      <c r="K71" s="5">
        <v>0.36</v>
      </c>
      <c r="L71" s="5">
        <v>0.17</v>
      </c>
      <c r="M71" s="5">
        <v>52</v>
      </c>
      <c r="N71" s="9" t="s">
        <v>107</v>
      </c>
      <c r="O71" s="5">
        <v>175</v>
      </c>
      <c r="P71" s="5">
        <v>1</v>
      </c>
      <c r="Q71" s="5">
        <v>158</v>
      </c>
      <c r="R71" s="5">
        <v>7.7</v>
      </c>
      <c r="S71" s="5">
        <v>0.42</v>
      </c>
      <c r="T71" s="8"/>
    </row>
    <row r="72" spans="2:20" x14ac:dyDescent="0.35">
      <c r="B72" s="5" t="s">
        <v>188</v>
      </c>
      <c r="C72" s="5" t="s">
        <v>189</v>
      </c>
      <c r="D72" s="5">
        <v>0.06</v>
      </c>
      <c r="E72" s="5">
        <v>0.06</v>
      </c>
      <c r="F72" s="5">
        <v>0.01</v>
      </c>
      <c r="G72" s="5">
        <v>0.01</v>
      </c>
      <c r="H72" s="5">
        <v>0.01</v>
      </c>
      <c r="I72" s="5">
        <v>2E-3</v>
      </c>
      <c r="J72" s="5">
        <v>0.04</v>
      </c>
      <c r="K72" s="5">
        <v>0.35</v>
      </c>
      <c r="L72" s="5">
        <v>0.13</v>
      </c>
      <c r="M72" s="5">
        <v>117</v>
      </c>
      <c r="N72" s="9" t="s">
        <v>107</v>
      </c>
      <c r="O72" s="5">
        <v>152</v>
      </c>
      <c r="P72" s="5">
        <v>1</v>
      </c>
      <c r="Q72" s="5">
        <v>137</v>
      </c>
      <c r="R72" s="5">
        <v>7.6</v>
      </c>
      <c r="S72" s="5">
        <v>0.33</v>
      </c>
      <c r="T72" s="8"/>
    </row>
    <row r="73" spans="2:20" x14ac:dyDescent="0.35">
      <c r="B73" s="5" t="s">
        <v>190</v>
      </c>
      <c r="C73" s="5" t="s">
        <v>191</v>
      </c>
      <c r="D73" s="5">
        <v>0.13</v>
      </c>
      <c r="E73" s="5">
        <v>0.21</v>
      </c>
      <c r="F73" s="5">
        <v>0.02</v>
      </c>
      <c r="G73" s="5">
        <v>0.01</v>
      </c>
      <c r="H73" s="5">
        <v>0.01</v>
      </c>
      <c r="I73" s="5">
        <v>2E-3</v>
      </c>
      <c r="J73" s="5">
        <v>0.01</v>
      </c>
      <c r="K73" s="5">
        <v>0.09</v>
      </c>
      <c r="L73" s="5">
        <v>0.28000000000000003</v>
      </c>
      <c r="M73" s="5">
        <v>0</v>
      </c>
      <c r="N73" s="5">
        <v>6</v>
      </c>
      <c r="O73" s="5">
        <v>190</v>
      </c>
      <c r="P73" s="5">
        <v>1</v>
      </c>
      <c r="Q73" s="5">
        <v>172</v>
      </c>
      <c r="R73" s="5">
        <v>7.9</v>
      </c>
      <c r="S73" s="5">
        <v>0.12</v>
      </c>
      <c r="T73" s="8"/>
    </row>
    <row r="74" spans="2:20" x14ac:dyDescent="0.35">
      <c r="B74" s="5" t="s">
        <v>192</v>
      </c>
      <c r="C74" s="5" t="s">
        <v>193</v>
      </c>
      <c r="D74" s="5">
        <v>0.11</v>
      </c>
      <c r="E74" s="5">
        <v>0.17</v>
      </c>
      <c r="F74" s="5">
        <v>0.02</v>
      </c>
      <c r="G74" s="5">
        <v>0.01</v>
      </c>
      <c r="H74" s="5">
        <v>0.01</v>
      </c>
      <c r="I74" s="5">
        <v>2E-3</v>
      </c>
      <c r="J74" s="5">
        <v>0.01</v>
      </c>
      <c r="K74" s="5">
        <v>0.36</v>
      </c>
      <c r="L74" s="5">
        <v>0.47</v>
      </c>
      <c r="M74" s="5">
        <v>0</v>
      </c>
      <c r="N74" s="5">
        <v>3</v>
      </c>
      <c r="O74" s="5">
        <v>151</v>
      </c>
      <c r="P74" s="5">
        <v>1</v>
      </c>
      <c r="Q74" s="5">
        <v>137</v>
      </c>
      <c r="R74" s="5">
        <v>8.1</v>
      </c>
      <c r="S74" s="5">
        <v>0.11</v>
      </c>
      <c r="T74" s="8"/>
    </row>
    <row r="75" spans="2:20" x14ac:dyDescent="0.35">
      <c r="B75" s="5" t="s">
        <v>194</v>
      </c>
      <c r="C75" s="5" t="s">
        <v>195</v>
      </c>
      <c r="D75" s="5">
        <v>0.06</v>
      </c>
      <c r="E75" s="5">
        <v>0.12</v>
      </c>
      <c r="F75" s="5">
        <v>0.02</v>
      </c>
      <c r="G75" s="5">
        <v>0.01</v>
      </c>
      <c r="H75" s="5">
        <v>0.01</v>
      </c>
      <c r="I75" s="5">
        <v>3.0000000000000001E-3</v>
      </c>
      <c r="J75" s="5">
        <v>0.01</v>
      </c>
      <c r="K75" s="5">
        <v>0.33</v>
      </c>
      <c r="L75" s="5">
        <v>0.12</v>
      </c>
      <c r="M75" s="5">
        <v>0</v>
      </c>
      <c r="N75" s="5">
        <v>106</v>
      </c>
      <c r="O75" s="5">
        <v>146</v>
      </c>
      <c r="P75" s="5">
        <v>1</v>
      </c>
      <c r="Q75" s="5">
        <v>132</v>
      </c>
      <c r="R75" s="5">
        <v>8</v>
      </c>
      <c r="S75" s="5">
        <v>0.13</v>
      </c>
      <c r="T75" s="8"/>
    </row>
    <row r="76" spans="2:20" x14ac:dyDescent="0.35">
      <c r="B76" s="5" t="s">
        <v>196</v>
      </c>
      <c r="C76" s="5" t="s">
        <v>197</v>
      </c>
      <c r="D76" s="5">
        <v>7.0000000000000007E-2</v>
      </c>
      <c r="E76" s="5">
        <v>0.15</v>
      </c>
      <c r="F76" s="5">
        <v>0.02</v>
      </c>
      <c r="G76" s="5">
        <v>0.01</v>
      </c>
      <c r="H76" s="5">
        <v>0.01</v>
      </c>
      <c r="I76" s="5">
        <v>2E-3</v>
      </c>
      <c r="J76" s="5">
        <v>0.01</v>
      </c>
      <c r="K76" s="5">
        <v>0.23</v>
      </c>
      <c r="L76" s="5">
        <v>0.24</v>
      </c>
      <c r="M76" s="5">
        <v>4</v>
      </c>
      <c r="N76" s="5">
        <v>21</v>
      </c>
      <c r="O76" s="5">
        <v>150</v>
      </c>
      <c r="P76" s="5">
        <v>1</v>
      </c>
      <c r="Q76" s="5">
        <v>136</v>
      </c>
      <c r="R76" s="5">
        <v>8.1999999999999993</v>
      </c>
      <c r="S76" s="5">
        <v>0.13</v>
      </c>
      <c r="T76" s="8"/>
    </row>
    <row r="77" spans="2:20" x14ac:dyDescent="0.35">
      <c r="B77" s="5" t="s">
        <v>198</v>
      </c>
      <c r="C77" s="5" t="s">
        <v>199</v>
      </c>
      <c r="D77" s="5">
        <v>0.06</v>
      </c>
      <c r="E77" s="5">
        <v>0.09</v>
      </c>
      <c r="F77" s="5">
        <v>0.02</v>
      </c>
      <c r="G77" s="5">
        <v>0.01</v>
      </c>
      <c r="H77" s="5">
        <v>0.01</v>
      </c>
      <c r="I77" s="5">
        <v>1E-3</v>
      </c>
      <c r="J77" s="5">
        <v>0.01</v>
      </c>
      <c r="K77" s="5">
        <v>0.12</v>
      </c>
      <c r="L77" s="5">
        <v>0.38</v>
      </c>
      <c r="M77" s="5">
        <v>1</v>
      </c>
      <c r="N77" s="5">
        <v>38</v>
      </c>
      <c r="O77" s="5">
        <v>143</v>
      </c>
      <c r="P77" s="5">
        <v>1</v>
      </c>
      <c r="Q77" s="5">
        <v>129</v>
      </c>
      <c r="R77" s="5">
        <v>8.3000000000000007</v>
      </c>
      <c r="S77" s="5">
        <v>0.09</v>
      </c>
      <c r="T77" s="8"/>
    </row>
    <row r="78" spans="2:20" x14ac:dyDescent="0.35">
      <c r="B78" s="5" t="s">
        <v>200</v>
      </c>
      <c r="C78" s="5" t="s">
        <v>201</v>
      </c>
      <c r="D78" s="5">
        <v>0.06</v>
      </c>
      <c r="E78" s="5">
        <v>0.06</v>
      </c>
      <c r="F78" s="5">
        <v>0.02</v>
      </c>
      <c r="G78" s="5">
        <v>0.01</v>
      </c>
      <c r="H78" s="5">
        <v>0.01</v>
      </c>
      <c r="I78" s="5">
        <v>1E-3</v>
      </c>
      <c r="J78" s="5">
        <v>0.01</v>
      </c>
      <c r="K78" s="5">
        <v>0.15</v>
      </c>
      <c r="L78" s="5">
        <v>0.22</v>
      </c>
      <c r="M78" s="5">
        <v>19</v>
      </c>
      <c r="N78" s="5">
        <v>39</v>
      </c>
      <c r="O78" s="5">
        <v>143</v>
      </c>
      <c r="P78" s="5">
        <v>1</v>
      </c>
      <c r="Q78" s="5">
        <v>129</v>
      </c>
      <c r="R78" s="5">
        <v>8.3000000000000007</v>
      </c>
      <c r="S78" s="5">
        <v>0.08</v>
      </c>
      <c r="T78" s="8"/>
    </row>
    <row r="79" spans="2:20" x14ac:dyDescent="0.35">
      <c r="B79" s="5" t="s">
        <v>202</v>
      </c>
      <c r="C79" s="5" t="s">
        <v>203</v>
      </c>
      <c r="D79" s="5">
        <v>0.06</v>
      </c>
      <c r="E79" s="5">
        <v>0.15</v>
      </c>
      <c r="F79" s="5">
        <v>0.02</v>
      </c>
      <c r="G79" s="5">
        <v>0.01</v>
      </c>
      <c r="H79" s="5">
        <v>0.01</v>
      </c>
      <c r="I79" s="5">
        <v>8.9999999999999993E-3</v>
      </c>
      <c r="J79" s="5">
        <v>0.01</v>
      </c>
      <c r="K79" s="5">
        <v>0.28999999999999998</v>
      </c>
      <c r="L79" s="5">
        <v>0.33</v>
      </c>
      <c r="M79" s="5">
        <v>0</v>
      </c>
      <c r="N79" s="5">
        <v>1</v>
      </c>
      <c r="O79" s="5">
        <v>146</v>
      </c>
      <c r="P79" s="5">
        <v>1</v>
      </c>
      <c r="Q79" s="5">
        <v>132</v>
      </c>
      <c r="R79" s="5">
        <v>8.1</v>
      </c>
      <c r="S79" s="5">
        <v>0.11</v>
      </c>
      <c r="T79" s="8"/>
    </row>
    <row r="80" spans="2:20" x14ac:dyDescent="0.35">
      <c r="B80" s="5" t="s">
        <v>204</v>
      </c>
      <c r="C80" s="5" t="s">
        <v>205</v>
      </c>
      <c r="D80" s="5">
        <v>0.06</v>
      </c>
      <c r="E80" s="5">
        <v>0.06</v>
      </c>
      <c r="F80" s="5">
        <v>0.03</v>
      </c>
      <c r="G80" s="5">
        <v>0.01</v>
      </c>
      <c r="H80" s="5">
        <v>0.06</v>
      </c>
      <c r="I80" s="5">
        <v>0.03</v>
      </c>
      <c r="J80" s="5">
        <v>0.01</v>
      </c>
      <c r="K80" s="5">
        <v>0.06</v>
      </c>
      <c r="L80" s="5">
        <v>0.22</v>
      </c>
      <c r="M80" s="5">
        <v>39</v>
      </c>
      <c r="N80" s="5">
        <v>289</v>
      </c>
      <c r="O80" s="5">
        <v>142</v>
      </c>
      <c r="P80" s="5">
        <v>1</v>
      </c>
      <c r="Q80" s="5">
        <v>128</v>
      </c>
      <c r="R80" s="5">
        <v>7.4</v>
      </c>
      <c r="S80" s="5">
        <v>0.6</v>
      </c>
      <c r="T80" s="8"/>
    </row>
    <row r="81" spans="2:20" x14ac:dyDescent="0.35">
      <c r="B81" s="5" t="s">
        <v>206</v>
      </c>
      <c r="C81" s="5" t="s">
        <v>207</v>
      </c>
      <c r="D81" s="5">
        <v>0.14000000000000001</v>
      </c>
      <c r="E81" s="5">
        <v>0.22</v>
      </c>
      <c r="F81" s="5">
        <v>0.02</v>
      </c>
      <c r="G81" s="5">
        <v>0.01</v>
      </c>
      <c r="H81" s="5">
        <v>0.04</v>
      </c>
      <c r="I81" s="5">
        <v>1.4999999999999999E-2</v>
      </c>
      <c r="J81" s="5">
        <v>0.01</v>
      </c>
      <c r="K81" s="5">
        <v>0.25</v>
      </c>
      <c r="L81" s="5">
        <v>0.26</v>
      </c>
      <c r="M81" s="5">
        <v>0</v>
      </c>
      <c r="N81" s="5">
        <v>0</v>
      </c>
      <c r="O81" s="5">
        <v>146</v>
      </c>
      <c r="P81" s="5">
        <v>1</v>
      </c>
      <c r="Q81" s="5">
        <v>132</v>
      </c>
      <c r="R81" s="5">
        <v>7.6</v>
      </c>
      <c r="S81" s="5">
        <v>0.28999999999999998</v>
      </c>
      <c r="T81" s="8"/>
    </row>
    <row r="82" spans="2:20" x14ac:dyDescent="0.35">
      <c r="B82" s="5" t="s">
        <v>208</v>
      </c>
      <c r="C82" s="5" t="s">
        <v>209</v>
      </c>
      <c r="D82" s="5">
        <v>0.1</v>
      </c>
      <c r="E82" s="5">
        <v>0.2</v>
      </c>
      <c r="F82" s="5">
        <v>0.02</v>
      </c>
      <c r="G82" s="5">
        <v>0.01</v>
      </c>
      <c r="H82" s="5">
        <v>0.01</v>
      </c>
      <c r="I82" s="5">
        <v>6.0000000000000001E-3</v>
      </c>
      <c r="J82" s="5">
        <v>0.01</v>
      </c>
      <c r="K82" s="5">
        <v>0.37</v>
      </c>
      <c r="L82" s="5">
        <v>0.24</v>
      </c>
      <c r="M82" s="5">
        <v>0</v>
      </c>
      <c r="N82" s="5">
        <v>2</v>
      </c>
      <c r="O82" s="5">
        <v>173</v>
      </c>
      <c r="P82" s="5">
        <v>1</v>
      </c>
      <c r="Q82" s="5">
        <v>156</v>
      </c>
      <c r="R82" s="5">
        <v>7.8</v>
      </c>
      <c r="S82" s="5">
        <v>0.17</v>
      </c>
      <c r="T82" s="8"/>
    </row>
    <row r="83" spans="2:20" x14ac:dyDescent="0.35">
      <c r="B83" s="5" t="s">
        <v>210</v>
      </c>
      <c r="C83" s="5" t="s">
        <v>211</v>
      </c>
      <c r="D83" s="5">
        <v>0.1</v>
      </c>
      <c r="E83" s="5">
        <v>0.2</v>
      </c>
      <c r="F83" s="5">
        <v>0.02</v>
      </c>
      <c r="G83" s="5">
        <v>0.02</v>
      </c>
      <c r="H83" s="5">
        <v>0.01</v>
      </c>
      <c r="I83" s="5">
        <v>6.0000000000000001E-3</v>
      </c>
      <c r="J83" s="5">
        <v>0.01</v>
      </c>
      <c r="K83" s="5">
        <v>0.17</v>
      </c>
      <c r="L83" s="5">
        <v>0.25</v>
      </c>
      <c r="M83" s="5">
        <v>0</v>
      </c>
      <c r="N83" s="5">
        <v>4</v>
      </c>
      <c r="O83" s="5">
        <v>156</v>
      </c>
      <c r="P83" s="5">
        <v>1</v>
      </c>
      <c r="Q83" s="5">
        <v>141</v>
      </c>
      <c r="R83" s="5">
        <v>8</v>
      </c>
      <c r="S83" s="5">
        <v>0.17</v>
      </c>
      <c r="T83" s="8"/>
    </row>
    <row r="84" spans="2:20" x14ac:dyDescent="0.35">
      <c r="B84" s="5" t="s">
        <v>212</v>
      </c>
      <c r="C84" s="5" t="s">
        <v>213</v>
      </c>
      <c r="D84" s="5">
        <v>0.15</v>
      </c>
      <c r="E84" s="5">
        <v>0.22</v>
      </c>
      <c r="F84" s="5">
        <v>0.02</v>
      </c>
      <c r="G84" s="5">
        <v>0.01</v>
      </c>
      <c r="H84" s="5">
        <v>0.03</v>
      </c>
      <c r="I84" s="5">
        <v>1.9E-2</v>
      </c>
      <c r="J84" s="5">
        <v>0.01</v>
      </c>
      <c r="K84" s="5">
        <v>0.26</v>
      </c>
      <c r="L84" s="5">
        <v>0.23</v>
      </c>
      <c r="M84" s="5">
        <v>4</v>
      </c>
      <c r="N84" s="5">
        <v>0</v>
      </c>
      <c r="O84" s="5">
        <v>147</v>
      </c>
      <c r="P84" s="5">
        <v>1</v>
      </c>
      <c r="Q84" s="5">
        <v>133</v>
      </c>
      <c r="R84" s="5">
        <v>8.1</v>
      </c>
      <c r="S84" s="5">
        <v>0.36</v>
      </c>
      <c r="T84" s="8"/>
    </row>
    <row r="85" spans="2:20" x14ac:dyDescent="0.35">
      <c r="B85" s="5" t="s">
        <v>214</v>
      </c>
      <c r="C85" s="5" t="s">
        <v>215</v>
      </c>
      <c r="D85" s="5">
        <v>0.06</v>
      </c>
      <c r="E85" s="5">
        <v>0.06</v>
      </c>
      <c r="F85" s="5">
        <v>0.03</v>
      </c>
      <c r="G85" s="5">
        <v>0.01</v>
      </c>
      <c r="H85" s="5">
        <v>0.02</v>
      </c>
      <c r="I85" s="5">
        <v>5.0000000000000001E-3</v>
      </c>
      <c r="J85" s="5">
        <v>0.01</v>
      </c>
      <c r="K85" s="5">
        <v>0.21</v>
      </c>
      <c r="L85" s="5">
        <v>0.27</v>
      </c>
      <c r="M85" s="9" t="s">
        <v>107</v>
      </c>
      <c r="N85" s="9" t="s">
        <v>107</v>
      </c>
      <c r="O85" s="5">
        <v>150</v>
      </c>
      <c r="P85" s="5">
        <v>1</v>
      </c>
      <c r="Q85" s="5">
        <v>136</v>
      </c>
      <c r="R85" s="5">
        <v>7.9</v>
      </c>
      <c r="S85" s="5">
        <v>0.15</v>
      </c>
      <c r="T85" s="8"/>
    </row>
    <row r="86" spans="2:20" x14ac:dyDescent="0.35">
      <c r="B86" s="5" t="s">
        <v>216</v>
      </c>
      <c r="C86" s="5" t="s">
        <v>217</v>
      </c>
      <c r="D86" s="5">
        <v>0.1</v>
      </c>
      <c r="E86" s="5">
        <v>0.16</v>
      </c>
      <c r="F86" s="5">
        <v>0.02</v>
      </c>
      <c r="G86" s="5">
        <v>0.01</v>
      </c>
      <c r="H86" s="5">
        <v>0.04</v>
      </c>
      <c r="I86" s="5">
        <v>1.6E-2</v>
      </c>
      <c r="J86" s="5">
        <v>0.01</v>
      </c>
      <c r="K86" s="5">
        <v>0.33</v>
      </c>
      <c r="L86" s="5">
        <v>0.37</v>
      </c>
      <c r="M86" s="5">
        <v>0</v>
      </c>
      <c r="N86" s="5">
        <v>11</v>
      </c>
      <c r="O86" s="5">
        <v>150</v>
      </c>
      <c r="P86" s="5">
        <v>1</v>
      </c>
      <c r="Q86" s="5">
        <v>136</v>
      </c>
      <c r="R86" s="5">
        <v>7.8</v>
      </c>
      <c r="S86" s="5">
        <v>0.35</v>
      </c>
      <c r="T86" s="8"/>
    </row>
    <row r="87" spans="2:20" x14ac:dyDescent="0.35">
      <c r="B87" s="5" t="s">
        <v>218</v>
      </c>
      <c r="C87" s="5" t="s">
        <v>219</v>
      </c>
      <c r="D87" s="5">
        <v>0.11</v>
      </c>
      <c r="E87" s="5">
        <v>0.2</v>
      </c>
      <c r="F87" s="5">
        <v>0.02</v>
      </c>
      <c r="G87" s="5">
        <v>0.01</v>
      </c>
      <c r="H87" s="5">
        <v>0.04</v>
      </c>
      <c r="I87" s="5">
        <v>0.02</v>
      </c>
      <c r="J87" s="5">
        <v>0.01</v>
      </c>
      <c r="K87" s="5">
        <v>0.27</v>
      </c>
      <c r="L87" s="5">
        <v>0.31</v>
      </c>
      <c r="M87" s="5">
        <v>0</v>
      </c>
      <c r="N87" s="5">
        <v>4</v>
      </c>
      <c r="O87" s="5">
        <v>151</v>
      </c>
      <c r="P87" s="5">
        <v>1</v>
      </c>
      <c r="Q87" s="5">
        <v>137</v>
      </c>
      <c r="R87" s="5">
        <v>7.9</v>
      </c>
      <c r="S87" s="5">
        <v>0.42</v>
      </c>
      <c r="T87" s="8"/>
    </row>
    <row r="88" spans="2:20" x14ac:dyDescent="0.35">
      <c r="B88" s="5" t="s">
        <v>220</v>
      </c>
      <c r="C88" s="5" t="s">
        <v>221</v>
      </c>
      <c r="D88" s="5">
        <v>0.13</v>
      </c>
      <c r="E88" s="5">
        <v>0.2</v>
      </c>
      <c r="F88" s="5">
        <v>0.02</v>
      </c>
      <c r="G88" s="5">
        <v>0.01</v>
      </c>
      <c r="H88" s="5">
        <v>0.02</v>
      </c>
      <c r="I88" s="5">
        <v>2E-3</v>
      </c>
      <c r="J88" s="5">
        <v>0.01</v>
      </c>
      <c r="K88" s="5">
        <v>0.19</v>
      </c>
      <c r="L88" s="5">
        <v>0.24</v>
      </c>
      <c r="M88" s="5">
        <v>0</v>
      </c>
      <c r="N88" s="5">
        <v>5</v>
      </c>
      <c r="O88" s="5">
        <v>153</v>
      </c>
      <c r="P88" s="5">
        <v>1</v>
      </c>
      <c r="Q88" s="5">
        <v>138</v>
      </c>
      <c r="R88" s="5">
        <v>7.7</v>
      </c>
      <c r="S88" s="5">
        <v>0.09</v>
      </c>
      <c r="T88" s="8"/>
    </row>
    <row r="89" spans="2:20" x14ac:dyDescent="0.35">
      <c r="B89" s="5" t="s">
        <v>222</v>
      </c>
      <c r="C89" s="5" t="s">
        <v>223</v>
      </c>
      <c r="D89" s="5">
        <v>0.12</v>
      </c>
      <c r="E89" s="5">
        <v>0.21</v>
      </c>
      <c r="F89" s="5">
        <v>0.02</v>
      </c>
      <c r="G89" s="5">
        <v>0.01</v>
      </c>
      <c r="H89" s="5">
        <v>0.06</v>
      </c>
      <c r="I89" s="5">
        <v>2.1999999999999999E-2</v>
      </c>
      <c r="J89" s="5">
        <v>0.01</v>
      </c>
      <c r="K89" s="5">
        <v>0.21</v>
      </c>
      <c r="L89" s="5">
        <v>0.24</v>
      </c>
      <c r="M89" s="5">
        <v>1</v>
      </c>
      <c r="N89" s="5">
        <v>46</v>
      </c>
      <c r="O89" s="5">
        <v>144</v>
      </c>
      <c r="P89" s="5">
        <v>1</v>
      </c>
      <c r="Q89" s="5">
        <v>130</v>
      </c>
      <c r="R89" s="5">
        <v>7.8</v>
      </c>
      <c r="S89" s="5">
        <v>0.53</v>
      </c>
      <c r="T89" s="8"/>
    </row>
    <row r="90" spans="2:20" x14ac:dyDescent="0.35">
      <c r="B90" s="5" t="s">
        <v>224</v>
      </c>
      <c r="C90" s="5" t="s">
        <v>225</v>
      </c>
      <c r="D90" s="5">
        <v>0.09</v>
      </c>
      <c r="E90" s="5">
        <v>0.15</v>
      </c>
      <c r="F90" s="5">
        <v>0.02</v>
      </c>
      <c r="G90" s="5">
        <v>0.01</v>
      </c>
      <c r="H90" s="5">
        <v>0.01</v>
      </c>
      <c r="I90" s="5">
        <v>1E-3</v>
      </c>
      <c r="J90" s="5">
        <v>0.01</v>
      </c>
      <c r="K90" s="5">
        <v>0.14000000000000001</v>
      </c>
      <c r="L90" s="5">
        <v>0.18</v>
      </c>
      <c r="M90" s="5">
        <v>2</v>
      </c>
      <c r="N90" s="5">
        <v>3</v>
      </c>
      <c r="O90" s="5">
        <v>143</v>
      </c>
      <c r="P90" s="5">
        <v>1</v>
      </c>
      <c r="Q90" s="5">
        <v>129</v>
      </c>
      <c r="R90" s="5">
        <v>8.3000000000000007</v>
      </c>
      <c r="S90" s="5">
        <v>0.1</v>
      </c>
      <c r="T90" s="8"/>
    </row>
    <row r="91" spans="2:20" x14ac:dyDescent="0.35">
      <c r="B91" s="5" t="s">
        <v>226</v>
      </c>
      <c r="C91" s="5" t="s">
        <v>227</v>
      </c>
      <c r="D91" s="5">
        <v>0.14000000000000001</v>
      </c>
      <c r="E91" s="5">
        <v>0.24</v>
      </c>
      <c r="F91" s="5">
        <v>0.02</v>
      </c>
      <c r="G91" s="5">
        <v>0.01</v>
      </c>
      <c r="H91" s="5">
        <v>0.01</v>
      </c>
      <c r="I91" s="5">
        <v>1E-3</v>
      </c>
      <c r="J91" s="5">
        <v>0.01</v>
      </c>
      <c r="K91" s="5">
        <v>0.3</v>
      </c>
      <c r="L91" s="5">
        <v>0.26</v>
      </c>
      <c r="M91" s="5">
        <v>1</v>
      </c>
      <c r="N91" s="5">
        <v>0</v>
      </c>
      <c r="O91" s="5">
        <v>143</v>
      </c>
      <c r="P91" s="5">
        <v>1</v>
      </c>
      <c r="Q91" s="5">
        <v>129</v>
      </c>
      <c r="R91" s="5">
        <v>8.3000000000000007</v>
      </c>
      <c r="S91" s="5">
        <v>0.09</v>
      </c>
      <c r="T91" s="8"/>
    </row>
    <row r="92" spans="2:20" x14ac:dyDescent="0.35">
      <c r="B92" s="5" t="s">
        <v>228</v>
      </c>
      <c r="C92" s="5" t="s">
        <v>229</v>
      </c>
      <c r="D92" s="5">
        <v>0.06</v>
      </c>
      <c r="E92" s="5">
        <v>0.14000000000000001</v>
      </c>
      <c r="F92" s="5">
        <v>0.02</v>
      </c>
      <c r="G92" s="5">
        <v>0.01</v>
      </c>
      <c r="H92" s="5">
        <v>0.02</v>
      </c>
      <c r="I92" s="5">
        <v>7.0000000000000001E-3</v>
      </c>
      <c r="J92" s="5">
        <v>0.01</v>
      </c>
      <c r="K92" s="5">
        <v>0.39</v>
      </c>
      <c r="L92" s="5">
        <v>0.16</v>
      </c>
      <c r="M92" s="5">
        <v>0</v>
      </c>
      <c r="N92" s="5">
        <v>0</v>
      </c>
      <c r="O92" s="5">
        <v>162</v>
      </c>
      <c r="P92" s="5">
        <v>1</v>
      </c>
      <c r="Q92" s="5">
        <v>147</v>
      </c>
      <c r="R92" s="5">
        <v>7.8</v>
      </c>
      <c r="S92" s="5">
        <v>0.24</v>
      </c>
      <c r="T92" s="8"/>
    </row>
    <row r="93" spans="2:20" x14ac:dyDescent="0.35">
      <c r="B93" s="5" t="s">
        <v>230</v>
      </c>
      <c r="C93" s="5" t="s">
        <v>231</v>
      </c>
      <c r="D93" s="5">
        <v>0.11</v>
      </c>
      <c r="E93" s="5">
        <v>0.13</v>
      </c>
      <c r="F93" s="5">
        <v>0.02</v>
      </c>
      <c r="G93" s="5">
        <v>0.01</v>
      </c>
      <c r="H93" s="5">
        <v>0.01</v>
      </c>
      <c r="I93" s="5">
        <v>3.0000000000000001E-3</v>
      </c>
      <c r="J93" s="5">
        <v>0.01</v>
      </c>
      <c r="K93" s="5">
        <v>0.28999999999999998</v>
      </c>
      <c r="L93" s="5">
        <v>0.11</v>
      </c>
      <c r="M93" s="5">
        <v>1</v>
      </c>
      <c r="N93" s="5">
        <v>0</v>
      </c>
      <c r="O93" s="5">
        <v>170</v>
      </c>
      <c r="P93" s="5">
        <v>1</v>
      </c>
      <c r="Q93" s="5">
        <v>154</v>
      </c>
      <c r="R93" s="5">
        <v>8.4</v>
      </c>
      <c r="S93" s="5">
        <v>0.14000000000000001</v>
      </c>
      <c r="T93" s="8"/>
    </row>
    <row r="94" spans="2:20" x14ac:dyDescent="0.35">
      <c r="B94" s="5" t="s">
        <v>232</v>
      </c>
      <c r="C94" s="5" t="s">
        <v>233</v>
      </c>
      <c r="D94" s="5">
        <v>0.08</v>
      </c>
      <c r="E94" s="5">
        <v>0.15</v>
      </c>
      <c r="F94" s="5">
        <v>0.02</v>
      </c>
      <c r="G94" s="5">
        <v>0.03</v>
      </c>
      <c r="H94" s="5">
        <v>0.02</v>
      </c>
      <c r="I94" s="5">
        <v>7.0000000000000001E-3</v>
      </c>
      <c r="J94" s="5">
        <v>0.02</v>
      </c>
      <c r="K94" s="5">
        <v>0.45</v>
      </c>
      <c r="L94" s="5">
        <v>0.28999999999999998</v>
      </c>
      <c r="M94" s="5">
        <v>0</v>
      </c>
      <c r="N94" s="5">
        <v>8</v>
      </c>
      <c r="O94" s="5">
        <v>145</v>
      </c>
      <c r="P94" s="5">
        <v>1</v>
      </c>
      <c r="Q94" s="5">
        <v>131</v>
      </c>
      <c r="R94" s="5">
        <v>7.9</v>
      </c>
      <c r="S94" s="5">
        <v>0.22</v>
      </c>
      <c r="T94" s="8"/>
    </row>
    <row r="95" spans="2:20" x14ac:dyDescent="0.35">
      <c r="B95" s="5" t="s">
        <v>234</v>
      </c>
      <c r="C95" s="5" t="s">
        <v>235</v>
      </c>
      <c r="D95" s="5">
        <v>0.06</v>
      </c>
      <c r="E95" s="5">
        <v>0.15</v>
      </c>
      <c r="F95" s="5">
        <v>0.02</v>
      </c>
      <c r="G95" s="5">
        <v>0.01</v>
      </c>
      <c r="H95" s="5">
        <v>0.02</v>
      </c>
      <c r="I95" s="5">
        <v>0.01</v>
      </c>
      <c r="J95" s="5">
        <v>0.01</v>
      </c>
      <c r="K95" s="5">
        <v>0.21</v>
      </c>
      <c r="L95" s="5">
        <v>0.14000000000000001</v>
      </c>
      <c r="M95" s="5">
        <v>0</v>
      </c>
      <c r="N95" s="5">
        <v>0</v>
      </c>
      <c r="O95" s="5">
        <v>143</v>
      </c>
      <c r="P95" s="5">
        <v>1</v>
      </c>
      <c r="Q95" s="5">
        <v>129</v>
      </c>
      <c r="R95" s="5">
        <v>7.9</v>
      </c>
      <c r="S95" s="5">
        <v>0.28000000000000003</v>
      </c>
      <c r="T95" s="8"/>
    </row>
    <row r="96" spans="2:20" x14ac:dyDescent="0.35">
      <c r="B96" s="5" t="s">
        <v>236</v>
      </c>
      <c r="C96" s="5" t="s">
        <v>237</v>
      </c>
      <c r="D96" s="5">
        <v>0.06</v>
      </c>
      <c r="E96" s="5">
        <v>0.15</v>
      </c>
      <c r="F96" s="5">
        <v>0.03</v>
      </c>
      <c r="G96" s="5">
        <v>0.19</v>
      </c>
      <c r="H96" s="5">
        <v>0.1</v>
      </c>
      <c r="I96" s="5">
        <v>1.6E-2</v>
      </c>
      <c r="J96" s="5">
        <v>0.09</v>
      </c>
      <c r="K96" s="5">
        <v>0.32</v>
      </c>
      <c r="L96" s="5">
        <v>0.28000000000000003</v>
      </c>
      <c r="M96" s="5">
        <v>0</v>
      </c>
      <c r="N96" s="5">
        <v>71</v>
      </c>
      <c r="O96" s="5">
        <v>145</v>
      </c>
      <c r="P96" s="5">
        <v>2.1</v>
      </c>
      <c r="Q96" s="5">
        <v>131</v>
      </c>
      <c r="R96" s="5">
        <v>8</v>
      </c>
      <c r="S96" s="5">
        <v>1.2</v>
      </c>
      <c r="T96" s="8"/>
    </row>
    <row r="97" spans="2:20" x14ac:dyDescent="0.35">
      <c r="B97" s="5" t="s">
        <v>239</v>
      </c>
      <c r="C97" s="5" t="s">
        <v>240</v>
      </c>
      <c r="D97" s="5">
        <v>0.12</v>
      </c>
      <c r="E97" s="5">
        <v>0.25</v>
      </c>
      <c r="F97" s="5">
        <v>0.02</v>
      </c>
      <c r="G97" s="5">
        <v>0.01</v>
      </c>
      <c r="H97" s="5">
        <v>0.02</v>
      </c>
      <c r="I97" s="5">
        <v>6.0000000000000001E-3</v>
      </c>
      <c r="J97" s="5">
        <v>0.01</v>
      </c>
      <c r="K97" s="5">
        <v>0.12</v>
      </c>
      <c r="L97" s="5">
        <v>0.27</v>
      </c>
      <c r="M97" s="5">
        <v>2</v>
      </c>
      <c r="N97" s="5">
        <v>0</v>
      </c>
      <c r="O97" s="5">
        <v>144</v>
      </c>
      <c r="P97" s="5">
        <v>1</v>
      </c>
      <c r="Q97" s="5">
        <v>130</v>
      </c>
      <c r="R97" s="5">
        <v>8</v>
      </c>
      <c r="S97" s="5">
        <v>0.19</v>
      </c>
      <c r="T97" s="8"/>
    </row>
    <row r="98" spans="2:20" x14ac:dyDescent="0.35">
      <c r="B98" s="5" t="s">
        <v>241</v>
      </c>
      <c r="C98" s="5" t="s">
        <v>242</v>
      </c>
      <c r="D98" s="5">
        <v>0.08</v>
      </c>
      <c r="E98" s="5">
        <v>0.16</v>
      </c>
      <c r="F98" s="5">
        <v>0.02</v>
      </c>
      <c r="G98" s="5">
        <v>0.01</v>
      </c>
      <c r="H98" s="5">
        <v>0.01</v>
      </c>
      <c r="I98" s="5">
        <v>3.0000000000000001E-3</v>
      </c>
      <c r="J98" s="5">
        <v>0.01</v>
      </c>
      <c r="K98" s="5">
        <v>0.37</v>
      </c>
      <c r="L98" s="5">
        <v>0.4</v>
      </c>
      <c r="M98" s="5">
        <v>0</v>
      </c>
      <c r="N98" s="5">
        <v>0</v>
      </c>
      <c r="O98" s="5">
        <v>158</v>
      </c>
      <c r="P98" s="5">
        <v>1</v>
      </c>
      <c r="Q98" s="5">
        <v>143</v>
      </c>
      <c r="R98" s="5">
        <v>7.9</v>
      </c>
      <c r="S98" s="5">
        <v>0.15</v>
      </c>
      <c r="T98" s="8"/>
    </row>
    <row r="99" spans="2:20" x14ac:dyDescent="0.35">
      <c r="B99" s="5" t="s">
        <v>243</v>
      </c>
      <c r="C99" s="5" t="s">
        <v>244</v>
      </c>
      <c r="D99" s="5">
        <v>0.11</v>
      </c>
      <c r="E99" s="5">
        <v>0.23</v>
      </c>
      <c r="F99" s="5">
        <v>0.02</v>
      </c>
      <c r="G99" s="5">
        <v>0.01</v>
      </c>
      <c r="H99" s="5">
        <v>0.01</v>
      </c>
      <c r="I99" s="5">
        <v>3.0000000000000001E-3</v>
      </c>
      <c r="J99" s="5">
        <v>0.01</v>
      </c>
      <c r="K99" s="5">
        <v>0.24</v>
      </c>
      <c r="L99" s="5">
        <v>0.26</v>
      </c>
      <c r="M99" s="5">
        <v>0</v>
      </c>
      <c r="N99" s="5">
        <v>153</v>
      </c>
      <c r="O99" s="5">
        <v>151</v>
      </c>
      <c r="P99" s="5">
        <v>1</v>
      </c>
      <c r="Q99" s="5">
        <v>137</v>
      </c>
      <c r="R99" s="5">
        <v>7.6</v>
      </c>
      <c r="S99" s="5">
        <v>0.12</v>
      </c>
      <c r="T99" s="8"/>
    </row>
    <row r="100" spans="2:20" x14ac:dyDescent="0.35">
      <c r="B100" s="5" t="s">
        <v>245</v>
      </c>
      <c r="C100" s="5" t="s">
        <v>246</v>
      </c>
      <c r="D100" s="5">
        <v>0.13</v>
      </c>
      <c r="E100" s="5">
        <v>0.19</v>
      </c>
      <c r="F100" s="5">
        <v>0.02</v>
      </c>
      <c r="G100" s="5">
        <v>0.01</v>
      </c>
      <c r="H100" s="5">
        <v>0.01</v>
      </c>
      <c r="I100" s="5">
        <v>2E-3</v>
      </c>
      <c r="J100" s="5">
        <v>0.01</v>
      </c>
      <c r="M100" s="5">
        <v>9</v>
      </c>
      <c r="N100" s="5">
        <v>7</v>
      </c>
      <c r="O100" s="5">
        <v>148</v>
      </c>
      <c r="P100" s="5">
        <v>1</v>
      </c>
      <c r="Q100" s="5">
        <v>134</v>
      </c>
      <c r="R100" s="5">
        <v>8.1999999999999993</v>
      </c>
      <c r="S100" s="5">
        <v>0.12</v>
      </c>
      <c r="T100" s="8"/>
    </row>
    <row r="101" spans="2:20" x14ac:dyDescent="0.35">
      <c r="B101" s="5" t="s">
        <v>247</v>
      </c>
      <c r="C101" s="5" t="s">
        <v>248</v>
      </c>
      <c r="D101" s="5">
        <v>0.06</v>
      </c>
      <c r="E101" s="5">
        <v>0.09</v>
      </c>
      <c r="F101" s="5">
        <v>0.03</v>
      </c>
      <c r="G101" s="5">
        <v>0.01</v>
      </c>
      <c r="H101" s="5">
        <v>0.03</v>
      </c>
      <c r="I101" s="5">
        <v>3.0000000000000001E-3</v>
      </c>
      <c r="J101" s="5">
        <v>0.01</v>
      </c>
      <c r="K101" s="5">
        <v>0.06</v>
      </c>
      <c r="L101" s="5">
        <v>0.36</v>
      </c>
      <c r="M101" s="5">
        <v>106</v>
      </c>
      <c r="N101" s="5">
        <v>154</v>
      </c>
      <c r="O101" s="5">
        <v>152</v>
      </c>
      <c r="P101" s="5">
        <v>1</v>
      </c>
      <c r="Q101" s="5">
        <v>137</v>
      </c>
      <c r="R101" s="5">
        <v>7.5</v>
      </c>
      <c r="S101" s="5">
        <v>0.17</v>
      </c>
      <c r="T101" s="8"/>
    </row>
    <row r="102" spans="2:20" x14ac:dyDescent="0.35">
      <c r="B102" s="5" t="s">
        <v>249</v>
      </c>
      <c r="C102" s="5" t="s">
        <v>250</v>
      </c>
      <c r="D102" s="5">
        <v>0.06</v>
      </c>
      <c r="E102" s="5">
        <v>7.0000000000000007E-2</v>
      </c>
      <c r="F102" s="5">
        <v>0.03</v>
      </c>
      <c r="G102" s="5">
        <v>0.01</v>
      </c>
      <c r="H102" s="5">
        <v>0.02</v>
      </c>
      <c r="I102" s="5">
        <v>2E-3</v>
      </c>
      <c r="J102" s="5">
        <v>0.01</v>
      </c>
      <c r="K102" s="5">
        <v>0.18</v>
      </c>
      <c r="L102" s="5">
        <v>0.26</v>
      </c>
      <c r="M102" s="5">
        <v>1</v>
      </c>
      <c r="N102" s="5">
        <v>9</v>
      </c>
      <c r="O102" s="5">
        <v>148</v>
      </c>
      <c r="P102" s="5">
        <v>1</v>
      </c>
      <c r="Q102" s="5">
        <v>134</v>
      </c>
      <c r="R102" s="5">
        <v>7.6</v>
      </c>
      <c r="S102" s="5">
        <v>0.16</v>
      </c>
      <c r="T102" s="8"/>
    </row>
    <row r="103" spans="2:20" ht="15" customHeight="1" x14ac:dyDescent="0.35">
      <c r="B103" s="5" t="s">
        <v>251</v>
      </c>
      <c r="C103" s="5" t="s">
        <v>252</v>
      </c>
      <c r="K103" s="5">
        <v>7.0000000000000007E-2</v>
      </c>
      <c r="L103" s="5">
        <v>0.19</v>
      </c>
      <c r="M103" s="5">
        <v>0</v>
      </c>
      <c r="N103" s="5">
        <v>0</v>
      </c>
      <c r="O103" s="5"/>
      <c r="P103" s="5"/>
      <c r="Q103" s="5"/>
      <c r="R103" s="5"/>
      <c r="S103" s="5"/>
    </row>
    <row r="104" spans="2:20" ht="15" customHeight="1" x14ac:dyDescent="0.35">
      <c r="B104" s="5" t="s">
        <v>253</v>
      </c>
      <c r="C104" s="5" t="s">
        <v>254</v>
      </c>
      <c r="K104" s="5">
        <v>0.14000000000000001</v>
      </c>
      <c r="L104" s="5">
        <v>0.23</v>
      </c>
      <c r="M104" s="5">
        <v>2</v>
      </c>
      <c r="N104" s="5">
        <v>3</v>
      </c>
      <c r="O104" s="5"/>
      <c r="P104" s="5"/>
      <c r="Q104" s="5"/>
      <c r="R104" s="5"/>
      <c r="S104" s="5"/>
    </row>
    <row r="105" spans="2:20" ht="15" customHeight="1" x14ac:dyDescent="0.35">
      <c r="B105" s="5" t="s">
        <v>255</v>
      </c>
      <c r="C105" s="5" t="s">
        <v>256</v>
      </c>
      <c r="K105" s="5">
        <v>0.18</v>
      </c>
      <c r="L105" s="5">
        <v>0.39</v>
      </c>
      <c r="M105" s="5">
        <v>0</v>
      </c>
      <c r="N105" s="5">
        <v>0</v>
      </c>
      <c r="O105" s="5"/>
      <c r="P105" s="5"/>
      <c r="Q105" s="5"/>
      <c r="R105" s="5"/>
      <c r="S105" s="5"/>
    </row>
    <row r="106" spans="2:20" ht="15" customHeight="1" x14ac:dyDescent="0.35">
      <c r="B106" s="5" t="s">
        <v>257</v>
      </c>
      <c r="C106" s="5" t="s">
        <v>258</v>
      </c>
      <c r="K106" s="5">
        <v>0.19</v>
      </c>
      <c r="L106" s="5">
        <v>0.21</v>
      </c>
      <c r="M106" s="5">
        <v>1</v>
      </c>
      <c r="N106" s="5">
        <v>0</v>
      </c>
      <c r="O106" s="5"/>
      <c r="P106" s="5"/>
      <c r="Q106" s="5"/>
      <c r="R106" s="5"/>
      <c r="S106" s="5"/>
    </row>
    <row r="107" spans="2:20" ht="15" customHeight="1" x14ac:dyDescent="0.35">
      <c r="B107" s="6">
        <v>45168.427083333336</v>
      </c>
      <c r="C107" s="5" t="s">
        <v>259</v>
      </c>
      <c r="K107" s="5">
        <v>0.23</v>
      </c>
      <c r="L107" s="5">
        <v>0.49</v>
      </c>
      <c r="M107" s="5">
        <v>0</v>
      </c>
      <c r="N107" s="5">
        <v>0</v>
      </c>
      <c r="O107" s="5"/>
      <c r="P107" s="5"/>
      <c r="Q107" s="5"/>
      <c r="R107" s="5"/>
      <c r="S107" s="5"/>
    </row>
    <row r="108" spans="2:20" ht="132" customHeight="1" thickBot="1" x14ac:dyDescent="0.4">
      <c r="B108" s="5"/>
      <c r="C108" s="5"/>
      <c r="M108" s="5"/>
      <c r="N108" s="5"/>
      <c r="O108" s="5"/>
      <c r="P108" s="5"/>
      <c r="Q108" s="5"/>
      <c r="R108" s="5"/>
      <c r="S108" s="5"/>
    </row>
    <row r="109" spans="2:20" ht="23.15" customHeight="1" x14ac:dyDescent="0.35">
      <c r="B109" s="5"/>
      <c r="C109" s="31" t="s">
        <v>278</v>
      </c>
      <c r="D109" s="66">
        <f>AVERAGE(D3:D107)</f>
        <v>0.17273684210526324</v>
      </c>
      <c r="E109" s="67">
        <f t="shared" ref="E109:L109" si="0">AVERAGE(E3:E107)</f>
        <v>0.23115789473684192</v>
      </c>
      <c r="F109" s="67">
        <f t="shared" si="0"/>
        <v>2.0000000000000014E-2</v>
      </c>
      <c r="G109" s="67">
        <f t="shared" si="0"/>
        <v>1.4400000000000007E-2</v>
      </c>
      <c r="H109" s="67">
        <f t="shared" si="0"/>
        <v>2.3E-2</v>
      </c>
      <c r="I109" s="67">
        <f t="shared" si="0"/>
        <v>6.780000000000003E-3</v>
      </c>
      <c r="J109" s="76">
        <f t="shared" si="0"/>
        <v>1.5200000000000009E-2</v>
      </c>
      <c r="K109" s="19">
        <f t="shared" si="0"/>
        <v>0.31410000000000016</v>
      </c>
      <c r="L109" s="19">
        <f t="shared" si="0"/>
        <v>0.35274509803921561</v>
      </c>
      <c r="M109" s="45"/>
      <c r="O109" s="5"/>
      <c r="P109" s="5"/>
      <c r="Q109" s="5"/>
      <c r="R109" s="5"/>
      <c r="S109" s="5"/>
    </row>
    <row r="110" spans="2:20" x14ac:dyDescent="0.35">
      <c r="B110" s="5"/>
      <c r="C110" s="32" t="s">
        <v>279</v>
      </c>
      <c r="D110" s="68">
        <f>_xlfn.PERCENTILE.INC(D3:D102,95%)</f>
        <v>0.35</v>
      </c>
      <c r="E110" s="9">
        <f t="shared" ref="E110:L110" si="1">_xlfn.PERCENTILE.INC(E3:E107,95%)</f>
        <v>0.4</v>
      </c>
      <c r="F110" s="9">
        <f t="shared" si="1"/>
        <v>0.03</v>
      </c>
      <c r="G110" s="9">
        <f t="shared" si="1"/>
        <v>3.0499999999999972E-2</v>
      </c>
      <c r="H110" s="9">
        <f t="shared" si="1"/>
        <v>0.08</v>
      </c>
      <c r="I110" s="9">
        <f t="shared" si="1"/>
        <v>2.8099999999999997E-2</v>
      </c>
      <c r="J110" s="77">
        <f t="shared" si="1"/>
        <v>0.04</v>
      </c>
      <c r="K110" s="5">
        <f t="shared" si="1"/>
        <v>0.6319999999999999</v>
      </c>
      <c r="L110" s="5">
        <f t="shared" si="1"/>
        <v>0.61</v>
      </c>
      <c r="M110" s="45"/>
      <c r="N110" s="5"/>
      <c r="O110" s="5"/>
      <c r="P110" s="5"/>
      <c r="Q110" s="5"/>
      <c r="R110" s="5"/>
      <c r="S110" s="5"/>
    </row>
    <row r="111" spans="2:20" x14ac:dyDescent="0.35">
      <c r="B111" s="5"/>
      <c r="C111" s="32"/>
      <c r="D111" s="68"/>
      <c r="E111" s="9"/>
      <c r="F111" s="9"/>
      <c r="G111" s="9"/>
      <c r="H111" s="9"/>
      <c r="I111" s="9"/>
      <c r="J111" s="77"/>
      <c r="M111" s="45"/>
      <c r="N111" s="5"/>
      <c r="O111" s="5"/>
      <c r="P111" s="5"/>
      <c r="Q111" s="5"/>
      <c r="R111" s="5"/>
      <c r="S111" s="5"/>
    </row>
    <row r="112" spans="2:20" x14ac:dyDescent="0.35">
      <c r="B112" s="5"/>
      <c r="C112" s="32" t="s">
        <v>280</v>
      </c>
      <c r="D112" s="68">
        <f>D109*(10/3)</f>
        <v>0.57578947368421085</v>
      </c>
      <c r="E112" s="9">
        <f t="shared" ref="E112:L112" si="2">E109*(10/3)</f>
        <v>0.77052631578947306</v>
      </c>
      <c r="F112" s="9">
        <f t="shared" si="2"/>
        <v>6.6666666666666721E-2</v>
      </c>
      <c r="G112" s="9">
        <f t="shared" si="2"/>
        <v>4.8000000000000022E-2</v>
      </c>
      <c r="H112" s="9">
        <f t="shared" si="2"/>
        <v>7.6666666666666675E-2</v>
      </c>
      <c r="I112" s="9">
        <f t="shared" si="2"/>
        <v>2.2600000000000012E-2</v>
      </c>
      <c r="J112" s="77">
        <f t="shared" si="2"/>
        <v>5.06666666666667E-2</v>
      </c>
      <c r="K112" s="5">
        <f t="shared" si="2"/>
        <v>1.0470000000000006</v>
      </c>
      <c r="L112" s="5">
        <f t="shared" si="2"/>
        <v>1.1758169934640521</v>
      </c>
      <c r="M112" s="45"/>
      <c r="N112" s="5"/>
      <c r="O112" s="5"/>
      <c r="P112" s="5"/>
      <c r="Q112" s="5"/>
      <c r="R112" s="5"/>
      <c r="S112" s="5"/>
    </row>
    <row r="113" spans="3:19" x14ac:dyDescent="0.35">
      <c r="C113" s="32" t="s">
        <v>281</v>
      </c>
      <c r="D113" s="69">
        <f>D110*(10/3)</f>
        <v>1.1666666666666667</v>
      </c>
      <c r="E113" s="8">
        <f t="shared" ref="E113:L113" si="3">E110*(10/3)</f>
        <v>1.3333333333333335</v>
      </c>
      <c r="F113" s="8">
        <f t="shared" si="3"/>
        <v>0.1</v>
      </c>
      <c r="G113" s="70">
        <f t="shared" si="3"/>
        <v>0.10166666666666657</v>
      </c>
      <c r="H113" s="8">
        <f t="shared" si="3"/>
        <v>0.26666666666666666</v>
      </c>
      <c r="I113" s="8">
        <f t="shared" si="3"/>
        <v>9.3666666666666662E-2</v>
      </c>
      <c r="J113" s="78">
        <f t="shared" si="3"/>
        <v>0.13333333333333333</v>
      </c>
      <c r="K113">
        <f t="shared" si="3"/>
        <v>2.1066666666666665</v>
      </c>
      <c r="L113">
        <f t="shared" si="3"/>
        <v>2.0333333333333332</v>
      </c>
      <c r="M113" s="45"/>
      <c r="N113" s="5"/>
      <c r="O113" s="5"/>
      <c r="P113" s="5"/>
      <c r="Q113" s="5"/>
      <c r="R113" s="5"/>
      <c r="S113" s="5"/>
    </row>
    <row r="114" spans="3:19" x14ac:dyDescent="0.35">
      <c r="C114" s="32" t="s">
        <v>282</v>
      </c>
      <c r="D114" s="69">
        <f>(MAX(D3:D102))*(10/3)</f>
        <v>1.8000000000000003</v>
      </c>
      <c r="E114" s="8">
        <f t="shared" ref="E114:J114" si="4">(MAX(E3:E102))*(10/3)</f>
        <v>1.9</v>
      </c>
      <c r="F114" s="9">
        <f t="shared" si="4"/>
        <v>0.7</v>
      </c>
      <c r="G114" s="70">
        <f>(MAX(G3:G102))*(10/3)</f>
        <v>0.63333333333333341</v>
      </c>
      <c r="H114" s="8">
        <f>(MAX(H3:H102))*(10/3)</f>
        <v>0.46666666666666673</v>
      </c>
      <c r="I114" s="8">
        <f t="shared" si="4"/>
        <v>0.12333333333333334</v>
      </c>
      <c r="J114" s="78">
        <f t="shared" si="4"/>
        <v>0.4</v>
      </c>
      <c r="K114"/>
      <c r="L114"/>
      <c r="M114" s="45"/>
      <c r="N114" s="5"/>
      <c r="O114" s="5"/>
      <c r="P114" s="5"/>
      <c r="Q114" s="5"/>
      <c r="R114" s="5"/>
      <c r="S114" s="5"/>
    </row>
    <row r="115" spans="3:19" x14ac:dyDescent="0.35">
      <c r="C115" s="33"/>
      <c r="D115" s="68"/>
      <c r="E115" s="9"/>
      <c r="F115" s="8"/>
      <c r="G115" s="9"/>
      <c r="H115" s="9"/>
      <c r="I115" s="9"/>
      <c r="J115" s="77"/>
      <c r="M115" s="45"/>
    </row>
    <row r="116" spans="3:19" x14ac:dyDescent="0.35">
      <c r="C116" s="32" t="s">
        <v>283</v>
      </c>
      <c r="D116" s="68"/>
      <c r="E116" s="9"/>
      <c r="F116" s="9"/>
      <c r="G116" s="71">
        <v>4.7600000000000003E-3</v>
      </c>
      <c r="H116" s="9">
        <v>1</v>
      </c>
      <c r="I116" s="9"/>
      <c r="J116" s="79">
        <v>6.7999999999999996E-3</v>
      </c>
      <c r="M116" s="45"/>
    </row>
    <row r="117" spans="3:19" x14ac:dyDescent="0.35">
      <c r="C117" s="32" t="s">
        <v>284</v>
      </c>
      <c r="D117" s="72">
        <v>0.01</v>
      </c>
      <c r="E117" s="9">
        <v>0.01</v>
      </c>
      <c r="F117" s="9"/>
      <c r="G117" s="9"/>
      <c r="H117" s="9"/>
      <c r="I117" s="9"/>
      <c r="J117" s="77"/>
      <c r="K117" s="5">
        <v>0.01</v>
      </c>
      <c r="L117" s="5">
        <v>0.01</v>
      </c>
      <c r="M117" s="45"/>
      <c r="N117" s="5"/>
    </row>
    <row r="118" spans="3:19" x14ac:dyDescent="0.35">
      <c r="C118" s="33"/>
      <c r="D118" s="68"/>
      <c r="E118" s="9"/>
      <c r="F118" s="9"/>
      <c r="G118" s="9"/>
      <c r="H118" s="9"/>
      <c r="I118" s="9"/>
      <c r="J118" s="77"/>
      <c r="M118" s="45"/>
    </row>
    <row r="119" spans="3:19" ht="15" thickBot="1" x14ac:dyDescent="0.4">
      <c r="C119" s="34" t="s">
        <v>285</v>
      </c>
      <c r="D119" s="73">
        <v>100</v>
      </c>
      <c r="E119" s="74">
        <v>100</v>
      </c>
      <c r="F119" s="74"/>
      <c r="G119" s="74">
        <v>100</v>
      </c>
      <c r="H119" s="74">
        <v>0</v>
      </c>
      <c r="I119" s="74"/>
      <c r="J119" s="80">
        <v>100</v>
      </c>
      <c r="K119" s="22">
        <v>100</v>
      </c>
      <c r="L119" s="22">
        <v>100</v>
      </c>
      <c r="M119" s="45"/>
    </row>
  </sheetData>
  <autoFilter ref="A1:T117" xr:uid="{5151FB8F-0FFC-4B93-9775-9E243ECAD416}"/>
  <printOptions horizontalCentered="1"/>
  <pageMargins left="0.62992125984251968" right="0.55118110236220474" top="1.2204724409448819" bottom="0.9055118110236221" header="0" footer="0.23622047244094491"/>
  <pageSetup paperSize="9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BDF0-0E3A-483A-94B5-E7B2BD4CC543}">
  <dimension ref="A1:H12"/>
  <sheetViews>
    <sheetView view="pageLayout" zoomScaleNormal="100" workbookViewId="0">
      <selection activeCell="H9" sqref="H9"/>
    </sheetView>
  </sheetViews>
  <sheetFormatPr defaultRowHeight="14.5" x14ac:dyDescent="0.35"/>
  <cols>
    <col min="1" max="1" width="28.1796875" customWidth="1"/>
    <col min="2" max="2" width="10.54296875" customWidth="1"/>
    <col min="4" max="4" width="24.54296875" customWidth="1"/>
    <col min="5" max="5" width="10" customWidth="1"/>
    <col min="6" max="6" width="10.54296875" customWidth="1"/>
    <col min="7" max="7" width="25.1796875" customWidth="1"/>
    <col min="10" max="10" width="25.26953125" customWidth="1"/>
    <col min="11" max="11" width="22.26953125" customWidth="1"/>
  </cols>
  <sheetData>
    <row r="1" spans="1:8" ht="15" thickBot="1" x14ac:dyDescent="0.4">
      <c r="A1" s="26" t="s">
        <v>286</v>
      </c>
      <c r="D1" s="17" t="s">
        <v>287</v>
      </c>
      <c r="E1" s="17"/>
      <c r="G1" s="17" t="s">
        <v>288</v>
      </c>
    </row>
    <row r="2" spans="1:8" x14ac:dyDescent="0.35">
      <c r="A2" s="35" t="s">
        <v>289</v>
      </c>
      <c r="B2" s="27">
        <v>3</v>
      </c>
      <c r="D2" s="35" t="s">
        <v>289</v>
      </c>
      <c r="E2" s="27">
        <v>3</v>
      </c>
      <c r="G2" s="35" t="s">
        <v>289</v>
      </c>
      <c r="H2" s="27">
        <v>3</v>
      </c>
    </row>
    <row r="3" spans="1:8" x14ac:dyDescent="0.35">
      <c r="A3" s="20" t="s">
        <v>290</v>
      </c>
      <c r="B3" s="21">
        <v>7.0000000000000007E-2</v>
      </c>
      <c r="D3" s="20" t="s">
        <v>290</v>
      </c>
      <c r="E3" s="21">
        <v>7.0000000000000007E-2</v>
      </c>
      <c r="G3" s="20" t="s">
        <v>290</v>
      </c>
      <c r="H3" s="21">
        <v>7.0000000000000007E-2</v>
      </c>
    </row>
    <row r="4" spans="1:8" x14ac:dyDescent="0.35">
      <c r="A4" s="20" t="s">
        <v>291</v>
      </c>
      <c r="B4" s="21">
        <v>102</v>
      </c>
      <c r="D4" s="20" t="s">
        <v>291</v>
      </c>
      <c r="E4" s="21">
        <v>140</v>
      </c>
      <c r="G4" s="20" t="s">
        <v>291</v>
      </c>
      <c r="H4" s="30">
        <v>1200</v>
      </c>
    </row>
    <row r="5" spans="1:8" x14ac:dyDescent="0.35">
      <c r="A5" s="20" t="s">
        <v>292</v>
      </c>
      <c r="B5" s="21">
        <f>(0.07*'Potable Waste Test 5'!B4)</f>
        <v>7.1400000000000006</v>
      </c>
      <c r="D5" s="20" t="s">
        <v>292</v>
      </c>
      <c r="E5" s="21">
        <f>E3*E4</f>
        <v>9.8000000000000007</v>
      </c>
      <c r="G5" s="20" t="s">
        <v>292</v>
      </c>
      <c r="H5" s="21">
        <f>0.07*H4</f>
        <v>84.000000000000014</v>
      </c>
    </row>
    <row r="6" spans="1:8" x14ac:dyDescent="0.35">
      <c r="A6" s="20" t="s">
        <v>293</v>
      </c>
      <c r="B6" s="21">
        <v>3.95</v>
      </c>
      <c r="D6" s="20" t="s">
        <v>293</v>
      </c>
      <c r="E6" s="21">
        <v>3.0350000000000001</v>
      </c>
      <c r="G6" s="20" t="s">
        <v>293</v>
      </c>
      <c r="H6" s="21">
        <v>0</v>
      </c>
    </row>
    <row r="7" spans="1:8" x14ac:dyDescent="0.35">
      <c r="A7" s="20" t="s">
        <v>294</v>
      </c>
      <c r="B7" s="21">
        <v>4.76</v>
      </c>
      <c r="D7" s="20" t="s">
        <v>294</v>
      </c>
      <c r="E7" s="21">
        <v>6.8</v>
      </c>
      <c r="G7" s="20" t="s">
        <v>294</v>
      </c>
      <c r="H7" s="21">
        <v>10</v>
      </c>
    </row>
    <row r="8" spans="1:8" x14ac:dyDescent="0.35">
      <c r="A8" s="20" t="s">
        <v>295</v>
      </c>
      <c r="B8" s="21">
        <f>B7-B6</f>
        <v>0.80999999999999961</v>
      </c>
      <c r="D8" s="20" t="s">
        <v>295</v>
      </c>
      <c r="E8" s="21">
        <f>E7-E6</f>
        <v>3.7649999999999997</v>
      </c>
      <c r="G8" s="20" t="s">
        <v>295</v>
      </c>
      <c r="H8" s="21">
        <f>H7-H6</f>
        <v>10</v>
      </c>
    </row>
    <row r="9" spans="1:8" x14ac:dyDescent="0.35">
      <c r="A9" s="20" t="s">
        <v>296</v>
      </c>
      <c r="B9" s="75">
        <f>B5/B8</f>
        <v>8.8148148148148202</v>
      </c>
      <c r="D9" s="20" t="s">
        <v>296</v>
      </c>
      <c r="E9" s="75">
        <f>E5/E8</f>
        <v>2.6029216467463483</v>
      </c>
      <c r="G9" s="20" t="s">
        <v>296</v>
      </c>
      <c r="H9" s="21">
        <f>H5/H8</f>
        <v>8.4000000000000021</v>
      </c>
    </row>
    <row r="10" spans="1:8" x14ac:dyDescent="0.35">
      <c r="A10" s="20" t="s">
        <v>297</v>
      </c>
      <c r="B10" s="28" t="s">
        <v>298</v>
      </c>
      <c r="D10" s="20" t="s">
        <v>297</v>
      </c>
      <c r="E10" s="53" t="s">
        <v>299</v>
      </c>
      <c r="G10" s="20" t="s">
        <v>297</v>
      </c>
      <c r="H10" s="28" t="s">
        <v>298</v>
      </c>
    </row>
    <row r="11" spans="1:8" x14ac:dyDescent="0.35">
      <c r="A11" s="20"/>
      <c r="B11" s="21"/>
      <c r="D11" s="20"/>
      <c r="E11" s="21"/>
      <c r="G11" s="20"/>
      <c r="H11" s="21"/>
    </row>
    <row r="12" spans="1:8" ht="15" thickBot="1" x14ac:dyDescent="0.4">
      <c r="A12" s="29"/>
      <c r="B12" s="24"/>
      <c r="D12" s="29"/>
      <c r="E12" s="24"/>
      <c r="G12" s="29"/>
      <c r="H12" s="24"/>
    </row>
  </sheetData>
  <printOptions horizontalCentered="1"/>
  <pageMargins left="0.62992125984251968" right="0.55118110236220474" top="1.2204724409448819" bottom="0.9055118110236221" header="0" footer="0.23622047244094491"/>
  <pageSetup paperSize="9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2CEF-6C7B-4153-947E-8E2281EB3F76}">
  <dimension ref="A1:J14"/>
  <sheetViews>
    <sheetView view="pageLayout" zoomScaleNormal="100" workbookViewId="0">
      <selection activeCell="H9" sqref="H9"/>
    </sheetView>
  </sheetViews>
  <sheetFormatPr defaultRowHeight="14.5" x14ac:dyDescent="0.35"/>
  <cols>
    <col min="1" max="1" width="17.1796875" style="18" customWidth="1"/>
    <col min="2" max="2" width="19.54296875" customWidth="1"/>
    <col min="3" max="3" width="8.7265625" customWidth="1"/>
    <col min="4" max="4" width="16.81640625" style="18" customWidth="1"/>
    <col min="6" max="6" width="21.26953125" customWidth="1"/>
    <col min="9" max="9" width="23.453125" customWidth="1"/>
    <col min="10" max="10" width="8.7265625" hidden="1" customWidth="1"/>
  </cols>
  <sheetData>
    <row r="1" spans="1:10" ht="15" thickBot="1" x14ac:dyDescent="0.4">
      <c r="A1" s="25" t="s">
        <v>300</v>
      </c>
      <c r="F1" s="17" t="s">
        <v>301</v>
      </c>
    </row>
    <row r="2" spans="1:10" x14ac:dyDescent="0.35">
      <c r="A2" s="36"/>
      <c r="B2" s="37" t="s">
        <v>302</v>
      </c>
      <c r="C2" s="37" t="s">
        <v>303</v>
      </c>
      <c r="D2" s="38" t="s">
        <v>304</v>
      </c>
      <c r="F2" s="35"/>
      <c r="G2" s="37" t="s">
        <v>302</v>
      </c>
      <c r="H2" s="37" t="s">
        <v>303</v>
      </c>
      <c r="I2" s="27" t="s">
        <v>304</v>
      </c>
      <c r="J2" s="37"/>
    </row>
    <row r="3" spans="1:10" ht="36.75" customHeight="1" x14ac:dyDescent="0.35">
      <c r="A3" s="39" t="s">
        <v>305</v>
      </c>
      <c r="B3">
        <v>10000</v>
      </c>
      <c r="C3" t="s">
        <v>306</v>
      </c>
      <c r="D3" s="40" t="s">
        <v>307</v>
      </c>
      <c r="F3" s="39" t="s">
        <v>305</v>
      </c>
      <c r="G3">
        <v>500</v>
      </c>
      <c r="H3" t="s">
        <v>306</v>
      </c>
      <c r="I3" s="40" t="s">
        <v>307</v>
      </c>
    </row>
    <row r="4" spans="1:10" ht="45.75" customHeight="1" x14ac:dyDescent="0.35">
      <c r="A4" s="39" t="s">
        <v>308</v>
      </c>
      <c r="B4">
        <f>B3*0.01</f>
        <v>100</v>
      </c>
      <c r="C4" t="s">
        <v>306</v>
      </c>
      <c r="D4" s="40" t="s">
        <v>307</v>
      </c>
      <c r="F4" s="39" t="s">
        <v>308</v>
      </c>
      <c r="G4">
        <f>G3*0.01</f>
        <v>5</v>
      </c>
      <c r="H4" t="s">
        <v>306</v>
      </c>
      <c r="I4" s="40" t="s">
        <v>307</v>
      </c>
    </row>
    <row r="5" spans="1:10" ht="48.75" customHeight="1" x14ac:dyDescent="0.35">
      <c r="A5" s="39" t="s">
        <v>309</v>
      </c>
      <c r="B5">
        <f>B4*0.01</f>
        <v>1</v>
      </c>
      <c r="C5" t="s">
        <v>306</v>
      </c>
      <c r="D5" s="40" t="s">
        <v>307</v>
      </c>
      <c r="F5" s="39" t="s">
        <v>309</v>
      </c>
      <c r="G5">
        <f>G4*0.01</f>
        <v>0.05</v>
      </c>
      <c r="H5" t="s">
        <v>306</v>
      </c>
      <c r="I5" s="40" t="s">
        <v>307</v>
      </c>
    </row>
    <row r="6" spans="1:10" x14ac:dyDescent="0.35">
      <c r="A6" s="39" t="s">
        <v>310</v>
      </c>
      <c r="B6">
        <v>70</v>
      </c>
      <c r="C6" t="s">
        <v>311</v>
      </c>
      <c r="D6" s="40"/>
      <c r="F6" s="39" t="s">
        <v>310</v>
      </c>
      <c r="G6">
        <v>70</v>
      </c>
      <c r="H6" t="s">
        <v>311</v>
      </c>
      <c r="I6" s="21"/>
    </row>
    <row r="7" spans="1:10" x14ac:dyDescent="0.35">
      <c r="A7" s="39" t="s">
        <v>312</v>
      </c>
      <c r="B7">
        <f>B6/1000</f>
        <v>7.0000000000000007E-2</v>
      </c>
      <c r="C7" t="s">
        <v>313</v>
      </c>
      <c r="D7" s="40"/>
      <c r="F7" s="39" t="s">
        <v>312</v>
      </c>
      <c r="G7">
        <f>G6/1000</f>
        <v>7.0000000000000007E-2</v>
      </c>
      <c r="H7" t="s">
        <v>313</v>
      </c>
      <c r="I7" s="21"/>
    </row>
    <row r="8" spans="1:10" x14ac:dyDescent="0.35">
      <c r="A8" s="39" t="s">
        <v>291</v>
      </c>
      <c r="B8">
        <v>100</v>
      </c>
      <c r="D8" s="40"/>
      <c r="F8" s="39" t="s">
        <v>291</v>
      </c>
      <c r="G8">
        <f>G4</f>
        <v>5</v>
      </c>
      <c r="I8" s="21"/>
    </row>
    <row r="9" spans="1:10" ht="29" x14ac:dyDescent="0.35">
      <c r="A9" s="39" t="s">
        <v>292</v>
      </c>
      <c r="B9">
        <f>(0.07*B8)</f>
        <v>7.0000000000000009</v>
      </c>
      <c r="D9" s="40"/>
      <c r="F9" s="39" t="s">
        <v>292</v>
      </c>
      <c r="G9">
        <f>(0.07*G8)</f>
        <v>0.35000000000000003</v>
      </c>
      <c r="I9" s="21"/>
    </row>
    <row r="10" spans="1:10" x14ac:dyDescent="0.35">
      <c r="A10" s="39" t="s">
        <v>314</v>
      </c>
      <c r="B10">
        <v>3.95</v>
      </c>
      <c r="D10" s="40"/>
      <c r="F10" s="39" t="s">
        <v>314</v>
      </c>
      <c r="G10">
        <v>0</v>
      </c>
      <c r="I10" s="21"/>
    </row>
    <row r="11" spans="1:10" x14ac:dyDescent="0.35">
      <c r="A11" s="39" t="s">
        <v>294</v>
      </c>
      <c r="B11">
        <v>4.76</v>
      </c>
      <c r="D11" s="40"/>
      <c r="F11" s="39" t="s">
        <v>294</v>
      </c>
      <c r="G11">
        <v>10</v>
      </c>
      <c r="I11" s="21"/>
    </row>
    <row r="12" spans="1:10" ht="29" x14ac:dyDescent="0.35">
      <c r="A12" s="39" t="s">
        <v>295</v>
      </c>
      <c r="B12">
        <f>B11-B10</f>
        <v>0.80999999999999961</v>
      </c>
      <c r="D12" s="40"/>
      <c r="F12" s="39" t="s">
        <v>295</v>
      </c>
      <c r="G12">
        <f>G11-G10</f>
        <v>10</v>
      </c>
      <c r="I12" s="21"/>
    </row>
    <row r="13" spans="1:10" x14ac:dyDescent="0.35">
      <c r="A13" s="39" t="s">
        <v>296</v>
      </c>
      <c r="B13" s="8">
        <f>B9/B12</f>
        <v>8.6419753086419799</v>
      </c>
      <c r="D13" s="40"/>
      <c r="F13" s="39" t="s">
        <v>296</v>
      </c>
      <c r="G13">
        <f>G9/G12</f>
        <v>3.5000000000000003E-2</v>
      </c>
      <c r="I13" s="21"/>
    </row>
    <row r="14" spans="1:10" ht="15" thickBot="1" x14ac:dyDescent="0.4">
      <c r="A14" s="41" t="s">
        <v>297</v>
      </c>
      <c r="B14" s="42" t="s">
        <v>298</v>
      </c>
      <c r="C14" s="23"/>
      <c r="D14" s="43"/>
      <c r="F14" s="29" t="s">
        <v>297</v>
      </c>
      <c r="G14" s="44" t="s">
        <v>315</v>
      </c>
      <c r="H14" s="23"/>
      <c r="I14" s="24"/>
      <c r="J14" s="23"/>
    </row>
  </sheetData>
  <printOptions horizontalCentered="1"/>
  <pageMargins left="0.62992125984251968" right="0.55118110236220474" top="1.2204724409448819" bottom="0.9055118110236221" header="0" footer="0.23622047244094491"/>
  <pageSetup paperSize="9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11C9-38AA-41F8-9902-EAD21FE26A45}">
  <dimension ref="A1:D8"/>
  <sheetViews>
    <sheetView view="pageLayout" zoomScaleNormal="100" workbookViewId="0">
      <selection activeCell="E9" sqref="E9"/>
    </sheetView>
  </sheetViews>
  <sheetFormatPr defaultRowHeight="14.5" x14ac:dyDescent="0.35"/>
  <cols>
    <col min="1" max="1" width="9.81640625" customWidth="1"/>
    <col min="2" max="2" width="19.1796875" customWidth="1"/>
    <col min="3" max="3" width="29.54296875" customWidth="1"/>
    <col min="4" max="4" width="27.54296875" customWidth="1"/>
    <col min="5" max="5" width="29.453125" customWidth="1"/>
  </cols>
  <sheetData>
    <row r="1" spans="1:4" x14ac:dyDescent="0.35">
      <c r="A1" s="88" t="s">
        <v>316</v>
      </c>
      <c r="B1" s="89" t="s">
        <v>317</v>
      </c>
      <c r="C1" s="89" t="s">
        <v>318</v>
      </c>
      <c r="D1" s="90" t="s">
        <v>319</v>
      </c>
    </row>
    <row r="2" spans="1:4" x14ac:dyDescent="0.35">
      <c r="A2" s="91" t="s">
        <v>320</v>
      </c>
      <c r="B2" s="92">
        <v>20</v>
      </c>
      <c r="C2" s="92">
        <v>221</v>
      </c>
      <c r="D2" s="93">
        <v>1642.15</v>
      </c>
    </row>
    <row r="3" spans="1:4" x14ac:dyDescent="0.35">
      <c r="A3" s="91" t="s">
        <v>321</v>
      </c>
      <c r="B3" s="92">
        <v>0.56999999999999995</v>
      </c>
      <c r="C3" s="92">
        <v>68</v>
      </c>
      <c r="D3" s="93">
        <v>189</v>
      </c>
    </row>
    <row r="4" spans="1:4" x14ac:dyDescent="0.35">
      <c r="A4" s="91" t="s">
        <v>322</v>
      </c>
      <c r="B4" s="92">
        <v>30</v>
      </c>
      <c r="C4" s="92">
        <v>221</v>
      </c>
      <c r="D4" s="93">
        <v>1642.15</v>
      </c>
    </row>
    <row r="5" spans="1:4" x14ac:dyDescent="0.35">
      <c r="A5" s="91" t="s">
        <v>323</v>
      </c>
      <c r="B5" s="92">
        <v>70</v>
      </c>
      <c r="C5" s="92">
        <v>102</v>
      </c>
      <c r="D5" s="93">
        <v>140</v>
      </c>
    </row>
    <row r="6" spans="1:4" x14ac:dyDescent="0.35">
      <c r="A6" s="94" t="s">
        <v>324</v>
      </c>
      <c r="B6" s="95">
        <f>SUM(B2:B5)</f>
        <v>120.57</v>
      </c>
      <c r="C6" s="96">
        <f>((B2*C2)+(B3*C3)+(B4*C4)+(B5*C5))/SUM(B2:B5)</f>
        <v>151.18818943352412</v>
      </c>
      <c r="D6" s="97">
        <f>((B2*D2)+(B3*D3)+(B4*D4)+(B5*D5))/SUM(B2:B5)</f>
        <v>763.16853280252144</v>
      </c>
    </row>
    <row r="8" spans="1:4" ht="29" x14ac:dyDescent="0.35">
      <c r="A8" s="18" t="s">
        <v>325</v>
      </c>
      <c r="C8" s="8">
        <f>C6/0.81</f>
        <v>186.65208572040012</v>
      </c>
      <c r="D8" s="8">
        <f>D6/3.765</f>
        <v>202.70080552523808</v>
      </c>
    </row>
  </sheetData>
  <printOptions horizontalCentered="1"/>
  <pageMargins left="0.62992125984251968" right="0.55118110236220474" top="1.2204724409448819" bottom="0.9055118110236221" header="0" footer="0.23622047244094491"/>
  <pageSetup paperSize="9" orientation="landscape" r:id="rId1"/>
  <headerFooter alignWithMargins="0">
    <oddHeader xml:space="preserve">&amp;C&amp;"Frutiger LT 45 Light,Bold"&amp;14
&amp;KFFA02FCompany Document&amp;K000000
NOT PROTECTIVELY MARKED&amp;R&amp;"Frutiger LT 45 Light,Regular"&amp;8&amp;K000000 
101274451
V001
</oddHeader>
    <oddFooter>&amp;L&amp;"Frutiger LT 45 Light,Regular"&amp;7Template No:
NNB-NNBGEN-XX-000-TEM-100124
Template Revision: 02
Parent procedure: NNB-301-PRO-000015&amp;C&amp;"Arial,Bold"&amp;12UNCONTROLLED WHEN PRINTED
&amp;"Frutiger LT 45 Light,Bold"NOT PROTECTIVELY MARKED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EAB01E69A8343A60A7EA59BF25027" ma:contentTypeVersion="18" ma:contentTypeDescription="Create a new document." ma:contentTypeScope="" ma:versionID="2dbc75effd248da8ce6ad0cbf9002e5b">
  <xsd:schema xmlns:xsd="http://www.w3.org/2001/XMLSchema" xmlns:xs="http://www.w3.org/2001/XMLSchema" xmlns:p="http://schemas.microsoft.com/office/2006/metadata/properties" xmlns:ns2="58125951-7478-4ad2-92b0-59ad25c6f3e1" xmlns:ns3="bf6e61ff-b9d3-4ad4-956e-0b8b33ee45e2" targetNamespace="http://schemas.microsoft.com/office/2006/metadata/properties" ma:root="true" ma:fieldsID="92f13c23108d93737a71ee8436e988cb" ns2:_="" ns3:_="">
    <xsd:import namespace="58125951-7478-4ad2-92b0-59ad25c6f3e1"/>
    <xsd:import namespace="bf6e61ff-b9d3-4ad4-956e-0b8b33ee4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25951-7478-4ad2-92b0-59ad25c6f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3a9f52-cc49-4e1c-971c-abeceeca2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e61ff-b9d3-4ad4-956e-0b8b33ee4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c3303c-dff4-4b3e-8c17-3755f8c7f8b1}" ma:internalName="TaxCatchAll" ma:showField="CatchAllData" ma:web="bf6e61ff-b9d3-4ad4-956e-0b8b33ee4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125951-7478-4ad2-92b0-59ad25c6f3e1">
      <Terms xmlns="http://schemas.microsoft.com/office/infopath/2007/PartnerControls"/>
    </lcf76f155ced4ddcb4097134ff3c332f>
    <TaxCatchAll xmlns="bf6e61ff-b9d3-4ad4-956e-0b8b33ee45e2" xsi:nil="true"/>
  </documentManagement>
</p:properties>
</file>

<file path=customXml/itemProps1.xml><?xml version="1.0" encoding="utf-8"?>
<ds:datastoreItem xmlns:ds="http://schemas.openxmlformats.org/officeDocument/2006/customXml" ds:itemID="{242963B4-BFB6-4F34-9788-27EE49CAFF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25F903-DA6A-4126-9C81-153928744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25951-7478-4ad2-92b0-59ad25c6f3e1"/>
    <ds:schemaRef ds:uri="bf6e61ff-b9d3-4ad4-956e-0b8b33ee4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4E4B9B-DA29-4D13-AB06-3FF84A8D142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f6e61ff-b9d3-4ad4-956e-0b8b33ee45e2"/>
    <ds:schemaRef ds:uri="58125951-7478-4ad2-92b0-59ad25c6f3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 Sheet (NNB)</vt:lpstr>
      <vt:lpstr>Summary Table</vt:lpstr>
      <vt:lpstr>Original</vt:lpstr>
      <vt:lpstr>&lt; removed</vt:lpstr>
      <vt:lpstr>Potable Waste Test 5</vt:lpstr>
      <vt:lpstr>CeTP copper Test 5</vt:lpstr>
      <vt:lpstr>In combination effects</vt:lpstr>
      <vt:lpstr>'Cover Sheet (NNB)'!Print_Area</vt:lpstr>
      <vt:lpstr>'&lt; removed'!Print_Titles</vt:lpstr>
      <vt:lpstr>Original!Print_Titles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Cooke Tori</dc:creator>
  <cp:keywords/>
  <dc:description/>
  <cp:lastModifiedBy>Mitchener Richard</cp:lastModifiedBy>
  <cp:revision/>
  <dcterms:created xsi:type="dcterms:W3CDTF">2023-09-27T09:06:59Z</dcterms:created>
  <dcterms:modified xsi:type="dcterms:W3CDTF">2024-05-07T15:26:00Z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443ded-827a-46bf-8c23-accc3d394867_Enabled">
    <vt:lpwstr>true</vt:lpwstr>
  </property>
  <property fmtid="{D5CDD505-2E9C-101B-9397-08002B2CF9AE}" pid="3" name="MSIP_Label_04443ded-827a-46bf-8c23-accc3d394867_SetDate">
    <vt:lpwstr>2023-09-27T09:34:09Z</vt:lpwstr>
  </property>
  <property fmtid="{D5CDD505-2E9C-101B-9397-08002B2CF9AE}" pid="4" name="MSIP_Label_04443ded-827a-46bf-8c23-accc3d394867_Method">
    <vt:lpwstr>Privileged</vt:lpwstr>
  </property>
  <property fmtid="{D5CDD505-2E9C-101B-9397-08002B2CF9AE}" pid="5" name="MSIP_Label_04443ded-827a-46bf-8c23-accc3d394867_Name">
    <vt:lpwstr>NOT PROTECTIVELY MARKED</vt:lpwstr>
  </property>
  <property fmtid="{D5CDD505-2E9C-101B-9397-08002B2CF9AE}" pid="6" name="MSIP_Label_04443ded-827a-46bf-8c23-accc3d394867_SiteId">
    <vt:lpwstr>75046e30-7443-48c1-89c4-f710fef78b2b</vt:lpwstr>
  </property>
  <property fmtid="{D5CDD505-2E9C-101B-9397-08002B2CF9AE}" pid="7" name="MSIP_Label_04443ded-827a-46bf-8c23-accc3d394867_ActionId">
    <vt:lpwstr>5344cf12-0176-4aa2-96d2-14ca911b8ea3</vt:lpwstr>
  </property>
  <property fmtid="{D5CDD505-2E9C-101B-9397-08002B2CF9AE}" pid="8" name="MSIP_Label_04443ded-827a-46bf-8c23-accc3d394867_ContentBits">
    <vt:lpwstr>0</vt:lpwstr>
  </property>
  <property fmtid="{D5CDD505-2E9C-101B-9397-08002B2CF9AE}" pid="9" name="ContentTypeId">
    <vt:lpwstr>0x010100340EAB01E69A8343A60A7EA59BF25027</vt:lpwstr>
  </property>
  <property fmtid="{D5CDD505-2E9C-101B-9397-08002B2CF9AE}" pid="10" name="MediaServiceImageTags">
    <vt:lpwstr/>
  </property>
</Properties>
</file>