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r000055\Desktop\MP3824MG consult\"/>
    </mc:Choice>
  </mc:AlternateContent>
  <xr:revisionPtr revIDLastSave="0" documentId="8_{694FCA41-8EA8-4302-A31C-05CC869CA82A}" xr6:coauthVersionLast="47" xr6:coauthVersionMax="47" xr10:uidLastSave="{00000000-0000-0000-0000-000000000000}"/>
  <bookViews>
    <workbookView xWindow="-120" yWindow="-120" windowWidth="29040" windowHeight="15720" firstSheet="2" activeTab="3" xr2:uid="{C59267FB-470D-4066-9404-3707D73E7D59}"/>
  </bookViews>
  <sheets>
    <sheet name="Source Noise Data" sheetId="10" r:id="rId1"/>
    <sheet name="Louvre Calc" sheetId="12" r:id="rId2"/>
    <sheet name="Exhaust Fan Calc" sheetId="7" r:id="rId3"/>
    <sheet name="AHU Calc" sheetId="8" r:id="rId4"/>
  </sheets>
  <definedNames>
    <definedName name="Soundlookup">#REF!</definedName>
    <definedName name="SoundTable">#REF!</definedName>
    <definedName name="Typ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8" l="1"/>
  <c r="C4" i="8"/>
  <c r="B4" i="8" a="1"/>
  <c r="B4" i="8"/>
  <c r="P3" i="7"/>
  <c r="B5" i="12" a="1"/>
  <c r="B5" i="12"/>
  <c r="Q3" i="7"/>
  <c r="C4" i="7" s="1"/>
  <c r="D5" i="12"/>
  <c r="E5" i="12"/>
  <c r="F5" i="12"/>
  <c r="G5" i="12"/>
  <c r="H5" i="12"/>
  <c r="I5" i="12"/>
  <c r="J5" i="12"/>
  <c r="K5" i="12"/>
  <c r="O3" i="8"/>
  <c r="B3" i="8" a="1"/>
  <c r="B3" i="8" s="1"/>
  <c r="B3" i="7" a="1"/>
  <c r="B3" i="7" s="1"/>
  <c r="F33" i="10" a="1"/>
  <c r="F33" i="10" s="1"/>
  <c r="K12" i="12"/>
  <c r="J12" i="12"/>
  <c r="I12" i="12"/>
  <c r="H12" i="12"/>
  <c r="G12" i="12"/>
  <c r="F12" i="12"/>
  <c r="E12" i="12"/>
  <c r="D12" i="12"/>
  <c r="B10" i="12" a="1"/>
  <c r="B10" i="12" s="1"/>
  <c r="B3" i="12" a="1"/>
  <c r="B3" i="12" s="1"/>
  <c r="G50" i="10" a="1"/>
  <c r="G50" i="10" s="1"/>
  <c r="G49" i="10" a="1"/>
  <c r="G49" i="10" s="1"/>
  <c r="G48" i="10" a="1"/>
  <c r="G48" i="10" s="1"/>
  <c r="G47" i="10" a="1"/>
  <c r="G47" i="10" s="1"/>
  <c r="G46" i="10" a="1"/>
  <c r="G46" i="10" s="1"/>
  <c r="G45" i="10" a="1"/>
  <c r="G45" i="10" s="1"/>
  <c r="G44" i="10" a="1"/>
  <c r="G44" i="10" s="1"/>
  <c r="F40" i="10" a="1"/>
  <c r="F40" i="10" s="1"/>
  <c r="F39" i="10" a="1"/>
  <c r="F39" i="10" s="1"/>
  <c r="F38" i="10" a="1"/>
  <c r="F38" i="10" s="1"/>
  <c r="F37" i="10" a="1"/>
  <c r="F37" i="10" s="1"/>
  <c r="F36" i="10" a="1"/>
  <c r="F36" i="10" s="1"/>
  <c r="F35" i="10" a="1"/>
  <c r="F35" i="10" s="1"/>
  <c r="F34" i="10" a="1"/>
  <c r="F34" i="10" s="1"/>
  <c r="F32" i="10" a="1"/>
  <c r="F32" i="10" s="1"/>
  <c r="F31" i="10" a="1"/>
  <c r="F31" i="10" s="1"/>
  <c r="H25" i="10" a="1"/>
  <c r="H25" i="10" s="1"/>
  <c r="H24" i="10" a="1"/>
  <c r="H24" i="10" s="1"/>
  <c r="H23" i="10" a="1"/>
  <c r="H23" i="10" s="1"/>
  <c r="H22" i="10" a="1"/>
  <c r="H22" i="10" s="1"/>
  <c r="H21" i="10" a="1"/>
  <c r="H21" i="10" s="1"/>
  <c r="H20" i="10" a="1"/>
  <c r="H20" i="10" s="1"/>
  <c r="H19" i="10" a="1"/>
  <c r="H19" i="10" s="1"/>
  <c r="G15" i="10" a="1"/>
  <c r="G15" i="10" s="1"/>
  <c r="G14" i="10" a="1"/>
  <c r="G14" i="10" s="1"/>
  <c r="G13" i="10" a="1"/>
  <c r="G13" i="10" s="1"/>
  <c r="G12" i="10" a="1"/>
  <c r="G12" i="10" s="1"/>
  <c r="G11" i="10" a="1"/>
  <c r="G11" i="10" s="1"/>
  <c r="G10" i="10" a="1"/>
  <c r="G10" i="10" s="1"/>
  <c r="G9" i="10" a="1"/>
  <c r="G9" i="10" s="1"/>
  <c r="G8" i="10" a="1"/>
  <c r="G8" i="10" s="1"/>
  <c r="G7" i="10" a="1"/>
  <c r="G7" i="10" s="1"/>
  <c r="G6" i="10" a="1"/>
  <c r="G6" i="10" s="1"/>
  <c r="G5" i="10" a="1"/>
  <c r="G5" i="10" s="1"/>
  <c r="B12" i="12" l="1" a="1"/>
  <c r="B12" i="12" s="1"/>
  <c r="P3" i="8" l="1"/>
  <c r="O5" i="7"/>
  <c r="O3" i="7"/>
  <c r="O4" i="7"/>
  <c r="D4" i="7" l="1"/>
  <c r="E4" i="8"/>
  <c r="J4" i="8"/>
  <c r="F4" i="8"/>
  <c r="I4" i="8"/>
  <c r="H4" i="8"/>
  <c r="G4" i="8"/>
  <c r="H4" i="7" l="1"/>
  <c r="H6" i="7" s="1"/>
  <c r="D6" i="7"/>
  <c r="G4" i="7"/>
  <c r="G6" i="7" s="1"/>
  <c r="J4" i="7"/>
  <c r="J6" i="7" s="1"/>
  <c r="K4" i="7"/>
  <c r="K6" i="7" s="1"/>
  <c r="E4" i="7"/>
  <c r="F4" i="7"/>
  <c r="F6" i="7" s="1"/>
  <c r="I4" i="7"/>
  <c r="I6" i="7" s="1"/>
  <c r="B4" i="7" l="1" a="1"/>
  <c r="B4" i="7" s="1"/>
  <c r="E6" i="7"/>
  <c r="B6" i="7" s="1" a="1"/>
  <c r="B6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<sst xmlns="http://schemas.openxmlformats.org/spreadsheetml/2006/main" count="125" uniqueCount="62">
  <si>
    <t>Data Centre A</t>
  </si>
  <si>
    <t>Plant Number</t>
  </si>
  <si>
    <t>Plant quantity</t>
  </si>
  <si>
    <t>Plant Name (Source Data)</t>
  </si>
  <si>
    <t>Source Height</t>
  </si>
  <si>
    <t>Total A-Weighted Sound Power Level dBA</t>
  </si>
  <si>
    <t>Unweighted dB at Octave Band Centre Frequency (Hz)</t>
  </si>
  <si>
    <t>Total Unweighted Sound Power Level dB</t>
  </si>
  <si>
    <r>
      <t>Fresh Air Intake Louvre non-Gen side (Sound Power Level per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</si>
  <si>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t>3.0m on façade</t>
  </si>
  <si>
    <r>
      <t>Fresh Air Intake Louvre Gen side (Sound Power Level per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</si>
  <si>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t>Exhaust Fan (Single and 2-storey)</t>
  </si>
  <si>
    <t>4.0m</t>
  </si>
  <si>
    <t>VRF Condensers</t>
  </si>
  <si>
    <t>At roof level (17.9m)</t>
  </si>
  <si>
    <t>Split Unit condensers</t>
  </si>
  <si>
    <t>1.5m</t>
  </si>
  <si>
    <t>Toilet Exhaust Fan</t>
  </si>
  <si>
    <t>Admin AHU (Air Inlet)</t>
  </si>
  <si>
    <t>Admin AHU (Air Exhaust)</t>
  </si>
  <si>
    <t>Admin AHU (Breakout)</t>
  </si>
  <si>
    <t>2.4m</t>
  </si>
  <si>
    <t>CRAC Condensers</t>
  </si>
  <si>
    <t>Transformers (80MVA) provided by AECOM Electrical team</t>
  </si>
  <si>
    <t>2.0m</t>
  </si>
  <si>
    <t>Generator 75 dB</t>
  </si>
  <si>
    <t>LHS</t>
  </si>
  <si>
    <t>5.0m</t>
  </si>
  <si>
    <t>RHS</t>
  </si>
  <si>
    <t>Front</t>
  </si>
  <si>
    <t>Rear (Intake)</t>
  </si>
  <si>
    <t>Roof (solid)</t>
  </si>
  <si>
    <t>(Roof Discharge)</t>
  </si>
  <si>
    <t>15.0m</t>
  </si>
  <si>
    <t>Exhaust Outlet</t>
  </si>
  <si>
    <t>2.5m</t>
  </si>
  <si>
    <t>Data Centre B</t>
  </si>
  <si>
    <t>Total A-Weighted SWL dBA</t>
  </si>
  <si>
    <t>Plant quanlity</t>
  </si>
  <si>
    <r>
      <t>Fresh Air Intake Louvre Gen side (Sound Power Level per 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</si>
  <si>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t>Total Sound Power Level dB</t>
  </si>
  <si>
    <r>
      <t>Total Unweighted Sound Power Level per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dB</t>
    </r>
  </si>
  <si>
    <t>LDM Acoustic Module, Q-nis Attenuator (4500mm x 2200mm x 2700 mm) Insertion Loss dB</t>
  </si>
  <si>
    <t>-</t>
  </si>
  <si>
    <r>
      <t>Total Unweighted Sound Power Level per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dB with attenuator</t>
    </r>
  </si>
  <si>
    <r>
      <t>Fresh Air Intake Louvre non-Gen side (Sound Power Level per 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</si>
  <si>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t>LDM Acoustic Module, Q-nis Attenuator (4500mm x 2800mm x 1600 mm) Insertion Loss dB</t>
  </si>
  <si>
    <t>Exhaust Fan Overall</t>
  </si>
  <si>
    <t>Exhaust Fan Unit Dimensions</t>
  </si>
  <si>
    <t>Side</t>
  </si>
  <si>
    <r>
      <t>Area m</t>
    </r>
    <r>
      <rPr>
        <vertAlign val="superscript"/>
        <sz val="11"/>
        <color theme="1"/>
        <rFont val="Aptos Narrow"/>
        <family val="2"/>
        <scheme val="minor"/>
      </rPr>
      <t>2</t>
    </r>
  </si>
  <si>
    <r>
      <rPr>
        <b/>
        <sz val="11"/>
        <color rgb="FF000000"/>
        <rFont val="Aptos Narrow"/>
        <scheme val="minor"/>
      </rPr>
      <t>Total Area m</t>
    </r>
    <r>
      <rPr>
        <b/>
        <vertAlign val="superscript"/>
        <sz val="11"/>
        <color rgb="FF000000"/>
        <rFont val="Aptos Narrow"/>
        <scheme val="minor"/>
      </rPr>
      <t>2</t>
    </r>
  </si>
  <si>
    <t xml:space="preserve">Area correction </t>
  </si>
  <si>
    <t>Short Side</t>
  </si>
  <si>
    <t>Total Unweighted Sound Power Level dB per unit area</t>
  </si>
  <si>
    <t>Long Side</t>
  </si>
  <si>
    <t>Danaan Air DH Extract Unit 1200 mm with fan flow grids Insertion Loss dB</t>
  </si>
  <si>
    <t>Roof</t>
  </si>
  <si>
    <t>Total Unweighted Sound Power Level dB per unit area with attenuator</t>
  </si>
  <si>
    <t>AHU Breakout Overall</t>
  </si>
  <si>
    <t>AHU Unit Dimensions</t>
  </si>
  <si>
    <r>
      <t>Total Area m</t>
    </r>
    <r>
      <rPr>
        <b/>
        <vertAlign val="superscript"/>
        <sz val="11"/>
        <color theme="1"/>
        <rFont val="Aptos Narrow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</si>
</sst>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rial"/>
      <family val="2"/>
    </font>
    <font>
      <vertAlign val="super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b/>
      <vertAlign val="superscript"/>
      <sz val="11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3" borderId="6" xfId="0" applyFont="1" applyFill="1" applyBorder="1" applyAlignment="1">
      <alignment horizontal="center" vertical="center" wrapText="1"/>
    </xf>
    <xf numFmtId="164" fontId="0" fillId="4" borderId="6" xfId="0" applyNumberFormat="1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579531</xdr:colOff>
      <xdr:row>45</xdr:row>
      <xdr:rowOff>25588</xdr:rowOff>
    </xdr:from>
    <xdr:to>
      <xdr:col>30</xdr:col>
      <xdr:colOff>279191</xdr:colOff>
      <xdr:row>69</xdr:row>
      <xdr:rowOff>141721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C7E3FE-F223-4329-AB2D-981DAC944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89056" y="9448988"/>
          <a:ext cx="8837310" cy="44595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579531</xdr:colOff>
      <xdr:row>49</xdr:row>
      <xdr:rowOff>25588</xdr:rowOff>
    </xdr:from>
    <xdr:to>
      <xdr:col>30</xdr:col>
      <xdr:colOff>79166</xdr:colOff>
      <xdr:row>73</xdr:row>
      <xdr:rowOff>144894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25C1C1-3D66-573C-F1CC-F2F5D92C7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76031" y="9654497"/>
          <a:ext cx="8794881" cy="42693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40820</xdr:colOff>
      <xdr:row>48</xdr:row>
      <xdr:rowOff>160111</xdr:rowOff>
    </xdr:from>
    <xdr:to>
      <xdr:col>29</xdr:col>
      <xdr:colOff>159377</xdr:colOff>
      <xdr:row>73</xdr:row>
      <xdr:rowOff>45604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8D8559F-061A-C85D-0B81-89DC56A68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9684" y="8490156"/>
          <a:ext cx="7998329" cy="4221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9B40-0967-4A7B-B265-71AE5DB92B09}">
  <dimension ref="A2:Q63"/>
  <sheetViews>
    <sheetView topLeftCell="F29" zoomScale="70" zoomScaleNormal="70" workbookViewId="0">
      <selection activeCell="F44" sqref="F44"/>
    </sheetView>
  </sheetViews>
  <sheetFormatPr defaultRowHeight="15" x14ac:dyDescent="0.25"/>
  <cols>
    <col min="1" max="1" width="6.42578125" customWidth="1"/>
    <col min="2" max="2" width="26.85546875" style="1" bestFit="1" customWidth="1"/>
    <col min="3" max="3" width="26.85546875" style="1" customWidth="1"/>
    <col min="4" max="4" width="61.42578125" bestFit="1" customWidth="1"/>
    <col min="5" max="5" width="30.140625" bestFit="1" customWidth="1"/>
    <col min="6" max="7" width="46.5703125" bestFit="1" customWidth="1"/>
    <col min="8" max="8" width="54.85546875" customWidth="1"/>
    <col min="9" max="15" width="10.5703125" bestFit="1" customWidth="1"/>
  </cols>
  <sheetData>
    <row r="2" spans="2:17" x14ac:dyDescent="0.25">
      <c r="B2" s="1" t="s">
        <v>0</v>
      </c>
    </row>
    <row r="3" spans="2:17" x14ac:dyDescent="0.25">
      <c r="B3" s="35" t="s">
        <v>1</v>
      </c>
      <c r="C3" s="35" t="s">
        <v>2</v>
      </c>
      <c r="D3" s="35" t="s">
        <v>3</v>
      </c>
      <c r="E3" s="29" t="s">
        <v>4</v>
      </c>
      <c r="F3" s="29" t="s">
        <v>5</v>
      </c>
      <c r="G3" s="31" t="s">
        <v>6</v>
      </c>
      <c r="H3" s="32"/>
      <c r="I3" s="32"/>
      <c r="J3" s="32"/>
      <c r="K3" s="32"/>
      <c r="L3" s="32"/>
      <c r="M3" s="32"/>
      <c r="N3" s="32"/>
      <c r="O3" s="32"/>
      <c r="P3" s="43"/>
    </row>
    <row r="4" spans="2:17" x14ac:dyDescent="0.25">
      <c r="B4" s="35"/>
      <c r="C4" s="35"/>
      <c r="D4" s="35"/>
      <c r="E4" s="30"/>
      <c r="F4" s="30"/>
      <c r="G4" s="5" t="s">
        <v>7</v>
      </c>
      <c r="H4" s="5">
        <v>31.5</v>
      </c>
      <c r="I4" s="5">
        <v>63</v>
      </c>
      <c r="J4" s="5">
        <v>125</v>
      </c>
      <c r="K4" s="5">
        <v>250</v>
      </c>
      <c r="L4" s="5">
        <v>500</v>
      </c>
      <c r="M4" s="5">
        <v>1000</v>
      </c>
      <c r="N4" s="5">
        <v>2000</v>
      </c>
      <c r="O4" s="5">
        <v>4000</v>
      </c>
      <c r="P4" s="5">
        <v>8000</v>
      </c>
      <c r="Q4" s="3"/>
    </row>
    <row r="5" spans="2:17" ht="16.5" x14ac:dyDescent="0.25">
      <c r="B5" s="6">
        <v>1</v>
      </c>
      <c r="C5" s="6">
        <v>6</v>
      </c>
      <c r="D5" s="6" t="s">
        <v>8</v>
      </c>
      <c r="E5" s="6" t="s">
        <v>9</v>
      </c>
      <c r="F5" s="7">
        <v>81.81</v>
      </c>
      <c r="G5" s="7" cm="1">
        <f t="array" ref="G5">10*LOG(SUM(10^((H5:P5)/10)))</f>
        <v>90.4393529028724</v>
      </c>
      <c r="H5" s="7">
        <v>86.3</v>
      </c>
      <c r="I5" s="7">
        <v>83.1</v>
      </c>
      <c r="J5" s="7">
        <v>81.599999999999994</v>
      </c>
      <c r="K5" s="7">
        <v>83.3</v>
      </c>
      <c r="L5" s="7">
        <v>74.5</v>
      </c>
      <c r="M5" s="7">
        <v>76</v>
      </c>
      <c r="N5" s="7">
        <v>76.400000000000006</v>
      </c>
      <c r="O5" s="7">
        <v>67.400000000000006</v>
      </c>
      <c r="P5" s="7">
        <v>53.5</v>
      </c>
      <c r="Q5" s="10"/>
    </row>
    <row r="6" spans="2:17" ht="18.600000000000001" customHeight="1" x14ac:dyDescent="0.25">
      <c r="B6" s="8">
        <v>2</v>
      </c>
      <c r="C6" s="8">
        <v>6</v>
      </c>
      <c r="D6" s="8" t="s">
        <v>10</v>
      </c>
      <c r="E6" s="8" t="s">
        <v>9</v>
      </c>
      <c r="F6" s="9">
        <v>79.459999999999994</v>
      </c>
      <c r="G6" s="9" cm="1">
        <f t="array" ref="G6">10*LOG(SUM(10^((H6:P6)/10)))</f>
        <v>87.955965932039177</v>
      </c>
      <c r="H6" s="9">
        <v>83.7</v>
      </c>
      <c r="I6" s="9">
        <v>80.599999999999994</v>
      </c>
      <c r="J6" s="9">
        <v>77.900000000000006</v>
      </c>
      <c r="K6" s="9">
        <v>81.599999999999994</v>
      </c>
      <c r="L6" s="9">
        <v>72.8</v>
      </c>
      <c r="M6" s="9">
        <v>74.2</v>
      </c>
      <c r="N6" s="9">
        <v>73.3</v>
      </c>
      <c r="O6" s="9">
        <v>63.8</v>
      </c>
      <c r="P6" s="9">
        <v>41.7</v>
      </c>
      <c r="Q6" s="10"/>
    </row>
    <row r="7" spans="2:17" x14ac:dyDescent="0.25">
      <c r="B7" s="6">
        <v>3</v>
      </c>
      <c r="C7" s="6">
        <v>76</v>
      </c>
      <c r="D7" s="6" t="s">
        <v>11</v>
      </c>
      <c r="E7" s="6" t="s">
        <v>12</v>
      </c>
      <c r="F7" s="7">
        <v>84.3</v>
      </c>
      <c r="G7" s="7" cm="1">
        <f t="array" ref="G7">10*LOG(SUM(10^((H7:P7)/10)))</f>
        <v>111.22056397638153</v>
      </c>
      <c r="H7" s="7">
        <v>105.3</v>
      </c>
      <c r="I7" s="7">
        <v>102.1</v>
      </c>
      <c r="J7" s="7">
        <v>105.6</v>
      </c>
      <c r="K7" s="7">
        <v>104</v>
      </c>
      <c r="L7" s="7">
        <v>101.2</v>
      </c>
      <c r="M7" s="7">
        <v>97.5</v>
      </c>
      <c r="N7" s="7">
        <v>92</v>
      </c>
      <c r="O7" s="7">
        <v>86.3</v>
      </c>
      <c r="P7" s="7">
        <v>80.2</v>
      </c>
      <c r="Q7" s="10"/>
    </row>
    <row r="8" spans="2:17" x14ac:dyDescent="0.25">
      <c r="B8" s="8">
        <v>4</v>
      </c>
      <c r="C8" s="8">
        <v>4</v>
      </c>
      <c r="D8" s="8" t="s">
        <v>13</v>
      </c>
      <c r="E8" s="8" t="s">
        <v>14</v>
      </c>
      <c r="F8" s="9">
        <v>72.97</v>
      </c>
      <c r="G8" s="9" cm="1">
        <f t="array" ref="G8">10*LOG(SUM(10^((I8:P8)/10)))</f>
        <v>83.091685646096266</v>
      </c>
      <c r="H8" s="9"/>
      <c r="I8" s="9">
        <v>81.5</v>
      </c>
      <c r="J8" s="9">
        <v>71.5</v>
      </c>
      <c r="K8" s="9">
        <v>74</v>
      </c>
      <c r="L8" s="9">
        <v>72</v>
      </c>
      <c r="M8" s="9">
        <v>67</v>
      </c>
      <c r="N8" s="9">
        <v>62.5</v>
      </c>
      <c r="O8" s="9">
        <v>56.5</v>
      </c>
      <c r="P8" s="9">
        <v>53</v>
      </c>
      <c r="Q8" s="10"/>
    </row>
    <row r="9" spans="2:17" x14ac:dyDescent="0.25">
      <c r="B9" s="6">
        <v>5</v>
      </c>
      <c r="C9" s="6">
        <v>11</v>
      </c>
      <c r="D9" s="6" t="s">
        <v>15</v>
      </c>
      <c r="E9" s="6" t="s">
        <v>16</v>
      </c>
      <c r="F9" s="7">
        <v>67.33</v>
      </c>
      <c r="G9" s="7" cm="1">
        <f t="array" ref="G9">10*LOG(SUM(10^((I9:P9)/10)))</f>
        <v>67.148783892121671</v>
      </c>
      <c r="H9" s="7"/>
      <c r="I9" s="7">
        <v>37.200000000000003</v>
      </c>
      <c r="J9" s="7">
        <v>43.5</v>
      </c>
      <c r="K9" s="7">
        <v>49.1</v>
      </c>
      <c r="L9" s="7">
        <v>53.5</v>
      </c>
      <c r="M9" s="7">
        <v>56.9</v>
      </c>
      <c r="N9" s="7">
        <v>60.9</v>
      </c>
      <c r="O9" s="7">
        <v>61.9</v>
      </c>
      <c r="P9" s="7">
        <v>62</v>
      </c>
      <c r="Q9" s="10"/>
    </row>
    <row r="10" spans="2:17" x14ac:dyDescent="0.25">
      <c r="B10" s="8">
        <v>6</v>
      </c>
      <c r="C10" s="8">
        <v>1</v>
      </c>
      <c r="D10" s="8" t="s">
        <v>17</v>
      </c>
      <c r="E10" s="8" t="s">
        <v>14</v>
      </c>
      <c r="F10" s="9">
        <v>75.25</v>
      </c>
      <c r="G10" s="9" cm="1">
        <f t="array" ref="G10">10*LOG(SUM(10^((H10:P10)/10)))</f>
        <v>77.480337198905659</v>
      </c>
      <c r="H10" s="9"/>
      <c r="I10" s="9">
        <v>63</v>
      </c>
      <c r="J10" s="9">
        <v>68</v>
      </c>
      <c r="K10" s="9">
        <v>69</v>
      </c>
      <c r="L10" s="9">
        <v>73</v>
      </c>
      <c r="M10" s="9">
        <v>70</v>
      </c>
      <c r="N10" s="9">
        <v>69</v>
      </c>
      <c r="O10" s="9">
        <v>62</v>
      </c>
      <c r="P10" s="9">
        <v>54</v>
      </c>
      <c r="Q10" s="10"/>
    </row>
    <row r="11" spans="2:17" x14ac:dyDescent="0.25">
      <c r="B11" s="6">
        <v>7</v>
      </c>
      <c r="C11" s="6">
        <v>1</v>
      </c>
      <c r="D11" s="6" t="s">
        <v>18</v>
      </c>
      <c r="E11" s="6" t="s">
        <v>14</v>
      </c>
      <c r="F11" s="7">
        <v>55.83</v>
      </c>
      <c r="G11" s="7" cm="1">
        <f t="array" ref="G11">10*LOG(SUM(10^((H11:P11)/10)))</f>
        <v>68.6595414986962</v>
      </c>
      <c r="H11" s="7"/>
      <c r="I11" s="7">
        <v>58</v>
      </c>
      <c r="J11" s="7">
        <v>68</v>
      </c>
      <c r="K11" s="7">
        <v>51</v>
      </c>
      <c r="L11" s="7">
        <v>52</v>
      </c>
      <c r="M11" s="7">
        <v>47</v>
      </c>
      <c r="N11" s="7">
        <v>45</v>
      </c>
      <c r="O11" s="7">
        <v>44</v>
      </c>
      <c r="P11" s="7">
        <v>41</v>
      </c>
      <c r="Q11" s="10"/>
    </row>
    <row r="12" spans="2:17" x14ac:dyDescent="0.25">
      <c r="B12" s="8">
        <v>8</v>
      </c>
      <c r="C12" s="8">
        <v>1</v>
      </c>
      <c r="D12" s="8" t="s">
        <v>19</v>
      </c>
      <c r="E12" s="8" t="s">
        <v>14</v>
      </c>
      <c r="F12" s="9">
        <v>88.73</v>
      </c>
      <c r="G12" s="9" cm="1">
        <f t="array" ref="G12">10*LOG(SUM(10^((H12:P12)/10)))</f>
        <v>89.963164088889428</v>
      </c>
      <c r="H12" s="9"/>
      <c r="I12" s="9">
        <v>73</v>
      </c>
      <c r="J12" s="9">
        <v>81</v>
      </c>
      <c r="K12" s="9">
        <v>76</v>
      </c>
      <c r="L12" s="9">
        <v>84</v>
      </c>
      <c r="M12" s="9">
        <v>85</v>
      </c>
      <c r="N12" s="9">
        <v>81</v>
      </c>
      <c r="O12" s="9">
        <v>80</v>
      </c>
      <c r="P12" s="9">
        <v>71</v>
      </c>
      <c r="Q12" s="10"/>
    </row>
    <row r="13" spans="2:17" x14ac:dyDescent="0.25">
      <c r="B13" s="6">
        <v>9</v>
      </c>
      <c r="C13" s="6">
        <v>1</v>
      </c>
      <c r="D13" s="6" t="s">
        <v>20</v>
      </c>
      <c r="E13" s="6" t="s">
        <v>21</v>
      </c>
      <c r="F13" s="7">
        <v>54.62</v>
      </c>
      <c r="G13" s="7" cm="1">
        <f t="array" ref="G13">10*LOG(SUM(10^((H13:P13)/10)))</f>
        <v>74.761274521773657</v>
      </c>
      <c r="H13" s="7"/>
      <c r="I13" s="7">
        <v>65</v>
      </c>
      <c r="J13" s="7">
        <v>70</v>
      </c>
      <c r="K13" s="7">
        <v>66</v>
      </c>
      <c r="L13" s="7">
        <v>67</v>
      </c>
      <c r="M13" s="7">
        <v>64</v>
      </c>
      <c r="N13" s="7">
        <v>67</v>
      </c>
      <c r="O13" s="7">
        <v>54</v>
      </c>
      <c r="P13" s="7">
        <v>31</v>
      </c>
      <c r="Q13" s="10"/>
    </row>
    <row r="14" spans="2:17" x14ac:dyDescent="0.25">
      <c r="B14" s="8">
        <v>10</v>
      </c>
      <c r="C14" s="8">
        <v>56</v>
      </c>
      <c r="D14" s="8" t="s">
        <v>22</v>
      </c>
      <c r="E14" s="8" t="s">
        <v>14</v>
      </c>
      <c r="F14" s="9">
        <v>80.72</v>
      </c>
      <c r="G14" s="9" cm="1">
        <f t="array" ref="G14">10*LOG(SUM(10^((H14:P14)/10)))</f>
        <v>94.236513417694056</v>
      </c>
      <c r="H14" s="9"/>
      <c r="I14" s="9"/>
      <c r="J14" s="9">
        <v>93.8</v>
      </c>
      <c r="K14" s="9">
        <v>83.3</v>
      </c>
      <c r="L14" s="9">
        <v>73.599999999999994</v>
      </c>
      <c r="M14" s="9">
        <v>70.5</v>
      </c>
      <c r="N14" s="9">
        <v>66.599999999999994</v>
      </c>
      <c r="O14" s="9">
        <v>59.4</v>
      </c>
      <c r="P14" s="9">
        <v>54.4</v>
      </c>
      <c r="Q14" s="10"/>
    </row>
    <row r="15" spans="2:17" x14ac:dyDescent="0.25">
      <c r="B15" s="6">
        <v>11</v>
      </c>
      <c r="C15" s="6">
        <v>2</v>
      </c>
      <c r="D15" s="6" t="s">
        <v>23</v>
      </c>
      <c r="E15" s="6" t="s">
        <v>24</v>
      </c>
      <c r="F15" s="7">
        <v>74</v>
      </c>
      <c r="G15" s="7" cm="1">
        <f t="array" ref="G15">10*LOG(SUM(10^((H15:P15)/10)))</f>
        <v>83.603938630153195</v>
      </c>
      <c r="H15" s="6"/>
      <c r="I15" s="7">
        <v>70.400001525878906</v>
      </c>
      <c r="J15" s="7">
        <v>81.299995422363295</v>
      </c>
      <c r="K15" s="7">
        <v>77.5</v>
      </c>
      <c r="L15" s="7">
        <v>74</v>
      </c>
      <c r="M15" s="7">
        <v>61.099998474121101</v>
      </c>
      <c r="N15" s="7">
        <v>52.5</v>
      </c>
      <c r="O15" s="7">
        <v>53.700000762939503</v>
      </c>
      <c r="P15" s="7">
        <v>55.799999237060497</v>
      </c>
      <c r="Q15" s="10"/>
    </row>
    <row r="16" spans="2:17" x14ac:dyDescent="0.25">
      <c r="B16"/>
      <c r="C16"/>
      <c r="E16" s="2"/>
    </row>
    <row r="17" spans="2:17" x14ac:dyDescent="0.25">
      <c r="B17" s="35" t="s">
        <v>1</v>
      </c>
      <c r="C17" s="35" t="s">
        <v>2</v>
      </c>
      <c r="D17" s="36" t="s">
        <v>3</v>
      </c>
      <c r="E17" s="37"/>
      <c r="F17" s="29" t="s">
        <v>4</v>
      </c>
      <c r="G17" s="29" t="s">
        <v>5</v>
      </c>
      <c r="H17" s="26" t="s">
        <v>6</v>
      </c>
      <c r="I17" s="27"/>
      <c r="J17" s="27"/>
      <c r="K17" s="27"/>
      <c r="L17" s="27"/>
      <c r="M17" s="27"/>
      <c r="N17" s="27"/>
      <c r="O17" s="27"/>
      <c r="P17" s="28"/>
      <c r="Q17" s="11"/>
    </row>
    <row r="18" spans="2:17" x14ac:dyDescent="0.25">
      <c r="B18" s="35"/>
      <c r="C18" s="35"/>
      <c r="D18" s="38"/>
      <c r="E18" s="39"/>
      <c r="F18" s="30"/>
      <c r="G18" s="30"/>
      <c r="H18" s="5" t="s">
        <v>7</v>
      </c>
      <c r="I18" s="4">
        <v>63</v>
      </c>
      <c r="J18" s="4">
        <v>125</v>
      </c>
      <c r="K18" s="4">
        <v>250</v>
      </c>
      <c r="L18" s="4">
        <v>500</v>
      </c>
      <c r="M18" s="4">
        <v>1000</v>
      </c>
      <c r="N18" s="4">
        <v>2000</v>
      </c>
      <c r="O18" s="4">
        <v>4000</v>
      </c>
      <c r="P18" s="4">
        <v>8000</v>
      </c>
      <c r="Q18" s="11"/>
    </row>
    <row r="19" spans="2:17" x14ac:dyDescent="0.25">
      <c r="B19" s="34">
        <v>11</v>
      </c>
      <c r="C19" s="34">
        <v>15</v>
      </c>
      <c r="D19" s="34" t="s">
        <v>25</v>
      </c>
      <c r="E19" s="9" t="s">
        <v>26</v>
      </c>
      <c r="F19" s="40" t="s">
        <v>27</v>
      </c>
      <c r="G19" s="9">
        <v>91.68</v>
      </c>
      <c r="H19" s="9" cm="1">
        <f t="array" ref="H19">10*LOG(SUM(10^((I19:P19)/10)))</f>
        <v>102.37215706493926</v>
      </c>
      <c r="I19" s="9">
        <v>95</v>
      </c>
      <c r="J19" s="9">
        <v>100.9</v>
      </c>
      <c r="K19" s="9">
        <v>86.6</v>
      </c>
      <c r="L19" s="9">
        <v>87.3</v>
      </c>
      <c r="M19" s="9">
        <v>84.2</v>
      </c>
      <c r="N19" s="9">
        <v>83.6</v>
      </c>
      <c r="O19" s="9">
        <v>78.099999999999994</v>
      </c>
      <c r="P19" s="9">
        <v>84</v>
      </c>
      <c r="Q19" s="12"/>
    </row>
    <row r="20" spans="2:17" x14ac:dyDescent="0.25">
      <c r="B20" s="34"/>
      <c r="C20" s="34"/>
      <c r="D20" s="34"/>
      <c r="E20" s="7" t="s">
        <v>28</v>
      </c>
      <c r="F20" s="41"/>
      <c r="G20" s="7">
        <v>91.68</v>
      </c>
      <c r="H20" s="7" cm="1">
        <f t="array" ref="H20">10*LOG(SUM(10^((I20:P20)/10)))</f>
        <v>102.37215706493926</v>
      </c>
      <c r="I20" s="7">
        <v>95</v>
      </c>
      <c r="J20" s="7">
        <v>100.9</v>
      </c>
      <c r="K20" s="7">
        <v>86.6</v>
      </c>
      <c r="L20" s="7">
        <v>87.3</v>
      </c>
      <c r="M20" s="7">
        <v>84.2</v>
      </c>
      <c r="N20" s="7">
        <v>83.6</v>
      </c>
      <c r="O20" s="7">
        <v>78.099999999999994</v>
      </c>
      <c r="P20" s="7">
        <v>84</v>
      </c>
      <c r="Q20" s="12"/>
    </row>
    <row r="21" spans="2:17" x14ac:dyDescent="0.25">
      <c r="B21" s="34"/>
      <c r="C21" s="34"/>
      <c r="D21" s="34"/>
      <c r="E21" s="9" t="s">
        <v>29</v>
      </c>
      <c r="F21" s="41"/>
      <c r="G21" s="9">
        <v>93.24</v>
      </c>
      <c r="H21" s="9" cm="1">
        <f t="array" ref="H21">10*LOG(SUM(10^((I21:P21)/10)))</f>
        <v>105.41008034928238</v>
      </c>
      <c r="I21" s="9">
        <v>102.7</v>
      </c>
      <c r="J21" s="9">
        <v>100.9</v>
      </c>
      <c r="K21" s="9">
        <v>93.4</v>
      </c>
      <c r="L21" s="9">
        <v>88</v>
      </c>
      <c r="M21" s="9">
        <v>86.3</v>
      </c>
      <c r="N21" s="9">
        <v>86.2</v>
      </c>
      <c r="O21" s="9">
        <v>80.400000000000006</v>
      </c>
      <c r="P21" s="9">
        <v>77.7</v>
      </c>
      <c r="Q21" s="12"/>
    </row>
    <row r="22" spans="2:17" x14ac:dyDescent="0.25">
      <c r="B22" s="34"/>
      <c r="C22" s="34"/>
      <c r="D22" s="34"/>
      <c r="E22" s="7" t="s">
        <v>30</v>
      </c>
      <c r="F22" s="41"/>
      <c r="G22" s="7">
        <v>91.08</v>
      </c>
      <c r="H22" s="7" cm="1">
        <f t="array" ref="H22">10*LOG(SUM(10^((I22:P22)/10)))</f>
        <v>109.66994924080838</v>
      </c>
      <c r="I22" s="7">
        <v>106.7</v>
      </c>
      <c r="J22" s="7">
        <v>106.6</v>
      </c>
      <c r="K22" s="7">
        <v>82.2</v>
      </c>
      <c r="L22" s="7">
        <v>68</v>
      </c>
      <c r="M22" s="7">
        <v>63.9</v>
      </c>
      <c r="N22" s="7">
        <v>62.9</v>
      </c>
      <c r="O22" s="7">
        <v>61.8</v>
      </c>
      <c r="P22" s="7">
        <v>73.3</v>
      </c>
      <c r="Q22" s="12"/>
    </row>
    <row r="23" spans="2:17" x14ac:dyDescent="0.25">
      <c r="B23" s="34"/>
      <c r="C23" s="34"/>
      <c r="D23" s="34"/>
      <c r="E23" s="9" t="s">
        <v>31</v>
      </c>
      <c r="F23" s="42"/>
      <c r="G23" s="9">
        <v>94.93</v>
      </c>
      <c r="H23" s="9" cm="1">
        <f t="array" ref="H23">10*LOG(SUM(10^((I23:P23)/10)))</f>
        <v>107.67091704216054</v>
      </c>
      <c r="I23" s="9">
        <v>101.6</v>
      </c>
      <c r="J23" s="9">
        <v>105.9</v>
      </c>
      <c r="K23" s="9">
        <v>94.9</v>
      </c>
      <c r="L23" s="9">
        <v>89.2</v>
      </c>
      <c r="M23" s="9">
        <v>86.8</v>
      </c>
      <c r="N23" s="9">
        <v>85.6</v>
      </c>
      <c r="O23" s="9">
        <v>80.7</v>
      </c>
      <c r="P23" s="9">
        <v>84</v>
      </c>
      <c r="Q23" s="12"/>
    </row>
    <row r="24" spans="2:17" x14ac:dyDescent="0.25">
      <c r="B24" s="34"/>
      <c r="C24" s="34"/>
      <c r="D24" s="34"/>
      <c r="E24" s="7" t="s">
        <v>32</v>
      </c>
      <c r="F24" s="7" t="s">
        <v>33</v>
      </c>
      <c r="G24" s="7">
        <v>102.56</v>
      </c>
      <c r="H24" s="7" cm="1">
        <f t="array" ref="H24">10*LOG(SUM(10^((I24:P24)/10)))</f>
        <v>118.78422723468489</v>
      </c>
      <c r="I24" s="7">
        <v>114.1</v>
      </c>
      <c r="J24" s="7">
        <v>116.9</v>
      </c>
      <c r="K24" s="7">
        <v>94</v>
      </c>
      <c r="L24" s="7">
        <v>69.5</v>
      </c>
      <c r="M24" s="7">
        <v>68</v>
      </c>
      <c r="N24" s="7">
        <v>68.099999999999994</v>
      </c>
      <c r="O24" s="7">
        <v>72.8</v>
      </c>
      <c r="P24" s="7">
        <v>98.1</v>
      </c>
      <c r="Q24" s="12"/>
    </row>
    <row r="25" spans="2:17" x14ac:dyDescent="0.25">
      <c r="B25" s="34"/>
      <c r="C25" s="34"/>
      <c r="D25" s="34"/>
      <c r="E25" s="9" t="s">
        <v>34</v>
      </c>
      <c r="F25" s="9" t="s">
        <v>35</v>
      </c>
      <c r="G25" s="9">
        <v>100.68</v>
      </c>
      <c r="H25" s="9" cm="1">
        <f t="array" ref="H25">10*LOG(SUM(10^((I25:P25)/10)))</f>
        <v>117.75265089350412</v>
      </c>
      <c r="I25" s="9">
        <v>115.2</v>
      </c>
      <c r="J25" s="9">
        <v>114</v>
      </c>
      <c r="K25" s="9">
        <v>99.6</v>
      </c>
      <c r="L25" s="9">
        <v>94.2</v>
      </c>
      <c r="M25" s="9">
        <v>89.7</v>
      </c>
      <c r="N25" s="9">
        <v>88.2</v>
      </c>
      <c r="O25" s="9">
        <v>84.1</v>
      </c>
      <c r="P25" s="9">
        <v>80.2</v>
      </c>
      <c r="Q25" s="12"/>
    </row>
    <row r="28" spans="2:17" x14ac:dyDescent="0.25">
      <c r="B28" s="1" t="s">
        <v>36</v>
      </c>
    </row>
    <row r="29" spans="2:17" x14ac:dyDescent="0.25">
      <c r="B29" s="35" t="s">
        <v>1</v>
      </c>
      <c r="C29" s="35" t="s">
        <v>2</v>
      </c>
      <c r="D29" s="35" t="s">
        <v>3</v>
      </c>
      <c r="E29" s="29" t="s">
        <v>37</v>
      </c>
      <c r="F29" s="31" t="s">
        <v>6</v>
      </c>
      <c r="G29" s="32"/>
      <c r="H29" s="32"/>
      <c r="I29" s="32"/>
      <c r="J29" s="32"/>
      <c r="K29" s="32"/>
      <c r="L29" s="32"/>
      <c r="M29" s="32"/>
      <c r="N29" s="32"/>
      <c r="O29" s="43"/>
    </row>
    <row r="30" spans="2:17" x14ac:dyDescent="0.25">
      <c r="B30" s="35"/>
      <c r="C30" s="35"/>
      <c r="D30" s="35"/>
      <c r="E30" s="30"/>
      <c r="F30" s="5" t="s">
        <v>7</v>
      </c>
      <c r="G30" s="5">
        <v>31.5</v>
      </c>
      <c r="H30" s="5">
        <v>63</v>
      </c>
      <c r="I30" s="5">
        <v>125</v>
      </c>
      <c r="J30" s="5">
        <v>250</v>
      </c>
      <c r="K30" s="5">
        <v>500</v>
      </c>
      <c r="L30" s="5">
        <v>1000</v>
      </c>
      <c r="M30" s="5">
        <v>2000</v>
      </c>
      <c r="N30" s="5">
        <v>4000</v>
      </c>
      <c r="O30" s="5">
        <v>8000</v>
      </c>
    </row>
    <row r="31" spans="2:17" ht="16.5" x14ac:dyDescent="0.25">
      <c r="B31" s="6">
        <v>1</v>
      </c>
      <c r="C31" s="6">
        <v>10</v>
      </c>
      <c r="D31" s="6" t="s">
        <v>8</v>
      </c>
      <c r="E31" s="7">
        <v>81.81</v>
      </c>
      <c r="F31" s="7" cm="1">
        <f t="array" ref="F31">10*LOG(SUM(10^((G31:O31)/10)))</f>
        <v>90.4393529028724</v>
      </c>
      <c r="G31" s="7">
        <v>86.3</v>
      </c>
      <c r="H31" s="7">
        <v>83.1</v>
      </c>
      <c r="I31" s="7">
        <v>81.599999999999994</v>
      </c>
      <c r="J31" s="7">
        <v>83.3</v>
      </c>
      <c r="K31" s="7">
        <v>74.5</v>
      </c>
      <c r="L31" s="7">
        <v>76</v>
      </c>
      <c r="M31" s="7">
        <v>76.400000000000006</v>
      </c>
      <c r="N31" s="7">
        <v>67.400000000000006</v>
      </c>
      <c r="O31" s="7">
        <v>53.5</v>
      </c>
    </row>
    <row r="32" spans="2:17" ht="16.5" x14ac:dyDescent="0.25">
      <c r="B32" s="8">
        <v>2</v>
      </c>
      <c r="C32" s="8">
        <v>10</v>
      </c>
      <c r="D32" s="8" t="s">
        <v>10</v>
      </c>
      <c r="E32" s="9">
        <v>79.459999999999994</v>
      </c>
      <c r="F32" s="9" cm="1">
        <f t="array" ref="F32">10*LOG(SUM(10^((G32:O32)/10)))</f>
        <v>87.955965932039177</v>
      </c>
      <c r="G32" s="9">
        <v>83.7</v>
      </c>
      <c r="H32" s="9">
        <v>80.599999999999994</v>
      </c>
      <c r="I32" s="9">
        <v>77.900000000000006</v>
      </c>
      <c r="J32" s="9">
        <v>81.599999999999994</v>
      </c>
      <c r="K32" s="9">
        <v>72.8</v>
      </c>
      <c r="L32" s="9">
        <v>74.2</v>
      </c>
      <c r="M32" s="9">
        <v>73.3</v>
      </c>
      <c r="N32" s="9">
        <v>63.8</v>
      </c>
      <c r="O32" s="9">
        <v>41.7</v>
      </c>
    </row>
    <row r="33" spans="2:15" x14ac:dyDescent="0.25">
      <c r="B33" s="6">
        <v>3</v>
      </c>
      <c r="C33" s="6">
        <v>124</v>
      </c>
      <c r="D33" s="6" t="s">
        <v>11</v>
      </c>
      <c r="E33" s="7">
        <v>84.3</v>
      </c>
      <c r="F33" s="7" cm="1">
        <f t="array" ref="F33">10*LOG(SUM(10^((G33:O33)/10)))</f>
        <v>111.22056397638153</v>
      </c>
      <c r="G33" s="7">
        <v>105.3</v>
      </c>
      <c r="H33" s="7">
        <v>102.1</v>
      </c>
      <c r="I33" s="7">
        <v>105.6</v>
      </c>
      <c r="J33" s="7">
        <v>104</v>
      </c>
      <c r="K33" s="7">
        <v>101.2</v>
      </c>
      <c r="L33" s="7">
        <v>97.5</v>
      </c>
      <c r="M33" s="7">
        <v>92</v>
      </c>
      <c r="N33" s="7">
        <v>86.3</v>
      </c>
      <c r="O33" s="7">
        <v>80.2</v>
      </c>
    </row>
    <row r="34" spans="2:15" x14ac:dyDescent="0.25">
      <c r="B34" s="8">
        <v>4</v>
      </c>
      <c r="C34" s="8">
        <v>4</v>
      </c>
      <c r="D34" s="8" t="s">
        <v>13</v>
      </c>
      <c r="E34" s="9">
        <v>72.97</v>
      </c>
      <c r="F34" s="9" cm="1">
        <f t="array" ref="F34">10*LOG(SUM(10^((H34:O34)/10)))</f>
        <v>83.091685646096266</v>
      </c>
      <c r="G34" s="9"/>
      <c r="H34" s="9">
        <v>81.5</v>
      </c>
      <c r="I34" s="9">
        <v>71.5</v>
      </c>
      <c r="J34" s="9">
        <v>74</v>
      </c>
      <c r="K34" s="9">
        <v>72</v>
      </c>
      <c r="L34" s="9">
        <v>67</v>
      </c>
      <c r="M34" s="9">
        <v>62.5</v>
      </c>
      <c r="N34" s="9">
        <v>56.5</v>
      </c>
      <c r="O34" s="9">
        <v>53</v>
      </c>
    </row>
    <row r="35" spans="2:15" x14ac:dyDescent="0.25">
      <c r="B35" s="6">
        <v>5</v>
      </c>
      <c r="C35" s="6">
        <v>12</v>
      </c>
      <c r="D35" s="6" t="s">
        <v>15</v>
      </c>
      <c r="E35" s="7">
        <v>67.33</v>
      </c>
      <c r="F35" s="7" cm="1">
        <f t="array" ref="F35">10*LOG(SUM(10^((H35:O35)/10)))</f>
        <v>67.148783892121671</v>
      </c>
      <c r="G35" s="7"/>
      <c r="H35" s="7">
        <v>37.200000000000003</v>
      </c>
      <c r="I35" s="7">
        <v>43.5</v>
      </c>
      <c r="J35" s="7">
        <v>49.1</v>
      </c>
      <c r="K35" s="7">
        <v>53.5</v>
      </c>
      <c r="L35" s="7">
        <v>56.9</v>
      </c>
      <c r="M35" s="7">
        <v>60.9</v>
      </c>
      <c r="N35" s="7">
        <v>61.9</v>
      </c>
      <c r="O35" s="7">
        <v>62</v>
      </c>
    </row>
    <row r="36" spans="2:15" x14ac:dyDescent="0.25">
      <c r="B36" s="8">
        <v>6</v>
      </c>
      <c r="C36" s="8">
        <v>1</v>
      </c>
      <c r="D36" s="8" t="s">
        <v>17</v>
      </c>
      <c r="E36" s="9">
        <v>75.25</v>
      </c>
      <c r="F36" s="9" cm="1">
        <f t="array" ref="F36">10*LOG(SUM(10^((G36:O36)/10)))</f>
        <v>77.480337198905659</v>
      </c>
      <c r="G36" s="9"/>
      <c r="H36" s="9">
        <v>63</v>
      </c>
      <c r="I36" s="9">
        <v>68</v>
      </c>
      <c r="J36" s="9">
        <v>69</v>
      </c>
      <c r="K36" s="9">
        <v>73</v>
      </c>
      <c r="L36" s="9">
        <v>70</v>
      </c>
      <c r="M36" s="9">
        <v>69</v>
      </c>
      <c r="N36" s="9">
        <v>62</v>
      </c>
      <c r="O36" s="9">
        <v>54</v>
      </c>
    </row>
    <row r="37" spans="2:15" x14ac:dyDescent="0.25">
      <c r="B37" s="6">
        <v>7</v>
      </c>
      <c r="C37" s="6">
        <v>1</v>
      </c>
      <c r="D37" s="6" t="s">
        <v>18</v>
      </c>
      <c r="E37" s="7">
        <v>55.83</v>
      </c>
      <c r="F37" s="7" cm="1">
        <f t="array" ref="F37">10*LOG(SUM(10^((G37:O37)/10)))</f>
        <v>68.6595414986962</v>
      </c>
      <c r="G37" s="7"/>
      <c r="H37" s="7">
        <v>58</v>
      </c>
      <c r="I37" s="7">
        <v>68</v>
      </c>
      <c r="J37" s="7">
        <v>51</v>
      </c>
      <c r="K37" s="7">
        <v>52</v>
      </c>
      <c r="L37" s="7">
        <v>47</v>
      </c>
      <c r="M37" s="7">
        <v>45</v>
      </c>
      <c r="N37" s="7">
        <v>44</v>
      </c>
      <c r="O37" s="7">
        <v>41</v>
      </c>
    </row>
    <row r="38" spans="2:15" x14ac:dyDescent="0.25">
      <c r="B38" s="8">
        <v>8</v>
      </c>
      <c r="C38" s="8">
        <v>1</v>
      </c>
      <c r="D38" s="8" t="s">
        <v>19</v>
      </c>
      <c r="E38" s="9">
        <v>88.73</v>
      </c>
      <c r="F38" s="9" cm="1">
        <f t="array" ref="F38">10*LOG(SUM(10^((G38:O38)/10)))</f>
        <v>89.963164088889428</v>
      </c>
      <c r="G38" s="9"/>
      <c r="H38" s="9">
        <v>73</v>
      </c>
      <c r="I38" s="9">
        <v>81</v>
      </c>
      <c r="J38" s="9">
        <v>76</v>
      </c>
      <c r="K38" s="9">
        <v>84</v>
      </c>
      <c r="L38" s="9">
        <v>85</v>
      </c>
      <c r="M38" s="9">
        <v>81</v>
      </c>
      <c r="N38" s="9">
        <v>80</v>
      </c>
      <c r="O38" s="9">
        <v>71</v>
      </c>
    </row>
    <row r="39" spans="2:15" x14ac:dyDescent="0.25">
      <c r="B39" s="6">
        <v>9</v>
      </c>
      <c r="C39" s="6">
        <v>1</v>
      </c>
      <c r="D39" s="6" t="s">
        <v>20</v>
      </c>
      <c r="E39" s="7">
        <v>54.62</v>
      </c>
      <c r="F39" s="7" cm="1">
        <f t="array" ref="F39">10*LOG(SUM(10^((G39:O39)/10)))</f>
        <v>74.761274521773657</v>
      </c>
      <c r="G39" s="7"/>
      <c r="H39" s="7">
        <v>65</v>
      </c>
      <c r="I39" s="7">
        <v>70</v>
      </c>
      <c r="J39" s="7">
        <v>66</v>
      </c>
      <c r="K39" s="7">
        <v>67</v>
      </c>
      <c r="L39" s="7">
        <v>64</v>
      </c>
      <c r="M39" s="7">
        <v>67</v>
      </c>
      <c r="N39" s="7">
        <v>54</v>
      </c>
      <c r="O39" s="7">
        <v>31</v>
      </c>
    </row>
    <row r="40" spans="2:15" x14ac:dyDescent="0.25">
      <c r="B40" s="8">
        <v>10</v>
      </c>
      <c r="C40" s="8">
        <v>96</v>
      </c>
      <c r="D40" s="8" t="s">
        <v>22</v>
      </c>
      <c r="E40" s="9">
        <v>80.72</v>
      </c>
      <c r="F40" s="9" cm="1">
        <f t="array" ref="F40">10*LOG(SUM(10^((G40:O40)/10)))</f>
        <v>94.236513417694056</v>
      </c>
      <c r="G40" s="9"/>
      <c r="H40" s="9"/>
      <c r="I40" s="9">
        <v>93.8</v>
      </c>
      <c r="J40" s="9">
        <v>83.3</v>
      </c>
      <c r="K40" s="9">
        <v>73.599999999999994</v>
      </c>
      <c r="L40" s="9">
        <v>70.5</v>
      </c>
      <c r="M40" s="9">
        <v>66.599999999999994</v>
      </c>
      <c r="N40" s="9">
        <v>59.4</v>
      </c>
      <c r="O40" s="9">
        <v>54.4</v>
      </c>
    </row>
    <row r="41" spans="2:15" x14ac:dyDescent="0.25">
      <c r="B41"/>
      <c r="C41"/>
      <c r="E41" s="2"/>
    </row>
    <row r="42" spans="2:15" x14ac:dyDescent="0.25">
      <c r="B42" s="35" t="s">
        <v>1</v>
      </c>
      <c r="C42" s="35" t="s">
        <v>38</v>
      </c>
      <c r="D42" s="36" t="s">
        <v>3</v>
      </c>
      <c r="E42" s="37"/>
      <c r="F42" s="29" t="s">
        <v>5</v>
      </c>
      <c r="G42" s="26" t="s">
        <v>6</v>
      </c>
      <c r="H42" s="27"/>
      <c r="I42" s="27"/>
      <c r="J42" s="27"/>
      <c r="K42" s="27"/>
      <c r="L42" s="27"/>
      <c r="M42" s="27"/>
      <c r="N42" s="27"/>
      <c r="O42" s="28"/>
    </row>
    <row r="43" spans="2:15" x14ac:dyDescent="0.25">
      <c r="B43" s="35"/>
      <c r="C43" s="35"/>
      <c r="D43" s="38"/>
      <c r="E43" s="39"/>
      <c r="F43" s="30"/>
      <c r="G43" s="5" t="s">
        <v>7</v>
      </c>
      <c r="H43" s="4">
        <v>63</v>
      </c>
      <c r="I43" s="4">
        <v>125</v>
      </c>
      <c r="J43" s="4">
        <v>250</v>
      </c>
      <c r="K43" s="4">
        <v>500</v>
      </c>
      <c r="L43" s="4">
        <v>1000</v>
      </c>
      <c r="M43" s="4">
        <v>2000</v>
      </c>
      <c r="N43" s="4">
        <v>4000</v>
      </c>
      <c r="O43" s="4">
        <v>8000</v>
      </c>
    </row>
    <row r="44" spans="2:15" x14ac:dyDescent="0.25">
      <c r="B44" s="34">
        <v>11</v>
      </c>
      <c r="C44" s="34">
        <v>23</v>
      </c>
      <c r="D44" s="34" t="s">
        <v>25</v>
      </c>
      <c r="E44" s="9" t="s">
        <v>26</v>
      </c>
      <c r="F44" s="9">
        <v>91.68</v>
      </c>
      <c r="G44" s="9" cm="1">
        <f t="array" ref="G44">10*LOG(SUM(10^((H44:O44)/10)))</f>
        <v>102.37215706493926</v>
      </c>
      <c r="H44" s="9">
        <v>95</v>
      </c>
      <c r="I44" s="9">
        <v>100.9</v>
      </c>
      <c r="J44" s="9">
        <v>86.6</v>
      </c>
      <c r="K44" s="9">
        <v>87.3</v>
      </c>
      <c r="L44" s="9">
        <v>84.2</v>
      </c>
      <c r="M44" s="9">
        <v>83.6</v>
      </c>
      <c r="N44" s="9">
        <v>78.099999999999994</v>
      </c>
      <c r="O44" s="9">
        <v>84</v>
      </c>
    </row>
    <row r="45" spans="2:15" x14ac:dyDescent="0.25">
      <c r="B45" s="34"/>
      <c r="C45" s="34"/>
      <c r="D45" s="34"/>
      <c r="E45" s="7" t="s">
        <v>28</v>
      </c>
      <c r="F45" s="7">
        <v>91.68</v>
      </c>
      <c r="G45" s="7" cm="1">
        <f t="array" ref="G45">10*LOG(SUM(10^((H45:O45)/10)))</f>
        <v>102.37215706493926</v>
      </c>
      <c r="H45" s="7">
        <v>95</v>
      </c>
      <c r="I45" s="7">
        <v>100.9</v>
      </c>
      <c r="J45" s="7">
        <v>86.6</v>
      </c>
      <c r="K45" s="7">
        <v>87.3</v>
      </c>
      <c r="L45" s="7">
        <v>84.2</v>
      </c>
      <c r="M45" s="7">
        <v>83.6</v>
      </c>
      <c r="N45" s="7">
        <v>78.099999999999994</v>
      </c>
      <c r="O45" s="7">
        <v>84</v>
      </c>
    </row>
    <row r="46" spans="2:15" x14ac:dyDescent="0.25">
      <c r="B46" s="34"/>
      <c r="C46" s="34"/>
      <c r="D46" s="34"/>
      <c r="E46" s="9" t="s">
        <v>29</v>
      </c>
      <c r="F46" s="9">
        <v>93.24</v>
      </c>
      <c r="G46" s="9" cm="1">
        <f t="array" ref="G46">10*LOG(SUM(10^((H46:O46)/10)))</f>
        <v>105.41008034928238</v>
      </c>
      <c r="H46" s="9">
        <v>102.7</v>
      </c>
      <c r="I46" s="9">
        <v>100.9</v>
      </c>
      <c r="J46" s="9">
        <v>93.4</v>
      </c>
      <c r="K46" s="9">
        <v>88</v>
      </c>
      <c r="L46" s="9">
        <v>86.3</v>
      </c>
      <c r="M46" s="9">
        <v>86.2</v>
      </c>
      <c r="N46" s="9">
        <v>80.400000000000006</v>
      </c>
      <c r="O46" s="9">
        <v>77.7</v>
      </c>
    </row>
    <row r="47" spans="2:15" x14ac:dyDescent="0.25">
      <c r="B47" s="34"/>
      <c r="C47" s="34"/>
      <c r="D47" s="34"/>
      <c r="E47" s="7" t="s">
        <v>30</v>
      </c>
      <c r="F47" s="7">
        <v>91.08</v>
      </c>
      <c r="G47" s="7" cm="1">
        <f t="array" ref="G47">10*LOG(SUM(10^((H47:O47)/10)))</f>
        <v>109.66994924080838</v>
      </c>
      <c r="H47" s="7">
        <v>106.7</v>
      </c>
      <c r="I47" s="7">
        <v>106.6</v>
      </c>
      <c r="J47" s="7">
        <v>82.2</v>
      </c>
      <c r="K47" s="7">
        <v>68</v>
      </c>
      <c r="L47" s="7">
        <v>63.9</v>
      </c>
      <c r="M47" s="7">
        <v>62.9</v>
      </c>
      <c r="N47" s="7">
        <v>61.8</v>
      </c>
      <c r="O47" s="7">
        <v>73.3</v>
      </c>
    </row>
    <row r="48" spans="2:15" x14ac:dyDescent="0.25">
      <c r="B48" s="34"/>
      <c r="C48" s="34"/>
      <c r="D48" s="34"/>
      <c r="E48" s="9" t="s">
        <v>31</v>
      </c>
      <c r="F48" s="9">
        <v>94.93</v>
      </c>
      <c r="G48" s="9" cm="1">
        <f t="array" ref="G48">10*LOG(SUM(10^((H48:O48)/10)))</f>
        <v>107.67091704216054</v>
      </c>
      <c r="H48" s="9">
        <v>101.6</v>
      </c>
      <c r="I48" s="9">
        <v>105.9</v>
      </c>
      <c r="J48" s="9">
        <v>94.9</v>
      </c>
      <c r="K48" s="9">
        <v>89.2</v>
      </c>
      <c r="L48" s="9">
        <v>86.8</v>
      </c>
      <c r="M48" s="9">
        <v>85.6</v>
      </c>
      <c r="N48" s="9">
        <v>80.7</v>
      </c>
      <c r="O48" s="9">
        <v>84</v>
      </c>
    </row>
    <row r="49" spans="1:15" x14ac:dyDescent="0.25">
      <c r="B49" s="34"/>
      <c r="C49" s="34"/>
      <c r="D49" s="34"/>
      <c r="E49" s="7" t="s">
        <v>32</v>
      </c>
      <c r="F49" s="7">
        <v>102.56</v>
      </c>
      <c r="G49" s="7" cm="1">
        <f t="array" ref="G49">10*LOG(SUM(10^((H49:O49)/10)))</f>
        <v>118.78422723468489</v>
      </c>
      <c r="H49" s="7">
        <v>114.1</v>
      </c>
      <c r="I49" s="7">
        <v>116.9</v>
      </c>
      <c r="J49" s="7">
        <v>94</v>
      </c>
      <c r="K49" s="7">
        <v>69.5</v>
      </c>
      <c r="L49" s="7">
        <v>68</v>
      </c>
      <c r="M49" s="7">
        <v>68.099999999999994</v>
      </c>
      <c r="N49" s="7">
        <v>72.8</v>
      </c>
      <c r="O49" s="7">
        <v>98.1</v>
      </c>
    </row>
    <row r="50" spans="1:15" x14ac:dyDescent="0.25">
      <c r="B50" s="34"/>
      <c r="C50" s="34"/>
      <c r="D50" s="34"/>
      <c r="E50" s="9" t="s">
        <v>34</v>
      </c>
      <c r="F50" s="9">
        <v>100.68</v>
      </c>
      <c r="G50" s="9" cm="1">
        <f t="array" ref="G50">10*LOG(SUM(10^((H50:O50)/10)))</f>
        <v>117.75265089350412</v>
      </c>
      <c r="H50" s="9">
        <v>115.2</v>
      </c>
      <c r="I50" s="9">
        <v>114</v>
      </c>
      <c r="J50" s="9">
        <v>99.6</v>
      </c>
      <c r="K50" s="9">
        <v>94.2</v>
      </c>
      <c r="L50" s="9">
        <v>89.7</v>
      </c>
      <c r="M50" s="9">
        <v>88.2</v>
      </c>
      <c r="N50" s="9">
        <v>84.1</v>
      </c>
      <c r="O50" s="9">
        <v>80.2</v>
      </c>
    </row>
    <row r="55" spans="1:15" x14ac:dyDescent="0.25">
      <c r="D55" s="33"/>
      <c r="E55" s="33"/>
    </row>
    <row r="56" spans="1:15" x14ac:dyDescent="0.25">
      <c r="D56" s="33"/>
      <c r="E56" s="33"/>
    </row>
    <row r="57" spans="1:15" x14ac:dyDescent="0.25">
      <c r="D57" s="12"/>
      <c r="E57" s="12"/>
    </row>
    <row r="58" spans="1:15" x14ac:dyDescent="0.25">
      <c r="D58" s="15"/>
      <c r="E58" s="12"/>
    </row>
    <row r="63" spans="1:15" ht="153" customHeight="1" x14ac:dyDescent="0.25">
      <c r="A63" s="21"/>
    </row>
  </sheetData>
  <mergeCells count="30">
    <mergeCell ref="G3:P3"/>
    <mergeCell ref="B17:B18"/>
    <mergeCell ref="C17:C18"/>
    <mergeCell ref="D17:E18"/>
    <mergeCell ref="G17:G18"/>
    <mergeCell ref="H17:P17"/>
    <mergeCell ref="B3:B4"/>
    <mergeCell ref="C3:C4"/>
    <mergeCell ref="D3:D4"/>
    <mergeCell ref="F3:F4"/>
    <mergeCell ref="E3:E4"/>
    <mergeCell ref="F17:F18"/>
    <mergeCell ref="B19:B25"/>
    <mergeCell ref="C19:C25"/>
    <mergeCell ref="D19:D25"/>
    <mergeCell ref="E29:E30"/>
    <mergeCell ref="F19:F23"/>
    <mergeCell ref="F29:O29"/>
    <mergeCell ref="B29:B30"/>
    <mergeCell ref="C29:C30"/>
    <mergeCell ref="D29:D30"/>
    <mergeCell ref="F42:F43"/>
    <mergeCell ref="G42:O42"/>
    <mergeCell ref="D55:E56"/>
    <mergeCell ref="B44:B50"/>
    <mergeCell ref="C44:C50"/>
    <mergeCell ref="D44:D50"/>
    <mergeCell ref="B42:B43"/>
    <mergeCell ref="C42:C43"/>
    <mergeCell ref="D42:E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D583-66CB-4BD8-9A9D-F004E2E9B753}">
  <dimension ref="A1:K14"/>
  <sheetViews>
    <sheetView workbookViewId="0">
      <selection activeCell="B17" sqref="B17"/>
    </sheetView>
  </sheetViews>
  <sheetFormatPr defaultRowHeight="15" x14ac:dyDescent="0.25"/>
  <cols>
    <col min="1" max="1" width="56.85546875" customWidth="1"/>
    <col min="2" max="2" width="25" bestFit="1" customWidth="1"/>
    <col min="3" max="10" width="10.42578125" bestFit="1" customWidth="1"/>
    <col min="11" max="11" width="10" bestFit="1" customWidth="1"/>
  </cols>
  <sheetData>
    <row r="1" spans="1:11" ht="16.5" customHeight="1" x14ac:dyDescent="0.25">
      <c r="A1" s="29" t="s">
        <v>39</v>
      </c>
      <c r="B1" s="29" t="s">
        <v>40</v>
      </c>
      <c r="C1" s="32" t="s">
        <v>6</v>
      </c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0"/>
      <c r="B2" s="30"/>
      <c r="C2" s="5">
        <v>31.5</v>
      </c>
      <c r="D2" s="5">
        <v>63</v>
      </c>
      <c r="E2" s="5">
        <v>125</v>
      </c>
      <c r="F2" s="5">
        <v>250</v>
      </c>
      <c r="G2" s="5">
        <v>500</v>
      </c>
      <c r="H2" s="5">
        <v>1000</v>
      </c>
      <c r="I2" s="5">
        <v>2000</v>
      </c>
      <c r="J2" s="5">
        <v>4000</v>
      </c>
      <c r="K2" s="5">
        <v>8000</v>
      </c>
    </row>
    <row r="3" spans="1:11" ht="16.5" x14ac:dyDescent="0.25">
      <c r="A3" s="6" t="s">
        <v>41</v>
      </c>
      <c r="B3" s="7" cm="1">
        <f t="array" ref="B3">10*(LOG(SUM(10^((C3:K3)/10))))</f>
        <v>87.955965932039177</v>
      </c>
      <c r="C3" s="7">
        <v>83.7</v>
      </c>
      <c r="D3" s="7">
        <v>80.599999999999994</v>
      </c>
      <c r="E3" s="7">
        <v>77.900000000000006</v>
      </c>
      <c r="F3" s="7">
        <v>81.599999999999994</v>
      </c>
      <c r="G3" s="7">
        <v>72.8</v>
      </c>
      <c r="H3" s="7">
        <v>74.2</v>
      </c>
      <c r="I3" s="7">
        <v>73.3</v>
      </c>
      <c r="J3" s="7">
        <v>63.8</v>
      </c>
      <c r="K3" s="7">
        <v>41.7</v>
      </c>
    </row>
    <row r="4" spans="1:11" ht="30" x14ac:dyDescent="0.25">
      <c r="A4" s="18" t="s">
        <v>42</v>
      </c>
      <c r="B4" s="8" t="s">
        <v>43</v>
      </c>
      <c r="C4" s="8" t="s">
        <v>43</v>
      </c>
      <c r="D4" s="8">
        <v>13</v>
      </c>
      <c r="E4" s="8">
        <v>24</v>
      </c>
      <c r="F4" s="8">
        <v>44</v>
      </c>
      <c r="G4" s="8">
        <v>50</v>
      </c>
      <c r="H4" s="8">
        <v>50</v>
      </c>
      <c r="I4" s="8">
        <v>50</v>
      </c>
      <c r="J4" s="8">
        <v>50</v>
      </c>
      <c r="K4" s="8">
        <v>50</v>
      </c>
    </row>
    <row r="5" spans="1:11" ht="16.5" x14ac:dyDescent="0.25">
      <c r="A5" s="6" t="s">
        <v>44</v>
      </c>
      <c r="B5" s="7" cm="1">
        <f t="array" ref="B5">10*(LOG(SUM(10^((C5:K5)/10))))</f>
        <v>83.809872072188725</v>
      </c>
      <c r="C5" s="7">
        <v>83.7</v>
      </c>
      <c r="D5" s="6">
        <f t="shared" ref="D5:K5" si="0">D3-D4</f>
        <v>67.599999999999994</v>
      </c>
      <c r="E5" s="6">
        <f t="shared" si="0"/>
        <v>53.900000000000006</v>
      </c>
      <c r="F5" s="6">
        <f t="shared" si="0"/>
        <v>37.599999999999994</v>
      </c>
      <c r="G5" s="6">
        <f t="shared" si="0"/>
        <v>22.799999999999997</v>
      </c>
      <c r="H5" s="6">
        <f t="shared" si="0"/>
        <v>24.200000000000003</v>
      </c>
      <c r="I5" s="6">
        <f t="shared" si="0"/>
        <v>23.299999999999997</v>
      </c>
      <c r="J5" s="6">
        <f t="shared" si="0"/>
        <v>13.799999999999997</v>
      </c>
      <c r="K5" s="6">
        <f t="shared" si="0"/>
        <v>-8.2999999999999972</v>
      </c>
    </row>
    <row r="6" spans="1:11" x14ac:dyDescent="0.25">
      <c r="A6" s="10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25">
      <c r="A7" s="10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6.5" customHeight="1" x14ac:dyDescent="0.25">
      <c r="A8" s="44" t="s">
        <v>45</v>
      </c>
      <c r="B8" s="44" t="s">
        <v>40</v>
      </c>
      <c r="C8" s="31" t="s">
        <v>6</v>
      </c>
      <c r="D8" s="32"/>
      <c r="E8" s="32"/>
      <c r="F8" s="32"/>
      <c r="G8" s="32"/>
      <c r="H8" s="32"/>
      <c r="I8" s="32"/>
      <c r="J8" s="32"/>
      <c r="K8" s="43"/>
    </row>
    <row r="9" spans="1:11" x14ac:dyDescent="0.25">
      <c r="A9" s="45"/>
      <c r="B9" s="45"/>
      <c r="C9" s="5">
        <v>31.5</v>
      </c>
      <c r="D9" s="5">
        <v>63</v>
      </c>
      <c r="E9" s="5">
        <v>125</v>
      </c>
      <c r="F9" s="5">
        <v>250</v>
      </c>
      <c r="G9" s="5">
        <v>500</v>
      </c>
      <c r="H9" s="5">
        <v>1000</v>
      </c>
      <c r="I9" s="5">
        <v>2000</v>
      </c>
      <c r="J9" s="5">
        <v>4000</v>
      </c>
      <c r="K9" s="5">
        <v>8000</v>
      </c>
    </row>
    <row r="10" spans="1:11" ht="16.5" x14ac:dyDescent="0.25">
      <c r="A10" s="6" t="s">
        <v>41</v>
      </c>
      <c r="B10" s="7" cm="1">
        <f t="array" ref="B10">10*(LOG(SUM(10^((C10:K10)/10))))</f>
        <v>90.4393529028724</v>
      </c>
      <c r="C10" s="7">
        <v>86.3</v>
      </c>
      <c r="D10" s="7">
        <v>83.1</v>
      </c>
      <c r="E10" s="7">
        <v>81.599999999999994</v>
      </c>
      <c r="F10" s="7">
        <v>83.3</v>
      </c>
      <c r="G10" s="7">
        <v>74.5</v>
      </c>
      <c r="H10" s="7">
        <v>76</v>
      </c>
      <c r="I10" s="7">
        <v>76.400000000000006</v>
      </c>
      <c r="J10" s="7">
        <v>67.400000000000006</v>
      </c>
      <c r="K10" s="7">
        <v>53.5</v>
      </c>
    </row>
    <row r="11" spans="1:11" ht="30" x14ac:dyDescent="0.25">
      <c r="A11" s="18" t="s">
        <v>46</v>
      </c>
      <c r="B11" s="8" t="s">
        <v>43</v>
      </c>
      <c r="C11" s="8" t="s">
        <v>43</v>
      </c>
      <c r="D11" s="8">
        <v>9</v>
      </c>
      <c r="E11" s="8">
        <v>17</v>
      </c>
      <c r="F11" s="8">
        <v>29</v>
      </c>
      <c r="G11" s="8">
        <v>44</v>
      </c>
      <c r="H11" s="8">
        <v>50</v>
      </c>
      <c r="I11" s="8">
        <v>50</v>
      </c>
      <c r="J11" s="8">
        <v>46</v>
      </c>
      <c r="K11" s="8">
        <v>33</v>
      </c>
    </row>
    <row r="12" spans="1:11" ht="16.5" x14ac:dyDescent="0.25">
      <c r="A12" s="6" t="s">
        <v>44</v>
      </c>
      <c r="B12" s="7" cm="1">
        <f t="array" ref="B12">10*(LOG(SUM(10^((C12:K12)/10))))</f>
        <v>86.584300918310859</v>
      </c>
      <c r="C12" s="7">
        <v>86.3</v>
      </c>
      <c r="D12" s="6">
        <f t="shared" ref="D12" si="1">D10-D11</f>
        <v>74.099999999999994</v>
      </c>
      <c r="E12" s="6">
        <f t="shared" ref="E12" si="2">E10-E11</f>
        <v>64.599999999999994</v>
      </c>
      <c r="F12" s="6">
        <f t="shared" ref="F12" si="3">F10-F11</f>
        <v>54.3</v>
      </c>
      <c r="G12" s="6">
        <f t="shared" ref="G12" si="4">G10-G11</f>
        <v>30.5</v>
      </c>
      <c r="H12" s="6">
        <f t="shared" ref="H12" si="5">H10-H11</f>
        <v>26</v>
      </c>
      <c r="I12" s="6">
        <f t="shared" ref="I12" si="6">I10-I11</f>
        <v>26.400000000000006</v>
      </c>
      <c r="J12" s="6">
        <f t="shared" ref="J12" si="7">J10-J11</f>
        <v>21.400000000000006</v>
      </c>
      <c r="K12" s="6">
        <f t="shared" ref="K12" si="8">K10-K11</f>
        <v>20.5</v>
      </c>
    </row>
    <row r="13" spans="1:11" x14ac:dyDescent="0.25">
      <c r="A13" s="13"/>
      <c r="B13" s="14"/>
    </row>
    <row r="14" spans="1:11" x14ac:dyDescent="0.25">
      <c r="B14" s="14"/>
      <c r="C14" s="2"/>
      <c r="D14" s="2"/>
      <c r="E14" s="2"/>
      <c r="F14" s="2"/>
      <c r="G14" s="2"/>
      <c r="H14" s="2"/>
      <c r="I14" s="2"/>
      <c r="J14" s="2"/>
      <c r="K14" s="2"/>
    </row>
  </sheetData>
  <mergeCells count="6">
    <mergeCell ref="A8:A9"/>
    <mergeCell ref="C1:K1"/>
    <mergeCell ref="A1:A2"/>
    <mergeCell ref="B1:B2"/>
    <mergeCell ref="B8:B9"/>
    <mergeCell ref="C8:K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CC1F-C9D5-4318-AB6B-09D412DE2465}">
  <dimension ref="A1:Q18"/>
  <sheetViews>
    <sheetView zoomScaleNormal="100" workbookViewId="0">
      <selection activeCell="Q11" sqref="Q11"/>
    </sheetView>
  </sheetViews>
  <sheetFormatPr defaultRowHeight="15" x14ac:dyDescent="0.25"/>
  <cols>
    <col min="1" max="1" width="42.5703125" customWidth="1"/>
    <col min="2" max="2" width="25" bestFit="1" customWidth="1"/>
    <col min="3" max="7" width="9.42578125" bestFit="1" customWidth="1"/>
    <col min="8" max="11" width="8.85546875" bestFit="1" customWidth="1"/>
    <col min="14" max="14" width="26.85546875" customWidth="1"/>
    <col min="16" max="16" width="10.5703125" customWidth="1"/>
    <col min="17" max="17" width="10.140625" customWidth="1"/>
  </cols>
  <sheetData>
    <row r="1" spans="1:17" x14ac:dyDescent="0.25">
      <c r="A1" s="29" t="s">
        <v>47</v>
      </c>
      <c r="B1" s="29" t="s">
        <v>40</v>
      </c>
      <c r="C1" s="32" t="s">
        <v>6</v>
      </c>
      <c r="D1" s="32"/>
      <c r="E1" s="32"/>
      <c r="F1" s="32"/>
      <c r="G1" s="32"/>
      <c r="H1" s="32"/>
      <c r="I1" s="32"/>
      <c r="J1" s="32"/>
      <c r="K1" s="32"/>
      <c r="N1" s="26" t="s">
        <v>48</v>
      </c>
      <c r="O1" s="27"/>
      <c r="P1" s="27"/>
      <c r="Q1" s="28"/>
    </row>
    <row r="2" spans="1:17" ht="45" x14ac:dyDescent="0.25">
      <c r="A2" s="30"/>
      <c r="B2" s="30"/>
      <c r="C2" s="5">
        <v>31.5</v>
      </c>
      <c r="D2" s="5">
        <v>63</v>
      </c>
      <c r="E2" s="5">
        <v>125</v>
      </c>
      <c r="F2" s="5">
        <v>250</v>
      </c>
      <c r="G2" s="5">
        <v>500</v>
      </c>
      <c r="H2" s="5">
        <v>1000</v>
      </c>
      <c r="I2" s="5">
        <v>2000</v>
      </c>
      <c r="J2" s="5">
        <v>4000</v>
      </c>
      <c r="K2" s="5">
        <v>8000</v>
      </c>
      <c r="N2" s="17" t="s">
        <v>49</v>
      </c>
      <c r="O2" s="17" t="s">
        <v>50</v>
      </c>
      <c r="P2" s="22" t="s">
        <v>51</v>
      </c>
      <c r="Q2" s="20" t="s">
        <v>52</v>
      </c>
    </row>
    <row r="3" spans="1:17" x14ac:dyDescent="0.25">
      <c r="A3" s="6" t="s">
        <v>7</v>
      </c>
      <c r="B3" s="7" cm="1">
        <f t="array" ref="B3">10*(LOG(SUM(10^((C3:K3)/10))))</f>
        <v>111.22056397638153</v>
      </c>
      <c r="C3" s="7">
        <v>105.3</v>
      </c>
      <c r="D3" s="7">
        <v>102.1</v>
      </c>
      <c r="E3" s="7">
        <v>105.6</v>
      </c>
      <c r="F3" s="7">
        <v>104</v>
      </c>
      <c r="G3" s="7">
        <v>101.2</v>
      </c>
      <c r="H3" s="7">
        <v>97.5</v>
      </c>
      <c r="I3" s="7">
        <v>92</v>
      </c>
      <c r="J3" s="7">
        <v>86.3</v>
      </c>
      <c r="K3" s="7">
        <v>80.2</v>
      </c>
      <c r="N3" s="6" t="s">
        <v>53</v>
      </c>
      <c r="O3" s="7">
        <f>10</f>
        <v>10</v>
      </c>
      <c r="P3" s="23">
        <f>SUM(2*O3+2*O4+O5)</f>
        <v>71.45</v>
      </c>
      <c r="Q3" s="23">
        <f>10*LOG(P3)</f>
        <v>18.540022331269888</v>
      </c>
    </row>
    <row r="4" spans="1:17" ht="30" x14ac:dyDescent="0.25">
      <c r="A4" s="18" t="s">
        <v>54</v>
      </c>
      <c r="B4" s="19" cm="1">
        <f t="array" ref="B4">10*(LOG(SUM(10^((C4:K4)/10))))</f>
        <v>92.680541645111646</v>
      </c>
      <c r="C4" s="19">
        <f>C3-$Q$3</f>
        <v>86.759977668730102</v>
      </c>
      <c r="D4" s="19">
        <f t="shared" ref="D4:K4" si="0">D3-$Q$3</f>
        <v>83.559977668730113</v>
      </c>
      <c r="E4" s="19">
        <f t="shared" si="0"/>
        <v>87.059977668730113</v>
      </c>
      <c r="F4" s="19">
        <f t="shared" si="0"/>
        <v>85.459977668730119</v>
      </c>
      <c r="G4" s="19">
        <f t="shared" si="0"/>
        <v>82.659977668730107</v>
      </c>
      <c r="H4" s="19">
        <f t="shared" si="0"/>
        <v>78.959977668730119</v>
      </c>
      <c r="I4" s="19">
        <f t="shared" si="0"/>
        <v>73.459977668730119</v>
      </c>
      <c r="J4" s="19">
        <f t="shared" si="0"/>
        <v>67.759977668730102</v>
      </c>
      <c r="K4" s="19">
        <f t="shared" si="0"/>
        <v>61.659977668730114</v>
      </c>
      <c r="N4" s="18" t="s">
        <v>55</v>
      </c>
      <c r="O4" s="18">
        <f>19.6</f>
        <v>19.600000000000001</v>
      </c>
      <c r="P4" s="24"/>
      <c r="Q4" s="24"/>
    </row>
    <row r="5" spans="1:17" ht="30" x14ac:dyDescent="0.25">
      <c r="A5" s="16" t="s">
        <v>56</v>
      </c>
      <c r="B5" s="7" t="s">
        <v>43</v>
      </c>
      <c r="C5" s="7" t="s">
        <v>43</v>
      </c>
      <c r="D5" s="7">
        <v>8</v>
      </c>
      <c r="E5" s="7">
        <v>13</v>
      </c>
      <c r="F5" s="7">
        <v>22</v>
      </c>
      <c r="G5" s="7">
        <v>36</v>
      </c>
      <c r="H5" s="7">
        <v>45</v>
      </c>
      <c r="I5" s="7">
        <v>45</v>
      </c>
      <c r="J5" s="7">
        <v>36</v>
      </c>
      <c r="K5" s="7">
        <v>24</v>
      </c>
      <c r="N5" s="6" t="s">
        <v>57</v>
      </c>
      <c r="O5" s="7">
        <f>12.25</f>
        <v>12.25</v>
      </c>
      <c r="P5" s="25"/>
      <c r="Q5" s="25"/>
    </row>
    <row r="6" spans="1:17" ht="30" x14ac:dyDescent="0.25">
      <c r="A6" s="18" t="s">
        <v>58</v>
      </c>
      <c r="B6" s="19" cm="1">
        <f t="array" ref="B6">10*(LOG(SUM(10^((C6:K6)/10))))</f>
        <v>87.342780960425756</v>
      </c>
      <c r="C6" s="19">
        <v>86.8</v>
      </c>
      <c r="D6" s="19">
        <f t="shared" ref="D6:K6" si="1">D4-D5</f>
        <v>75.559977668730113</v>
      </c>
      <c r="E6" s="19">
        <f t="shared" si="1"/>
        <v>74.059977668730113</v>
      </c>
      <c r="F6" s="19">
        <f t="shared" si="1"/>
        <v>63.459977668730119</v>
      </c>
      <c r="G6" s="19">
        <f t="shared" si="1"/>
        <v>46.659977668730107</v>
      </c>
      <c r="H6" s="19">
        <f t="shared" si="1"/>
        <v>33.959977668730119</v>
      </c>
      <c r="I6" s="19">
        <f t="shared" si="1"/>
        <v>28.459977668730119</v>
      </c>
      <c r="J6" s="19">
        <f t="shared" si="1"/>
        <v>31.759977668730102</v>
      </c>
      <c r="K6" s="19">
        <f t="shared" si="1"/>
        <v>37.659977668730114</v>
      </c>
    </row>
    <row r="10" spans="1:17" x14ac:dyDescent="0.25">
      <c r="A10" s="10"/>
    </row>
    <row r="12" spans="1:17" x14ac:dyDescent="0.25">
      <c r="C12" s="2"/>
      <c r="D12" s="2"/>
      <c r="E12" s="2"/>
      <c r="F12" s="2"/>
      <c r="G12" s="2"/>
      <c r="H12" s="2"/>
      <c r="I12" s="2"/>
      <c r="J12" s="2"/>
      <c r="K12" s="2"/>
    </row>
    <row r="15" spans="1:17" x14ac:dyDescent="0.25">
      <c r="A15" s="13"/>
      <c r="B15" s="14"/>
    </row>
    <row r="16" spans="1:17" x14ac:dyDescent="0.25">
      <c r="A16" s="13"/>
      <c r="B16" s="14"/>
    </row>
    <row r="17" spans="1:11" x14ac:dyDescent="0.25">
      <c r="A17" s="13"/>
      <c r="B17" s="14"/>
    </row>
    <row r="18" spans="1:11" x14ac:dyDescent="0.25">
      <c r="B18" s="14"/>
      <c r="C18" s="2"/>
      <c r="D18" s="2"/>
      <c r="E18" s="2"/>
      <c r="F18" s="2"/>
      <c r="G18" s="2"/>
      <c r="H18" s="2"/>
      <c r="I18" s="2"/>
      <c r="J18" s="2"/>
      <c r="K18" s="2"/>
    </row>
  </sheetData>
  <mergeCells count="6">
    <mergeCell ref="C1:K1"/>
    <mergeCell ref="A1:A2"/>
    <mergeCell ref="B1:B2"/>
    <mergeCell ref="P3:P5"/>
    <mergeCell ref="Q3:Q5"/>
    <mergeCell ref="N1:Q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C935-EAE3-40E6-9468-F2E75D0E2015}">
  <dimension ref="A1:P19"/>
  <sheetViews>
    <sheetView tabSelected="1" workbookViewId="0">
      <selection activeCell="H13" sqref="H13"/>
    </sheetView>
  </sheetViews>
  <sheetFormatPr defaultRowHeight="15" x14ac:dyDescent="0.25"/>
  <cols>
    <col min="1" max="1" width="34.5703125" bestFit="1" customWidth="1"/>
    <col min="2" max="2" width="24.85546875" bestFit="1" customWidth="1"/>
    <col min="13" max="13" width="9.5703125" customWidth="1"/>
    <col min="15" max="15" width="12.42578125" customWidth="1"/>
    <col min="16" max="16" width="11.85546875" customWidth="1"/>
  </cols>
  <sheetData>
    <row r="1" spans="1:16" x14ac:dyDescent="0.25">
      <c r="A1" s="29" t="s">
        <v>59</v>
      </c>
      <c r="B1" s="29" t="s">
        <v>40</v>
      </c>
      <c r="C1" s="31" t="s">
        <v>6</v>
      </c>
      <c r="D1" s="32"/>
      <c r="E1" s="32"/>
      <c r="F1" s="32"/>
      <c r="G1" s="32"/>
      <c r="H1" s="32"/>
      <c r="I1" s="32"/>
      <c r="J1" s="32"/>
      <c r="K1" s="10"/>
      <c r="M1" s="26" t="s">
        <v>60</v>
      </c>
      <c r="N1" s="27"/>
      <c r="O1" s="27"/>
      <c r="P1" s="28"/>
    </row>
    <row r="2" spans="1:16" ht="31.5" x14ac:dyDescent="0.25">
      <c r="A2" s="30"/>
      <c r="B2" s="30"/>
      <c r="C2" s="5">
        <v>63</v>
      </c>
      <c r="D2" s="5">
        <v>125</v>
      </c>
      <c r="E2" s="5">
        <v>250</v>
      </c>
      <c r="F2" s="5">
        <v>500</v>
      </c>
      <c r="G2" s="5">
        <v>1000</v>
      </c>
      <c r="H2" s="5">
        <v>2000</v>
      </c>
      <c r="I2" s="5">
        <v>4000</v>
      </c>
      <c r="J2" s="5">
        <v>8000</v>
      </c>
      <c r="K2" s="10"/>
      <c r="M2" s="17" t="s">
        <v>49</v>
      </c>
      <c r="N2" s="17" t="s">
        <v>50</v>
      </c>
      <c r="O2" s="20" t="s">
        <v>61</v>
      </c>
      <c r="P2" s="20" t="s">
        <v>52</v>
      </c>
    </row>
    <row r="3" spans="1:16" x14ac:dyDescent="0.25">
      <c r="A3" s="6" t="s">
        <v>7</v>
      </c>
      <c r="B3" s="7" cm="1">
        <f t="array" ref="B3">10*(LOG(SUM(10^((C3:J3)/10))))</f>
        <v>74.761274376677179</v>
      </c>
      <c r="C3" s="7">
        <v>65</v>
      </c>
      <c r="D3" s="7">
        <v>70</v>
      </c>
      <c r="E3" s="7">
        <v>66</v>
      </c>
      <c r="F3" s="7">
        <v>67</v>
      </c>
      <c r="G3" s="7">
        <v>64</v>
      </c>
      <c r="H3" s="7">
        <v>67</v>
      </c>
      <c r="I3" s="7">
        <v>54</v>
      </c>
      <c r="J3" s="7">
        <v>31</v>
      </c>
      <c r="M3" s="6" t="s">
        <v>53</v>
      </c>
      <c r="N3" s="7">
        <v>5.76</v>
      </c>
      <c r="O3" s="23">
        <f>SUM(2*N3+2*N4+N5)</f>
        <v>43.92</v>
      </c>
      <c r="P3" s="23">
        <f>10*LOG(O3)</f>
        <v>16.426623314420354</v>
      </c>
    </row>
    <row r="4" spans="1:16" ht="30" x14ac:dyDescent="0.25">
      <c r="A4" s="18" t="s">
        <v>54</v>
      </c>
      <c r="B4" s="19" cm="1">
        <f t="array" ref="B4">10*(LOG(SUM(10^((C4:J4)/10))))</f>
        <v>58.334651062256825</v>
      </c>
      <c r="C4" s="19">
        <f>C3-$P$3</f>
        <v>48.573376685579646</v>
      </c>
      <c r="D4" s="19">
        <f>D3-$P$3</f>
        <v>53.573376685579646</v>
      </c>
      <c r="E4" s="19">
        <f t="shared" ref="E4:J4" si="0">E3-$P$3</f>
        <v>49.573376685579646</v>
      </c>
      <c r="F4" s="19">
        <f t="shared" si="0"/>
        <v>50.573376685579646</v>
      </c>
      <c r="G4" s="19">
        <f t="shared" si="0"/>
        <v>47.573376685579646</v>
      </c>
      <c r="H4" s="19">
        <f t="shared" si="0"/>
        <v>50.573376685579646</v>
      </c>
      <c r="I4" s="19">
        <f t="shared" si="0"/>
        <v>37.573376685579646</v>
      </c>
      <c r="J4" s="19">
        <f t="shared" si="0"/>
        <v>14.573376685579646</v>
      </c>
      <c r="M4" s="18" t="s">
        <v>55</v>
      </c>
      <c r="N4" s="19">
        <v>10.8</v>
      </c>
      <c r="O4" s="24"/>
      <c r="P4" s="24"/>
    </row>
    <row r="5" spans="1:16" x14ac:dyDescent="0.25">
      <c r="K5" s="2"/>
      <c r="M5" s="6" t="s">
        <v>57</v>
      </c>
      <c r="N5" s="7">
        <v>10.8</v>
      </c>
      <c r="O5" s="25"/>
      <c r="P5" s="25"/>
    </row>
    <row r="6" spans="1:16" x14ac:dyDescent="0.25">
      <c r="A6" s="13"/>
    </row>
    <row r="10" spans="1:16" x14ac:dyDescent="0.25">
      <c r="A10" s="13"/>
      <c r="B10" s="14"/>
    </row>
    <row r="11" spans="1:16" x14ac:dyDescent="0.25">
      <c r="A11" s="13"/>
    </row>
    <row r="12" spans="1:16" x14ac:dyDescent="0.25">
      <c r="A12" s="13"/>
    </row>
    <row r="13" spans="1:16" x14ac:dyDescent="0.25">
      <c r="C13" s="2"/>
      <c r="D13" s="2"/>
      <c r="E13" s="2"/>
      <c r="F13" s="2"/>
      <c r="G13" s="2"/>
      <c r="H13" s="2"/>
      <c r="I13" s="2"/>
      <c r="J13" s="2"/>
      <c r="K13" s="2"/>
    </row>
    <row r="16" spans="1:16" x14ac:dyDescent="0.25">
      <c r="A16" s="13"/>
      <c r="B16" s="14"/>
    </row>
    <row r="17" spans="1:11" x14ac:dyDescent="0.25">
      <c r="A17" s="13"/>
      <c r="B17" s="14"/>
    </row>
    <row r="18" spans="1:11" x14ac:dyDescent="0.25">
      <c r="A18" s="13"/>
      <c r="B18" s="14"/>
    </row>
    <row r="19" spans="1:11" x14ac:dyDescent="0.25">
      <c r="B19" s="14"/>
      <c r="C19" s="2"/>
      <c r="D19" s="2"/>
      <c r="E19" s="2"/>
      <c r="F19" s="2"/>
      <c r="G19" s="2"/>
      <c r="H19" s="2"/>
      <c r="I19" s="2"/>
      <c r="J19" s="2"/>
      <c r="K19" s="2"/>
    </row>
  </sheetData>
  <mergeCells count="6">
    <mergeCell ref="O3:O5"/>
    <mergeCell ref="P3:P5"/>
    <mergeCell ref="M1:P1"/>
    <mergeCell ref="B1:B2"/>
    <mergeCell ref="A1:A2"/>
    <mergeCell ref="C1:J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6a2afe191a309b2a2b2720e91172271e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265f47e2a8fd58aa04690ff982da337d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f166ca-06f6-44d6-8731-6d518cdf1bc5">
      <Terms xmlns="http://schemas.microsoft.com/office/infopath/2007/PartnerControls"/>
    </lcf76f155ced4ddcb4097134ff3c332f>
    <TaxCatchAll xmlns="662745e8-e224-48e8-a2e3-254862b8c2f5">
      <Value>41</Value>
      <Value>49</Value>
      <Value>11</Value>
      <Value>32</Value>
      <Value>14</Value>
    </TaxCatchAll>
    <EAReceivedDate xmlns="eebef177-55b5-4448-a5fb-28ea454417ee">2026-03-02T00:00:00+00:00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EPR-MP3824MG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EPR/MP3824MG</OtherReference>
    <EventLink xmlns="5ffd8e36-f429-4edc-ab50-c5be84842779" xsi:nil="true"/>
    <Customer_x002f_OperatorName xmlns="eebef177-55b5-4448-a5fb-28ea454417ee">AMAZON DATA SERVICES UK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2026-03-02T00:00:00+00:00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EPR/MP3824MG</EPRNumber>
    <FacilityAddressPostcode xmlns="eebef177-55b5-4448-a5fb-28ea454417ee">SL0 9EE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Amazon data services uk limited</ExternalAuthor>
    <SiteName xmlns="eebef177-55b5-4448-a5fb-28ea454417ee">Thorney Lane Data Centre Emergency Back-up  Generation Facility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Thorney Lane Data Centre Emergency Back-up  Generation Facility, Thorney Lane North, Iver, SL0 9EE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A0F7ADCC-3E07-4EF9-850B-6CA2C4C00E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98A5D2-BC47-4EA8-8C53-43DCB9581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36f166ca-06f6-44d6-8731-6d518cdf1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F33595-F7EF-44EF-823E-891C1C33A28F}">
  <ds:schemaRefs>
    <ds:schemaRef ds:uri="http://schemas.microsoft.com/office/2006/documentManagement/types"/>
    <ds:schemaRef ds:uri="dbe221e7-66db-4bdb-a92c-aa517c005f15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ffd8e36-f429-4edc-ab50-c5be84842779"/>
    <ds:schemaRef ds:uri="eebef177-55b5-4448-a5fb-28ea454417ee"/>
    <ds:schemaRef ds:uri="36f166ca-06f6-44d6-8731-6d518cdf1bc5"/>
    <ds:schemaRef ds:uri="662745e8-e224-48e8-a2e3-254862b8c2f5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Noise Data</vt:lpstr>
      <vt:lpstr>Louvre Calc</vt:lpstr>
      <vt:lpstr>Exhaust Fan Calc</vt:lpstr>
      <vt:lpstr>AHU Calc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Morphett, James</dc:creator>
  <cp:keywords/>
  <dc:description/>
  <cp:lastModifiedBy>Joel Robson</cp:lastModifiedBy>
  <cp:revision/>
  <dcterms:created xsi:type="dcterms:W3CDTF">2025-05-23T15:28:24Z</dcterms:created>
  <dcterms:modified xsi:type="dcterms:W3CDTF">2026-06-01T15:23:45Z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