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T\ST20716 - Permit Variations\04 - Reports\0002 H1\Sent to EA 9.9.24\"/>
    </mc:Choice>
  </mc:AlternateContent>
  <xr:revisionPtr revIDLastSave="0" documentId="8_{A91CDF4F-0311-4C00-AF4B-FAAE65803DE9}" xr6:coauthVersionLast="47" xr6:coauthVersionMax="47" xr10:uidLastSave="{00000000-0000-0000-0000-000000000000}"/>
  <bookViews>
    <workbookView xWindow="-110" yWindow="-110" windowWidth="19420" windowHeight="10420" xr2:uid="{530A663F-1709-43E1-9206-0EA9E606562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9" i="1"/>
  <c r="G18" i="1"/>
  <c r="G17" i="1"/>
  <c r="G16" i="1"/>
  <c r="G15" i="1"/>
  <c r="G13" i="1"/>
  <c r="G8" i="1"/>
  <c r="G6" i="1"/>
  <c r="G5" i="1"/>
  <c r="G4" i="1"/>
  <c r="F19" i="1"/>
  <c r="F18" i="1"/>
  <c r="F17" i="1"/>
  <c r="F16" i="1"/>
  <c r="F15" i="1"/>
  <c r="F14" i="1"/>
  <c r="F13" i="1"/>
  <c r="F9" i="1"/>
  <c r="I9" i="1" s="1"/>
  <c r="F8" i="1"/>
  <c r="F7" i="1"/>
  <c r="F6" i="1"/>
  <c r="F5" i="1"/>
  <c r="F4" i="1"/>
  <c r="I4" i="1" s="1"/>
  <c r="I14" i="1" l="1"/>
  <c r="I19" i="1"/>
  <c r="I18" i="1"/>
  <c r="I16" i="1"/>
  <c r="I8" i="1"/>
  <c r="I7" i="1"/>
  <c r="I6" i="1"/>
  <c r="I5" i="1"/>
</calcChain>
</file>

<file path=xl/sharedStrings.xml><?xml version="1.0" encoding="utf-8"?>
<sst xmlns="http://schemas.openxmlformats.org/spreadsheetml/2006/main" count="56" uniqueCount="33">
  <si>
    <t>Parameter</t>
  </si>
  <si>
    <t>Consent Limit</t>
  </si>
  <si>
    <t>Sewage reduction factor</t>
  </si>
  <si>
    <t>Following Treatment</t>
  </si>
  <si>
    <t>Following dilution via sewerage system (divide by 2125)</t>
  </si>
  <si>
    <t>EQS</t>
  </si>
  <si>
    <t>Test 1</t>
  </si>
  <si>
    <t>Outfall 4250l/s +  river flow 1190l/s</t>
  </si>
  <si>
    <t xml:space="preserve">Test 2 </t>
  </si>
  <si>
    <t>mg/l</t>
  </si>
  <si>
    <t>µg/l</t>
  </si>
  <si>
    <t>Annual average µg/l</t>
  </si>
  <si>
    <t>% of EQS</t>
  </si>
  <si>
    <t>(Emission &lt;10% of the EQS)</t>
  </si>
  <si>
    <t>% EQS</t>
  </si>
  <si>
    <t>(PC&lt;4% of EQS)</t>
  </si>
  <si>
    <t>Ammonia as nitrogen</t>
  </si>
  <si>
    <t>Yes/Pass</t>
  </si>
  <si>
    <t>Copper</t>
  </si>
  <si>
    <t>Lead</t>
  </si>
  <si>
    <t>Nickel</t>
  </si>
  <si>
    <t>Zinc</t>
  </si>
  <si>
    <t>Yes/ Pass</t>
  </si>
  <si>
    <t>Boron</t>
  </si>
  <si>
    <t>Monitored Level µg/l</t>
  </si>
  <si>
    <t>Fluourene</t>
  </si>
  <si>
    <t>none</t>
  </si>
  <si>
    <t>Naphthalene</t>
  </si>
  <si>
    <t>Phenanthrene</t>
  </si>
  <si>
    <t>Fluoranthene</t>
  </si>
  <si>
    <t>Pyrene</t>
  </si>
  <si>
    <t>Cadmium</t>
  </si>
  <si>
    <t>Mercury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</si>
</sst>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"/>
    <numFmt numFmtId="166" formatCode="0.00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59E1-4EE5-42C0-9535-35CEF83D64FF}">
  <dimension ref="C1:M19"/>
  <sheetViews>
    <sheetView tabSelected="1" topLeftCell="B17" workbookViewId="0">
      <selection activeCell="M14" sqref="M14"/>
    </sheetView>
  </sheetViews>
  <sheetFormatPr defaultRowHeight="14.45"/>
  <cols>
    <col min="3" max="3" width="12.140625" customWidth="1"/>
    <col min="4" max="4" width="12.5703125" customWidth="1"/>
    <col min="7" max="7" width="20" customWidth="1"/>
    <col min="9" max="9" width="10.42578125" bestFit="1" customWidth="1"/>
    <col min="10" max="12" width="16.42578125" customWidth="1"/>
    <col min="13" max="13" width="15.42578125" customWidth="1"/>
  </cols>
  <sheetData>
    <row r="1" spans="3:13" ht="15" thickBot="1"/>
    <row r="2" spans="3:13" ht="39">
      <c r="C2" s="13" t="s">
        <v>0</v>
      </c>
      <c r="D2" s="8" t="s">
        <v>1</v>
      </c>
      <c r="E2" s="13" t="s">
        <v>2</v>
      </c>
      <c r="F2" s="8" t="s">
        <v>3</v>
      </c>
      <c r="G2" s="8" t="s">
        <v>4</v>
      </c>
      <c r="H2" s="8" t="s">
        <v>5</v>
      </c>
      <c r="I2" s="8"/>
      <c r="J2" s="8" t="s">
        <v>6</v>
      </c>
      <c r="K2" s="8" t="s">
        <v>7</v>
      </c>
      <c r="L2" s="8"/>
      <c r="M2" s="8" t="s">
        <v>8</v>
      </c>
    </row>
    <row r="3" spans="3:13" ht="39.6" thickBot="1">
      <c r="C3" s="14"/>
      <c r="D3" s="6" t="s">
        <v>9</v>
      </c>
      <c r="E3" s="14"/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/>
      <c r="L3" s="6" t="s">
        <v>14</v>
      </c>
      <c r="M3" s="6" t="s">
        <v>15</v>
      </c>
    </row>
    <row r="4" spans="3:13" ht="26.45" thickBot="1">
      <c r="C4" s="1" t="s">
        <v>16</v>
      </c>
      <c r="D4" s="2">
        <v>110</v>
      </c>
      <c r="E4" s="2">
        <v>0.08</v>
      </c>
      <c r="F4" s="2">
        <f t="shared" ref="F4:F9" si="0">D4*E4</f>
        <v>8.8000000000000007</v>
      </c>
      <c r="G4" s="10">
        <f>(F4/2125)*1000</f>
        <v>4.1411764705882357</v>
      </c>
      <c r="H4" s="2">
        <v>600</v>
      </c>
      <c r="I4" s="11">
        <f t="shared" ref="I4:I9" si="1">(G4/H4)*100</f>
        <v>0.69019607843137265</v>
      </c>
      <c r="J4" s="2" t="s">
        <v>17</v>
      </c>
      <c r="K4" s="2"/>
      <c r="L4" s="2"/>
      <c r="M4" s="2"/>
    </row>
    <row r="5" spans="3:13" ht="15" thickBot="1">
      <c r="C5" s="3" t="s">
        <v>18</v>
      </c>
      <c r="D5" s="4">
        <v>1</v>
      </c>
      <c r="E5" s="4">
        <v>0.21</v>
      </c>
      <c r="F5" s="2">
        <f t="shared" si="0"/>
        <v>0.21</v>
      </c>
      <c r="G5" s="10">
        <f>(F5/2125)*1000</f>
        <v>9.8823529411764699E-2</v>
      </c>
      <c r="H5" s="4">
        <v>1</v>
      </c>
      <c r="I5" s="11">
        <f t="shared" si="1"/>
        <v>9.8823529411764692</v>
      </c>
      <c r="J5" s="4" t="s">
        <v>17</v>
      </c>
      <c r="K5" s="12"/>
      <c r="L5" s="12"/>
      <c r="M5" s="4"/>
    </row>
    <row r="6" spans="3:13" ht="15" thickBot="1">
      <c r="C6" s="3" t="s">
        <v>19</v>
      </c>
      <c r="D6" s="4">
        <v>1</v>
      </c>
      <c r="E6" s="4">
        <v>0.17</v>
      </c>
      <c r="F6" s="2">
        <f t="shared" si="0"/>
        <v>0.17</v>
      </c>
      <c r="G6" s="10">
        <f>(F6/2125)*1000</f>
        <v>0.08</v>
      </c>
      <c r="H6" s="4">
        <v>1.2</v>
      </c>
      <c r="I6" s="11">
        <f t="shared" si="1"/>
        <v>6.666666666666667</v>
      </c>
      <c r="J6" s="4" t="s">
        <v>17</v>
      </c>
      <c r="K6" s="12"/>
      <c r="L6" s="12"/>
      <c r="M6" s="4"/>
    </row>
    <row r="7" spans="3:13" ht="15" thickBot="1">
      <c r="C7" s="3" t="s">
        <v>20</v>
      </c>
      <c r="D7" s="4">
        <v>1</v>
      </c>
      <c r="E7" s="4">
        <v>0.76</v>
      </c>
      <c r="F7" s="2">
        <f t="shared" si="0"/>
        <v>0.76</v>
      </c>
      <c r="G7" s="10">
        <v>0.08</v>
      </c>
      <c r="H7" s="4">
        <v>4</v>
      </c>
      <c r="I7" s="11">
        <f t="shared" si="1"/>
        <v>2</v>
      </c>
      <c r="J7" s="4" t="s">
        <v>17</v>
      </c>
      <c r="K7" s="12"/>
      <c r="L7" s="12"/>
      <c r="M7" s="4"/>
    </row>
    <row r="8" spans="3:13" ht="15" thickBot="1">
      <c r="C8" s="3" t="s">
        <v>21</v>
      </c>
      <c r="D8" s="4">
        <v>3</v>
      </c>
      <c r="E8" s="4">
        <v>0.33</v>
      </c>
      <c r="F8" s="2">
        <f t="shared" si="0"/>
        <v>0.99</v>
      </c>
      <c r="G8" s="10">
        <f>(F8/2125)*1000</f>
        <v>0.46588235294117647</v>
      </c>
      <c r="H8" s="4">
        <v>10.9</v>
      </c>
      <c r="I8" s="11">
        <f t="shared" si="1"/>
        <v>4.2741500269832695</v>
      </c>
      <c r="J8" s="4" t="s">
        <v>22</v>
      </c>
      <c r="K8" s="4"/>
      <c r="L8" s="4"/>
      <c r="M8" s="4"/>
    </row>
    <row r="9" spans="3:13">
      <c r="C9" s="15" t="s">
        <v>23</v>
      </c>
      <c r="D9" s="15">
        <v>20</v>
      </c>
      <c r="E9" s="15">
        <v>1</v>
      </c>
      <c r="F9" s="15">
        <f t="shared" si="0"/>
        <v>20</v>
      </c>
      <c r="G9" s="19">
        <v>0.08</v>
      </c>
      <c r="H9" s="15">
        <v>2000</v>
      </c>
      <c r="I9" s="17">
        <f t="shared" si="1"/>
        <v>4.0000000000000001E-3</v>
      </c>
      <c r="J9" s="15" t="s">
        <v>17</v>
      </c>
      <c r="K9" s="7"/>
      <c r="L9" s="7"/>
      <c r="M9" s="15"/>
    </row>
    <row r="10" spans="3:13" ht="15" thickBot="1">
      <c r="C10" s="16"/>
      <c r="D10" s="16"/>
      <c r="E10" s="16"/>
      <c r="F10" s="16"/>
      <c r="G10" s="20"/>
      <c r="H10" s="16"/>
      <c r="I10" s="18"/>
      <c r="J10" s="16"/>
      <c r="K10" s="3"/>
      <c r="L10" s="3"/>
      <c r="M10" s="16"/>
    </row>
    <row r="11" spans="3:13" ht="39">
      <c r="C11" s="13" t="s">
        <v>0</v>
      </c>
      <c r="D11" s="13" t="s">
        <v>24</v>
      </c>
      <c r="E11" s="13" t="s">
        <v>2</v>
      </c>
      <c r="F11" s="5" t="s">
        <v>3</v>
      </c>
      <c r="G11" s="5" t="s">
        <v>4</v>
      </c>
      <c r="H11" s="5" t="s">
        <v>5</v>
      </c>
      <c r="I11" s="5"/>
      <c r="J11" s="5" t="s">
        <v>6</v>
      </c>
      <c r="K11" s="5"/>
      <c r="L11" s="5"/>
      <c r="M11" s="5" t="s">
        <v>8</v>
      </c>
    </row>
    <row r="12" spans="3:13" ht="39.6" thickBot="1">
      <c r="C12" s="14"/>
      <c r="D12" s="14"/>
      <c r="E12" s="14"/>
      <c r="F12" s="6" t="s">
        <v>10</v>
      </c>
      <c r="G12" s="6" t="s">
        <v>10</v>
      </c>
      <c r="H12" s="6" t="s">
        <v>11</v>
      </c>
      <c r="I12" s="6"/>
      <c r="J12" s="6" t="s">
        <v>13</v>
      </c>
      <c r="K12" s="6"/>
      <c r="L12" s="6"/>
      <c r="M12" s="6" t="s">
        <v>15</v>
      </c>
    </row>
    <row r="13" spans="3:13" ht="15" thickBot="1">
      <c r="C13" s="3" t="s">
        <v>25</v>
      </c>
      <c r="D13" s="4">
        <v>0.2</v>
      </c>
      <c r="E13" s="4">
        <v>1</v>
      </c>
      <c r="F13" s="2">
        <f t="shared" ref="F13:F19" si="2">D13*E13</f>
        <v>0.2</v>
      </c>
      <c r="G13" s="9">
        <f>F13/2125</f>
        <v>9.4117647058823535E-5</v>
      </c>
      <c r="H13" s="4" t="s">
        <v>26</v>
      </c>
      <c r="I13" s="4"/>
      <c r="J13" s="4"/>
      <c r="K13" s="4"/>
      <c r="L13" s="4"/>
      <c r="M13" s="4"/>
    </row>
    <row r="14" spans="3:13" ht="15" thickBot="1">
      <c r="C14" s="3" t="s">
        <v>27</v>
      </c>
      <c r="D14" s="4">
        <v>0.72</v>
      </c>
      <c r="E14" s="4">
        <v>0.98</v>
      </c>
      <c r="F14" s="10">
        <f t="shared" si="2"/>
        <v>0.7056</v>
      </c>
      <c r="G14" s="9">
        <f>F14/2125</f>
        <v>3.3204705882352941E-4</v>
      </c>
      <c r="H14" s="4">
        <v>2</v>
      </c>
      <c r="I14" s="11">
        <f>(G14/H14)*100</f>
        <v>1.6602352941176471E-2</v>
      </c>
      <c r="J14" s="4" t="s">
        <v>17</v>
      </c>
      <c r="K14" s="4"/>
      <c r="L14" s="4"/>
      <c r="M14" s="4"/>
    </row>
    <row r="15" spans="3:13" ht="15" thickBot="1">
      <c r="C15" s="3" t="s">
        <v>28</v>
      </c>
      <c r="D15" s="4">
        <v>0.39</v>
      </c>
      <c r="E15" s="4">
        <v>1</v>
      </c>
      <c r="F15" s="2">
        <f t="shared" si="2"/>
        <v>0.39</v>
      </c>
      <c r="G15" s="9">
        <f>F15/2125</f>
        <v>1.8352941176470589E-4</v>
      </c>
      <c r="H15" s="4" t="s">
        <v>26</v>
      </c>
      <c r="I15" s="4"/>
      <c r="J15" s="4"/>
      <c r="K15" s="4"/>
      <c r="L15" s="4"/>
      <c r="M15" s="4"/>
    </row>
    <row r="16" spans="3:13" ht="15" thickBot="1">
      <c r="C16" s="3" t="s">
        <v>29</v>
      </c>
      <c r="D16" s="4">
        <v>0.5</v>
      </c>
      <c r="E16" s="4">
        <v>0.73</v>
      </c>
      <c r="F16" s="2">
        <f t="shared" si="2"/>
        <v>0.36499999999999999</v>
      </c>
      <c r="G16" s="9">
        <f>F16/2125</f>
        <v>1.7176470588235293E-4</v>
      </c>
      <c r="H16" s="4">
        <v>6.3E-3</v>
      </c>
      <c r="I16" s="11">
        <f>(G16/H16)*100</f>
        <v>2.7264239028944908</v>
      </c>
      <c r="J16" s="4" t="s">
        <v>17</v>
      </c>
      <c r="K16" s="4"/>
      <c r="L16" s="4"/>
      <c r="M16" s="4"/>
    </row>
    <row r="17" spans="3:13" ht="15" thickBot="1">
      <c r="C17" s="3" t="s">
        <v>30</v>
      </c>
      <c r="D17" s="4">
        <v>0.51</v>
      </c>
      <c r="E17" s="4">
        <v>1</v>
      </c>
      <c r="F17" s="2">
        <f t="shared" si="2"/>
        <v>0.51</v>
      </c>
      <c r="G17" s="9">
        <f>F17/2125</f>
        <v>2.4000000000000001E-4</v>
      </c>
      <c r="H17" s="4" t="s">
        <v>26</v>
      </c>
      <c r="I17" s="4"/>
      <c r="J17" s="4"/>
      <c r="K17" s="4"/>
      <c r="L17" s="4"/>
      <c r="M17" s="4"/>
    </row>
    <row r="18" spans="3:13" ht="15" thickBot="1">
      <c r="C18" s="3" t="s">
        <v>31</v>
      </c>
      <c r="D18" s="4">
        <v>0.3</v>
      </c>
      <c r="E18" s="4">
        <v>0.89</v>
      </c>
      <c r="F18" s="2">
        <f t="shared" si="2"/>
        <v>0.26700000000000002</v>
      </c>
      <c r="G18" s="9">
        <f>F18/2125</f>
        <v>1.2564705882352941E-4</v>
      </c>
      <c r="H18" s="4">
        <v>0.08</v>
      </c>
      <c r="I18" s="11">
        <f>(G18/H18)*100</f>
        <v>0.15705882352941175</v>
      </c>
      <c r="J18" s="4" t="s">
        <v>17</v>
      </c>
      <c r="K18" s="4"/>
      <c r="L18" s="4"/>
      <c r="M18" s="4"/>
    </row>
    <row r="19" spans="3:13" ht="15" thickBot="1">
      <c r="C19" s="3" t="s">
        <v>32</v>
      </c>
      <c r="D19" s="4">
        <v>0.17</v>
      </c>
      <c r="E19" s="4">
        <v>1</v>
      </c>
      <c r="F19" s="2">
        <f t="shared" si="2"/>
        <v>0.17</v>
      </c>
      <c r="G19" s="9">
        <f>F19/2125</f>
        <v>8.0000000000000007E-5</v>
      </c>
      <c r="H19" s="4">
        <v>7.0000000000000007E-2</v>
      </c>
      <c r="I19" s="11">
        <f>(G19/H19)*100</f>
        <v>0.1142857142857143</v>
      </c>
      <c r="J19" s="4" t="s">
        <v>17</v>
      </c>
      <c r="K19" s="4"/>
      <c r="L19" s="4"/>
      <c r="M19" s="4"/>
    </row>
  </sheetData>
  <mergeCells count="14">
    <mergeCell ref="C2:C3"/>
    <mergeCell ref="E2:E3"/>
    <mergeCell ref="I9:I10"/>
    <mergeCell ref="J9:J10"/>
    <mergeCell ref="M9:M10"/>
    <mergeCell ref="F9:F10"/>
    <mergeCell ref="G9:G10"/>
    <mergeCell ref="H9:H10"/>
    <mergeCell ref="C11:C12"/>
    <mergeCell ref="D11:D12"/>
    <mergeCell ref="E11:E12"/>
    <mergeCell ref="C9:C10"/>
    <mergeCell ref="D9:D10"/>
    <mergeCell ref="E9:E10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56E373D105EEC340838F4C20D6107928" ma:contentTypeVersion="47" ma:contentTypeDescription="Create a new document." ma:contentTypeScope="" ma:versionID="77b3d8d8f9e9d557bfc55f6a9dd5561c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da21e935-9c4e-465c-9eca-732bd850eeb1" targetNamespace="http://schemas.microsoft.com/office/2006/metadata/properties" ma:root="true" ma:fieldsID="5c1f0b995dcfbd599a8a3d2af9e272c0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da21e935-9c4e-465c-9eca-732bd850eeb1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AutoKeyPoints" minOccurs="0"/>
                <xsd:element ref="ns6:MediaServiceKeyPoints" minOccurs="0"/>
                <xsd:element ref="ns6:MediaServiceOCR" minOccurs="0"/>
                <xsd:element ref="ns6:MediaServiceLocation" minOccurs="0"/>
                <xsd:element ref="ns6:MediaLengthInSeconds" minOccurs="0"/>
                <xsd:element ref="ns6:lcf76f155ced4ddcb4097134ff3c332f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-1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6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1e935-9c4e-465c-9eca-732bd850ee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5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51" nillable="true" ma:displayName="Tags" ma:internalName="MediaServiceAutoTags" ma:readOnly="true">
      <xsd:simpleType>
        <xsd:restriction base="dms:Text"/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5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5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2024-09-09T23:00:00+00:00</EAReceivedDate>
    <ga477587807b4e8dbd9d142e03c014fa xmlns="dbe221e7-66db-4bdb-a92c-aa517c005f15">
      <Terms xmlns="http://schemas.microsoft.com/office/infopath/2007/PartnerControls"/>
    </ga477587807b4e8dbd9d142e03c014fa>
    <lcf76f155ced4ddcb4097134ff3c332f xmlns="da21e935-9c4e-465c-9eca-732bd850eeb1">
      <Terms xmlns="http://schemas.microsoft.com/office/infopath/2007/PartnerControls"/>
    </lcf76f155ced4ddcb4097134ff3c332f>
    <PermitNumber xmlns="eebef177-55b5-4448-a5fb-28ea454417ee">EPR-KB3902KR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EAWML 65522</OtherReference>
    <EventLink xmlns="5ffd8e36-f429-4edc-ab50-c5be84842779" xsi:nil="true"/>
    <Customer_x002f_OperatorName xmlns="eebef177-55b5-4448-a5fb-28ea454417ee">Ronald Hull Jnr.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2024-09-09T23:00:00+00:00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EPR/KB3902KR/T001</EPRNumber>
    <FacilityAddressPostcode xmlns="eebef177-55b5-4448-a5fb-28ea454417ee">S9 1HW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32</Value>
      <Value>49</Value>
      <Value>14</Value>
      <Value>11</Value>
      <Value>41</Value>
      <Value>40</Value>
    </TaxCatchAll>
    <ExternalAuthor xmlns="eebef177-55b5-4448-a5fb-28ea454417ee">Alison Cook</ExternalAuthor>
    <SiteName xmlns="eebef177-55b5-4448-a5fb-28ea454417ee">Mettalis Recycling Plant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8 Grange Mill Lane, Sheffield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7164E709-FC8A-4252-BBFD-A64869F8710A}"/>
</file>

<file path=customXml/itemProps2.xml><?xml version="1.0" encoding="utf-8"?>
<ds:datastoreItem xmlns:ds="http://schemas.openxmlformats.org/officeDocument/2006/customXml" ds:itemID="{C3594C4F-53F1-4253-83DC-A3560D0412D3}"/>
</file>

<file path=customXml/itemProps3.xml><?xml version="1.0" encoding="utf-8"?>
<ds:datastoreItem xmlns:ds="http://schemas.openxmlformats.org/officeDocument/2006/customXml" ds:itemID="{429266C8-0432-418B-B254-E58FB153B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Cook, Alison</dc:creator>
  <cp:keywords/>
  <dc:description/>
  <cp:lastModifiedBy/>
  <cp:revision/>
  <dcterms:created xsi:type="dcterms:W3CDTF">2024-09-05T10:51:50Z</dcterms:created>
  <dcterms:modified xsi:type="dcterms:W3CDTF">2024-09-16T13:12:24Z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0x0101000E9AD557692E154F9D2697C8C6432F760056E373D105EEC340838F4C20D6107928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49;#Installations|645f1c9c-65df-490a-9ce3-4a2aa7c5ff7f;#40;#Waste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</Properties>
</file>