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/>
  <mc:AlternateContent xmlns:mc="http://schemas.openxmlformats.org/markup-compatibility/2006">
    <mc:Choice Requires="x15">
      <x15ac:absPath xmlns:x15ac="http://schemas.microsoft.com/office/spreadsheetml/2010/11/ac" url="https://schneiderelectric.sharepoint.com/sites/100004231/NE  Ds/Digital Realty/EPR/EPR 19-20/6. Crawley/"/>
    </mc:Choice>
  </mc:AlternateContent>
  <xr:revisionPtr revIDLastSave="0" documentId="8_{CA9A0795-0985-4226-9CF7-21E3745B0E81}" xr6:coauthVersionLast="47" xr6:coauthVersionMax="47" xr10:uidLastSave="{00000000-0000-0000-0000-000000000000}"/>
  <bookViews>
    <workbookView xWindow="30" yWindow="0" windowWidth="19170" windowHeight="11385" xr2:uid="{00000000-000D-0000-FFFF-FFFF00000000}"/>
  </bookViews>
  <sheets>
    <sheet name="Crawley campus summary" sheetId="2" r:id="rId1"/>
    <sheet name="LGW15 Crawley 1" sheetId="3" r:id="rId2"/>
    <sheet name="LGW16 Crawley 2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  <c r="E17" i="3" s="1"/>
  <c r="E18" i="3" s="1"/>
  <c r="E19" i="3" s="1"/>
  <c r="E20" i="3" s="1"/>
  <c r="B16" i="3"/>
  <c r="B17" i="3" s="1"/>
  <c r="B18" i="3" s="1"/>
  <c r="B19" i="3" s="1"/>
  <c r="B20" i="3" s="1"/>
  <c r="I6" i="3" l="1"/>
  <c r="D4" i="2" s="1"/>
  <c r="R15" i="1"/>
  <c r="P7" i="1" l="1"/>
  <c r="P10" i="1" s="1"/>
  <c r="P11" i="1" s="1"/>
  <c r="T15" i="1" s="1"/>
  <c r="O5" i="1"/>
  <c r="P5" i="1" s="1"/>
  <c r="O4" i="1"/>
  <c r="P4" i="1" s="1"/>
  <c r="G16" i="1" l="1"/>
  <c r="G17" i="1" s="1"/>
  <c r="G18" i="1" s="1"/>
  <c r="G19" i="1" s="1"/>
  <c r="G20" i="1" s="1"/>
  <c r="D16" i="1"/>
  <c r="D17" i="1" s="1"/>
  <c r="D18" i="1" s="1"/>
  <c r="D19" i="1" s="1"/>
  <c r="D20" i="1" s="1"/>
  <c r="A16" i="1"/>
  <c r="A17" i="1" s="1"/>
  <c r="A18" i="1" s="1"/>
  <c r="A19" i="1" s="1"/>
  <c r="A20" i="1" s="1"/>
  <c r="K6" i="1" l="1"/>
  <c r="D5" i="2" s="1"/>
  <c r="D7" i="2" s="1"/>
</calcChain>
</file>

<file path=xl/sharedStrings.xml><?xml version="1.0" encoding="utf-8"?>
<sst xmlns="http://schemas.openxmlformats.org/spreadsheetml/2006/main" count="110" uniqueCount="57">
  <si>
    <t>Digital Realty Crawley Campus</t>
  </si>
  <si>
    <t>Site</t>
  </si>
  <si>
    <t>Site code</t>
  </si>
  <si>
    <t>Total no of generators</t>
  </si>
  <si>
    <t>Total thermal input MWth</t>
  </si>
  <si>
    <t>Crawley 1</t>
  </si>
  <si>
    <t>LGW15</t>
  </si>
  <si>
    <t>Crawley 2 (North)</t>
  </si>
  <si>
    <t>LGW16</t>
  </si>
  <si>
    <t>Crawley 3 - new in construction</t>
  </si>
  <si>
    <t>Total</t>
  </si>
  <si>
    <t>Crawley LGW15 Generator thermal input calculations</t>
  </si>
  <si>
    <t>QSX15-G8</t>
  </si>
  <si>
    <t>C2000 D5</t>
  </si>
  <si>
    <t>Number of QSX15-G8</t>
  </si>
  <si>
    <t>Engine Fuel Rate (From Gen Set Performance Data)</t>
  </si>
  <si>
    <t>Number of C2000 D5</t>
  </si>
  <si>
    <t>litres/hr (at 440 kWe)</t>
  </si>
  <si>
    <t>litres/hr (at 1650 kWe)</t>
  </si>
  <si>
    <t>Total Net MW</t>
  </si>
  <si>
    <t>Conversion factor for Diesel Oil</t>
  </si>
  <si>
    <t>litres/ton (from DUKES 2020 Annex A)</t>
  </si>
  <si>
    <t>Net calorific value for Diesel Oil</t>
  </si>
  <si>
    <t>GJ/tonne (from GHG inventory 2020)</t>
  </si>
  <si>
    <t>Thermal Input Calculation</t>
  </si>
  <si>
    <t>Net Calorific Value</t>
  </si>
  <si>
    <t>litres/hr</t>
  </si>
  <si>
    <t>litres/s</t>
  </si>
  <si>
    <t>tonnes/s</t>
  </si>
  <si>
    <t>GJ/s (GW)</t>
  </si>
  <si>
    <t>MW</t>
  </si>
  <si>
    <t>Crawley 2 LGW16 Generator thermal input calculations</t>
  </si>
  <si>
    <t>MODEL 1 - Cummins C2750 D5B</t>
  </si>
  <si>
    <t xml:space="preserve">MODEL 2 - </t>
  </si>
  <si>
    <t>MODEL 3</t>
  </si>
  <si>
    <t>Estimated emissions</t>
  </si>
  <si>
    <t>2200kW, 2750 Kva - QSK60-G22</t>
  </si>
  <si>
    <t>Number of model 1</t>
  </si>
  <si>
    <t>15 min monthly test then 1 hour per quarter</t>
  </si>
  <si>
    <t>Number of model 2</t>
  </si>
  <si>
    <t>hours</t>
  </si>
  <si>
    <t>litres/HR - highest stated fuel load</t>
  </si>
  <si>
    <t xml:space="preserve">litres/hr </t>
  </si>
  <si>
    <t>Number of model 3</t>
  </si>
  <si>
    <t>total</t>
  </si>
  <si>
    <t>hours testing per generator</t>
  </si>
  <si>
    <t>hours for the site</t>
  </si>
  <si>
    <t>litres/ hr</t>
  </si>
  <si>
    <t>annual litres</t>
  </si>
  <si>
    <t>tonnes</t>
  </si>
  <si>
    <t>Emission factor (tCO2/TJ)(net)</t>
  </si>
  <si>
    <t>Calorific Value (GJ/Tonne)</t>
  </si>
  <si>
    <t>Calorific Value (TJ/Tonne)</t>
  </si>
  <si>
    <t>Oxidation Factor</t>
  </si>
  <si>
    <t>Emissions (tCO2)</t>
  </si>
  <si>
    <t>not accounted for annual fail test so assume 100 tonnes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</si>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</sst>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17" fontId="2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3" fontId="3" fillId="2" borderId="1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abSelected="1" workbookViewId="0">
      <selection activeCell="D20" sqref="D20"/>
    </sheetView>
  </sheetViews>
  <sheetFormatPr defaultRowHeight="15"/>
  <cols>
    <col min="1" max="1" width="27.7109375" customWidth="1"/>
    <col min="3" max="3" width="19.7109375" bestFit="1" customWidth="1"/>
    <col min="4" max="4" width="23.140625" bestFit="1" customWidth="1"/>
    <col min="7" max="7" width="15.85546875" bestFit="1" customWidth="1"/>
  </cols>
  <sheetData>
    <row r="1" spans="1:4">
      <c r="A1" t="s">
        <v>0</v>
      </c>
    </row>
    <row r="3" spans="1:4">
      <c r="A3" s="8" t="s">
        <v>1</v>
      </c>
      <c r="B3" s="8" t="s">
        <v>2</v>
      </c>
      <c r="C3" s="8" t="s">
        <v>3</v>
      </c>
      <c r="D3" s="8" t="s">
        <v>4</v>
      </c>
    </row>
    <row r="4" spans="1:4">
      <c r="A4" s="8" t="s">
        <v>5</v>
      </c>
      <c r="B4" s="8" t="s">
        <v>6</v>
      </c>
      <c r="C4" s="8">
        <v>10</v>
      </c>
      <c r="D4" s="8">
        <f>'LGW15 Crawley 1'!I6</f>
        <v>33.856102102091988</v>
      </c>
    </row>
    <row r="5" spans="1:4">
      <c r="A5" s="8" t="s">
        <v>7</v>
      </c>
      <c r="B5" s="8" t="s">
        <v>8</v>
      </c>
      <c r="C5" s="8">
        <v>7</v>
      </c>
      <c r="D5" s="8">
        <f>'LGW16 Crawley 2'!K6</f>
        <v>38.030689322939907</v>
      </c>
    </row>
    <row r="6" spans="1:4">
      <c r="A6" s="8" t="s">
        <v>9</v>
      </c>
      <c r="B6" s="8"/>
      <c r="C6" s="8"/>
      <c r="D6" s="8"/>
    </row>
    <row r="7" spans="1:4">
      <c r="A7" s="8" t="s">
        <v>10</v>
      </c>
      <c r="B7" s="8"/>
      <c r="C7" s="8"/>
      <c r="D7" s="8">
        <f>SUM(D4:D5)</f>
        <v>71.886791425031902</v>
      </c>
    </row>
  </sheetData>
  <pageMargins left="0.7" right="0.7" top="0.75" bottom="0.75" header="0.3" footer="0.3"/>
  <pageSetup orientation="portrait" r:id="rId1"/>
  <headerFooter>
    <oddFooter>&amp;C_x000D_&amp;1#&amp;"Calibri"&amp;6&amp;K626469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0F83C-B2AF-4685-8827-93690370359D}">
  <dimension ref="A1:I26"/>
  <sheetViews>
    <sheetView workbookViewId="0">
      <selection activeCell="E5" sqref="E5"/>
    </sheetView>
  </sheetViews>
  <sheetFormatPr defaultRowHeight="15"/>
  <cols>
    <col min="2" max="2" width="11.42578125" customWidth="1"/>
    <col min="3" max="3" width="32.85546875" customWidth="1"/>
    <col min="5" max="5" width="12" customWidth="1"/>
    <col min="6" max="6" width="31.7109375" customWidth="1"/>
    <col min="8" max="8" width="18.5703125" customWidth="1"/>
  </cols>
  <sheetData>
    <row r="1" spans="1:9">
      <c r="A1" t="s">
        <v>11</v>
      </c>
    </row>
    <row r="2" spans="1:9">
      <c r="B2" s="10" t="s">
        <v>12</v>
      </c>
      <c r="C2" s="10"/>
      <c r="E2" s="10" t="s">
        <v>13</v>
      </c>
      <c r="F2" s="10"/>
      <c r="H2" s="10" t="s">
        <v>10</v>
      </c>
      <c r="I2" s="10"/>
    </row>
    <row r="3" spans="1:9">
      <c r="H3" t="s">
        <v>14</v>
      </c>
      <c r="I3">
        <v>2</v>
      </c>
    </row>
    <row r="4" spans="1:9">
      <c r="B4" s="9" t="s">
        <v>15</v>
      </c>
      <c r="C4" s="9"/>
      <c r="E4" s="9" t="s">
        <v>15</v>
      </c>
      <c r="F4" s="9"/>
      <c r="H4" t="s">
        <v>16</v>
      </c>
      <c r="I4">
        <v>8</v>
      </c>
    </row>
    <row r="5" spans="1:9">
      <c r="B5">
        <v>123</v>
      </c>
      <c r="C5" t="s">
        <v>17</v>
      </c>
      <c r="E5">
        <v>393</v>
      </c>
      <c r="F5" t="s">
        <v>18</v>
      </c>
    </row>
    <row r="6" spans="1:9">
      <c r="H6" s="1" t="s">
        <v>19</v>
      </c>
      <c r="I6" s="3">
        <f>(I3*B20)+(I4*E20)</f>
        <v>33.856102102091988</v>
      </c>
    </row>
    <row r="7" spans="1:9">
      <c r="B7" s="9" t="s">
        <v>20</v>
      </c>
      <c r="C7" s="9"/>
      <c r="E7" s="9" t="s">
        <v>20</v>
      </c>
      <c r="F7" s="9"/>
      <c r="H7" s="1"/>
      <c r="I7" s="3"/>
    </row>
    <row r="8" spans="1:9">
      <c r="B8">
        <v>1184</v>
      </c>
      <c r="C8" t="s">
        <v>21</v>
      </c>
      <c r="E8">
        <v>1184</v>
      </c>
      <c r="F8" t="s">
        <v>21</v>
      </c>
    </row>
    <row r="10" spans="1:9">
      <c r="B10" s="9" t="s">
        <v>22</v>
      </c>
      <c r="C10" s="9"/>
      <c r="E10" s="9" t="s">
        <v>22</v>
      </c>
      <c r="F10" s="9"/>
    </row>
    <row r="11" spans="1:9">
      <c r="B11">
        <v>42.568805191727698</v>
      </c>
      <c r="C11" t="s">
        <v>23</v>
      </c>
      <c r="E11">
        <v>42.568805191727698</v>
      </c>
      <c r="F11" t="s">
        <v>23</v>
      </c>
    </row>
    <row r="14" spans="1:9">
      <c r="B14" s="10" t="s">
        <v>24</v>
      </c>
      <c r="C14" s="10"/>
      <c r="E14" s="10" t="s">
        <v>24</v>
      </c>
      <c r="F14" s="10"/>
    </row>
    <row r="15" spans="1:9">
      <c r="B15" s="9" t="s">
        <v>25</v>
      </c>
      <c r="C15" s="9"/>
      <c r="E15" s="9" t="s">
        <v>25</v>
      </c>
      <c r="F15" s="9"/>
    </row>
    <row r="16" spans="1:9">
      <c r="B16">
        <f>B5</f>
        <v>123</v>
      </c>
      <c r="C16" t="s">
        <v>26</v>
      </c>
      <c r="E16">
        <f>E5</f>
        <v>393</v>
      </c>
      <c r="F16" t="s">
        <v>26</v>
      </c>
    </row>
    <row r="17" spans="2:6">
      <c r="B17">
        <f>B16/(60*60)</f>
        <v>3.4166666666666665E-2</v>
      </c>
      <c r="C17" t="s">
        <v>27</v>
      </c>
      <c r="E17">
        <f>E16/(60*60)</f>
        <v>0.10916666666666666</v>
      </c>
      <c r="F17" t="s">
        <v>27</v>
      </c>
    </row>
    <row r="18" spans="2:6">
      <c r="B18">
        <f>B17/B8</f>
        <v>2.8856981981981979E-5</v>
      </c>
      <c r="C18" t="s">
        <v>28</v>
      </c>
      <c r="E18">
        <f>E17/E8</f>
        <v>9.220157657657657E-5</v>
      </c>
      <c r="F18" t="s">
        <v>28</v>
      </c>
    </row>
    <row r="19" spans="2:6">
      <c r="B19">
        <f>B11*B18</f>
        <v>1.228407244412187E-3</v>
      </c>
      <c r="C19" t="s">
        <v>29</v>
      </c>
      <c r="E19">
        <f>E11*E18</f>
        <v>3.9249109516584519E-3</v>
      </c>
      <c r="F19" t="s">
        <v>29</v>
      </c>
    </row>
    <row r="20" spans="2:6">
      <c r="B20" s="2">
        <f>B19*1000</f>
        <v>1.228407244412187</v>
      </c>
      <c r="C20" s="1" t="s">
        <v>30</v>
      </c>
      <c r="E20" s="2">
        <f>E19*1000</f>
        <v>3.9249109516584517</v>
      </c>
      <c r="F20" s="1" t="s">
        <v>30</v>
      </c>
    </row>
    <row r="21" spans="2:6">
      <c r="B21" s="9"/>
      <c r="C21" s="9"/>
      <c r="E21" s="9"/>
      <c r="F21" s="9"/>
    </row>
    <row r="26" spans="2:6">
      <c r="B26" s="2"/>
      <c r="C26" s="1"/>
      <c r="E26" s="2"/>
      <c r="F26" s="1"/>
    </row>
  </sheetData>
  <mergeCells count="15">
    <mergeCell ref="B7:C7"/>
    <mergeCell ref="E7:F7"/>
    <mergeCell ref="B2:C2"/>
    <mergeCell ref="E2:F2"/>
    <mergeCell ref="H2:I2"/>
    <mergeCell ref="B4:C4"/>
    <mergeCell ref="E4:F4"/>
    <mergeCell ref="B15:C15"/>
    <mergeCell ref="E15:F15"/>
    <mergeCell ref="B21:C21"/>
    <mergeCell ref="E21:F21"/>
    <mergeCell ref="B10:C10"/>
    <mergeCell ref="E10:F10"/>
    <mergeCell ref="B14:C14"/>
    <mergeCell ref="E14:F14"/>
  </mergeCells>
  <pageMargins left="0.7" right="0.7" top="0.75" bottom="0.75" header="0.3" footer="0.3"/>
  <pageSetup orientation="portrait" horizontalDpi="4294967293" verticalDpi="4294967293" r:id="rId1"/>
  <headerFooter>
    <oddFooter>&amp;C_x000D_&amp;1#&amp;"Calibri"&amp;6&amp;K626469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opLeftCell="A14" workbookViewId="0">
      <selection activeCell="A21" sqref="A21"/>
    </sheetView>
  </sheetViews>
  <sheetFormatPr defaultRowHeight="15"/>
  <cols>
    <col min="1" max="1" width="11.28515625" customWidth="1"/>
    <col min="2" max="2" width="34.42578125" customWidth="1"/>
    <col min="4" max="4" width="11.42578125" customWidth="1"/>
    <col min="5" max="5" width="32.85546875" customWidth="1"/>
    <col min="7" max="7" width="12.85546875" customWidth="1"/>
    <col min="8" max="8" width="31.7109375" customWidth="1"/>
    <col min="10" max="10" width="18" customWidth="1"/>
    <col min="16" max="16" width="12" customWidth="1"/>
    <col min="17" max="17" width="12.28515625" customWidth="1"/>
    <col min="18" max="18" width="13" customWidth="1"/>
    <col min="19" max="19" width="13.28515625" customWidth="1"/>
    <col min="20" max="20" width="10.85546875" customWidth="1"/>
  </cols>
  <sheetData>
    <row r="1" spans="1:20">
      <c r="A1" t="s">
        <v>31</v>
      </c>
    </row>
    <row r="2" spans="1:20">
      <c r="A2" s="10" t="s">
        <v>32</v>
      </c>
      <c r="B2" s="10"/>
      <c r="D2" s="10" t="s">
        <v>33</v>
      </c>
      <c r="E2" s="10"/>
      <c r="G2" s="10" t="s">
        <v>34</v>
      </c>
      <c r="H2" s="10"/>
      <c r="J2" s="10" t="s">
        <v>10</v>
      </c>
      <c r="K2" s="10"/>
      <c r="O2" t="s">
        <v>35</v>
      </c>
    </row>
    <row r="3" spans="1:20">
      <c r="B3" t="s">
        <v>36</v>
      </c>
      <c r="J3" t="s">
        <v>37</v>
      </c>
      <c r="K3">
        <v>7</v>
      </c>
      <c r="O3" t="s">
        <v>38</v>
      </c>
    </row>
    <row r="4" spans="1:20">
      <c r="A4" s="9" t="s">
        <v>15</v>
      </c>
      <c r="B4" s="9"/>
      <c r="D4" s="9" t="s">
        <v>15</v>
      </c>
      <c r="E4" s="9"/>
      <c r="G4" s="9" t="s">
        <v>15</v>
      </c>
      <c r="H4" s="9"/>
      <c r="J4" t="s">
        <v>39</v>
      </c>
      <c r="O4">
        <f>8*15</f>
        <v>120</v>
      </c>
      <c r="P4">
        <f>O4/60</f>
        <v>2</v>
      </c>
      <c r="Q4" t="s">
        <v>40</v>
      </c>
    </row>
    <row r="5" spans="1:20">
      <c r="A5">
        <v>544</v>
      </c>
      <c r="B5" t="s">
        <v>41</v>
      </c>
      <c r="E5" t="s">
        <v>42</v>
      </c>
      <c r="H5" t="s">
        <v>42</v>
      </c>
      <c r="J5" t="s">
        <v>43</v>
      </c>
      <c r="O5">
        <f>60*4</f>
        <v>240</v>
      </c>
      <c r="P5">
        <f>O5/60</f>
        <v>4</v>
      </c>
      <c r="Q5" t="s">
        <v>40</v>
      </c>
    </row>
    <row r="6" spans="1:20">
      <c r="J6" s="1" t="s">
        <v>19</v>
      </c>
      <c r="K6" s="3">
        <f>(K3*A20)+(K4*D20)+(K5*G20)</f>
        <v>38.030689322939907</v>
      </c>
      <c r="O6" t="s">
        <v>44</v>
      </c>
      <c r="P6">
        <v>6</v>
      </c>
      <c r="Q6" t="s">
        <v>45</v>
      </c>
    </row>
    <row r="7" spans="1:20">
      <c r="A7" s="9" t="s">
        <v>20</v>
      </c>
      <c r="B7" s="9"/>
      <c r="D7" s="9" t="s">
        <v>20</v>
      </c>
      <c r="E7" s="9"/>
      <c r="G7" s="9" t="s">
        <v>20</v>
      </c>
      <c r="H7" s="9"/>
      <c r="J7" s="1"/>
      <c r="K7" s="3"/>
      <c r="P7">
        <f>P6*7</f>
        <v>42</v>
      </c>
      <c r="Q7" t="s">
        <v>46</v>
      </c>
    </row>
    <row r="8" spans="1:20">
      <c r="A8">
        <v>1184</v>
      </c>
      <c r="B8" t="s">
        <v>21</v>
      </c>
      <c r="D8">
        <v>1184</v>
      </c>
      <c r="E8" t="s">
        <v>21</v>
      </c>
      <c r="G8">
        <v>1184</v>
      </c>
      <c r="H8" t="s">
        <v>21</v>
      </c>
    </row>
    <row r="9" spans="1:20">
      <c r="P9">
        <v>544</v>
      </c>
      <c r="Q9" t="s">
        <v>47</v>
      </c>
    </row>
    <row r="10" spans="1:20">
      <c r="A10" s="9" t="s">
        <v>22</v>
      </c>
      <c r="B10" s="9"/>
      <c r="D10" s="9" t="s">
        <v>22</v>
      </c>
      <c r="E10" s="9"/>
      <c r="G10" s="9" t="s">
        <v>22</v>
      </c>
      <c r="H10" s="9"/>
      <c r="P10">
        <f>P9*P7</f>
        <v>22848</v>
      </c>
      <c r="Q10" t="s">
        <v>48</v>
      </c>
    </row>
    <row r="11" spans="1:20">
      <c r="A11">
        <v>42.568805191727698</v>
      </c>
      <c r="B11" t="s">
        <v>23</v>
      </c>
      <c r="D11">
        <v>42.568805191727698</v>
      </c>
      <c r="E11" t="s">
        <v>23</v>
      </c>
      <c r="G11">
        <v>42.568805191727698</v>
      </c>
      <c r="H11" t="s">
        <v>23</v>
      </c>
      <c r="P11">
        <f>P10/A8</f>
        <v>19.297297297297298</v>
      </c>
      <c r="Q11" t="s">
        <v>49</v>
      </c>
    </row>
    <row r="14" spans="1:20" ht="63">
      <c r="A14" s="10" t="s">
        <v>24</v>
      </c>
      <c r="B14" s="10"/>
      <c r="D14" s="10" t="s">
        <v>24</v>
      </c>
      <c r="E14" s="10"/>
      <c r="G14" s="10" t="s">
        <v>24</v>
      </c>
      <c r="H14" s="10"/>
      <c r="P14" s="4" t="s">
        <v>50</v>
      </c>
      <c r="Q14" s="4" t="s">
        <v>51</v>
      </c>
      <c r="R14" s="4" t="s">
        <v>52</v>
      </c>
      <c r="S14" s="4" t="s">
        <v>53</v>
      </c>
      <c r="T14" s="4" t="s">
        <v>54</v>
      </c>
    </row>
    <row r="15" spans="1:20" ht="15.75">
      <c r="A15" s="9" t="s">
        <v>25</v>
      </c>
      <c r="B15" s="9"/>
      <c r="D15" s="9" t="s">
        <v>25</v>
      </c>
      <c r="E15" s="9"/>
      <c r="G15" s="9" t="s">
        <v>25</v>
      </c>
      <c r="H15" s="9"/>
      <c r="P15" s="5">
        <v>74.937503780817948</v>
      </c>
      <c r="Q15" s="5">
        <v>42.568805191727733</v>
      </c>
      <c r="R15" s="5">
        <f>Q15/1000</f>
        <v>4.2568805191727732E-2</v>
      </c>
      <c r="S15" s="6">
        <v>1</v>
      </c>
      <c r="T15" s="7">
        <f>$P$11*$P$15*$R$15*$S$15</f>
        <v>61.558378378378379</v>
      </c>
    </row>
    <row r="16" spans="1:20">
      <c r="A16">
        <f>A5</f>
        <v>544</v>
      </c>
      <c r="B16" t="s">
        <v>26</v>
      </c>
      <c r="D16">
        <f>D5</f>
        <v>0</v>
      </c>
      <c r="E16" t="s">
        <v>26</v>
      </c>
      <c r="G16">
        <f>G5</f>
        <v>0</v>
      </c>
      <c r="H16" t="s">
        <v>26</v>
      </c>
    </row>
    <row r="17" spans="1:16">
      <c r="A17">
        <f>A16/(60*60)</f>
        <v>0.15111111111111111</v>
      </c>
      <c r="B17" t="s">
        <v>27</v>
      </c>
      <c r="D17">
        <f>D16/(60*60)</f>
        <v>0</v>
      </c>
      <c r="E17" t="s">
        <v>27</v>
      </c>
      <c r="G17">
        <f>G16/(60*60)</f>
        <v>0</v>
      </c>
      <c r="H17" t="s">
        <v>27</v>
      </c>
    </row>
    <row r="18" spans="1:16">
      <c r="A18">
        <f>A17/A8</f>
        <v>1.2762762762762763E-4</v>
      </c>
      <c r="B18" t="s">
        <v>28</v>
      </c>
      <c r="D18">
        <f>D17/D8</f>
        <v>0</v>
      </c>
      <c r="E18" t="s">
        <v>28</v>
      </c>
      <c r="G18">
        <f>G17/G8</f>
        <v>0</v>
      </c>
      <c r="H18" t="s">
        <v>28</v>
      </c>
      <c r="P18" t="s">
        <v>55</v>
      </c>
    </row>
    <row r="19" spans="1:16">
      <c r="A19">
        <f>A11*A18</f>
        <v>5.4329556175628443E-3</v>
      </c>
      <c r="B19" t="s">
        <v>29</v>
      </c>
      <c r="D19">
        <f>D11*D18</f>
        <v>0</v>
      </c>
      <c r="E19" t="s">
        <v>29</v>
      </c>
      <c r="G19">
        <f>G11*G18</f>
        <v>0</v>
      </c>
      <c r="H19" t="s">
        <v>29</v>
      </c>
    </row>
    <row r="20" spans="1:16">
      <c r="A20" s="2">
        <f>A19*1000</f>
        <v>5.4329556175628442</v>
      </c>
      <c r="B20" s="1" t="s">
        <v>30</v>
      </c>
      <c r="D20" s="2">
        <f>D19*1000</f>
        <v>0</v>
      </c>
      <c r="E20" s="1" t="s">
        <v>30</v>
      </c>
      <c r="G20" s="2">
        <f>G19*1000</f>
        <v>0</v>
      </c>
      <c r="H20" s="1" t="s">
        <v>30</v>
      </c>
    </row>
    <row r="21" spans="1:16">
      <c r="A21" t="s">
        <v>56</v>
      </c>
    </row>
  </sheetData>
  <mergeCells count="19">
    <mergeCell ref="D2:E2"/>
    <mergeCell ref="D4:E4"/>
    <mergeCell ref="D7:E7"/>
    <mergeCell ref="D10:E10"/>
    <mergeCell ref="A4:B4"/>
    <mergeCell ref="A7:B7"/>
    <mergeCell ref="A10:B10"/>
    <mergeCell ref="A2:B2"/>
    <mergeCell ref="G14:H14"/>
    <mergeCell ref="G15:H15"/>
    <mergeCell ref="D14:E14"/>
    <mergeCell ref="D15:E15"/>
    <mergeCell ref="A15:B15"/>
    <mergeCell ref="A14:B14"/>
    <mergeCell ref="G2:H2"/>
    <mergeCell ref="G4:H4"/>
    <mergeCell ref="G7:H7"/>
    <mergeCell ref="J2:K2"/>
    <mergeCell ref="G10:H10"/>
  </mergeCells>
  <pageMargins left="0.7" right="0.7" top="0.75" bottom="0.75" header="0.3" footer="0.3"/>
  <pageSetup orientation="portrait" horizontalDpi="4294967293" verticalDpi="4294967293" r:id="rId1"/>
  <headerFooter>
    <oddFooter>&amp;C_x000D_&amp;1#&amp;"Calibri"&amp;6&amp;K626469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4F39980E6E4466409E7A15C1D514AAA0" ma:contentTypeVersion="43" ma:contentTypeDescription="Create a new document." ma:contentTypeScope="" ma:versionID="15ab22720128860e43a7b8de631ae166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b8fba03f-b465-42d4-a04d-5eac66a5065f" targetNamespace="http://schemas.microsoft.com/office/2006/metadata/properties" ma:root="true" ma:fieldsID="1a9e4ba4340d4b9933af4b3b464cc17a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b8fba03f-b465-42d4-a04d-5eac66a5065f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ObjectDetectorVersions" minOccurs="0"/>
                <xsd:element ref="ns6:lcf76f155ced4ddcb4097134ff3c332f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Location" minOccurs="0"/>
                <xsd:element ref="ns6:MediaServiceSearchProperties" minOccurs="0"/>
                <xsd:element ref="ns6:MediaLengthInSeconds" minOccurs="0"/>
                <xsd:element ref="ns6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ba03f-b465-42d4-a04d-5eac66a50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5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5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59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60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fba03f-b465-42d4-a04d-5eac66a5065f">
      <Terms xmlns="http://schemas.microsoft.com/office/infopath/2007/PartnerControls"/>
    </lcf76f155ced4ddcb4097134ff3c332f>
    <TaxCatchAll xmlns="662745e8-e224-48e8-a2e3-254862b8c2f5">
      <Value>41</Value>
      <Value>49</Value>
      <Value>11</Value>
      <Value>32</Value>
      <Value>14</Value>
    </TaxCatchAll>
    <EAReceivedDate xmlns="eebef177-55b5-4448-a5fb-28ea454417ee">2024-10-31T00:00:00+00:00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EPR-EP3022ST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EPR/EP3022ST</OtherReference>
    <EventLink xmlns="5ffd8e36-f429-4edc-ab50-c5be84842779" xsi:nil="true"/>
    <Customer_x002f_OperatorName xmlns="eebef177-55b5-4448-a5fb-28ea454417ee">Digital Realty (UK)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2024-10-31T00:00:00+00:00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EPR/EP3022ST</EPRNumber>
    <FacilityAddressPostcode xmlns="eebef177-55b5-4448-a5fb-28ea454417ee">RH10 9BD</FacilityAddressPostcode>
    <ed3cfd1978f244c4af5dc9d642a18018 xmlns="dbe221e7-66db-4bdb-a92c-aa517c005f15">
      <Terms xmlns="http://schemas.microsoft.com/office/infopath/2007/PartnerControls"/>
    </ed3cfd1978f244c4af5dc9d642a18018>
    <ExternalAuthor xmlns="eebef177-55b5-4448-a5fb-28ea454417ee">Applicant</ExternalAuthor>
    <SiteName xmlns="eebef177-55b5-4448-a5fb-28ea454417ee">Digital Realty Crawley Data Centre Campus</SiteName>
    <_Flow_SignoffStatus xmlns="b8fba03f-b465-42d4-a04d-5eac66a5065f" xsi:nil="true"/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FacilityAddress xmlns="eebef177-55b5-4448-a5fb-28ea454417ee">Unit 1 and Unit 2, Manor Royal, Crawley, RH10 9BD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2001B182-EAB8-48F7-BBA8-6DAE24D44BF9}"/>
</file>

<file path=customXml/itemProps2.xml><?xml version="1.0" encoding="utf-8"?>
<ds:datastoreItem xmlns:ds="http://schemas.openxmlformats.org/officeDocument/2006/customXml" ds:itemID="{6DCC8B3D-18BB-4619-99AB-32EBF10C980A}"/>
</file>

<file path=customXml/itemProps3.xml><?xml version="1.0" encoding="utf-8"?>
<ds:datastoreItem xmlns:ds="http://schemas.openxmlformats.org/officeDocument/2006/customXml" ds:itemID="{195F35B5-EEA4-4A98-AB27-CAC5DBF64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Hunt</dc:creator>
  <cp:keywords/>
  <dc:description/>
  <cp:lastModifiedBy/>
  <cp:revision/>
  <dcterms:created xsi:type="dcterms:W3CDTF">2015-12-11T14:30:01Z</dcterms:created>
  <dcterms:modified xsi:type="dcterms:W3CDTF">2024-12-16T09:24:06Z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0x0101000E9AD557692E154F9D2697C8C6432F76004F39980E6E4466409E7A15C1D514AAA0</vt:lpwstr>
  </property>
  <property fmtid="{D5CDD505-2E9C-101B-9397-08002B2CF9AE}" pid="3" name="MSIP_Label_e463cba9-5f6c-478d-9329-7b2295e4e8ed_Enabled">
    <vt:lpwstr>true</vt:lpwstr>
  </property>
  <property fmtid="{D5CDD505-2E9C-101B-9397-08002B2CF9AE}" pid="4" name="MSIP_Label_e463cba9-5f6c-478d-9329-7b2295e4e8ed_SetDate">
    <vt:lpwstr>2021-09-07T15:12:27Z</vt:lpwstr>
  </property>
  <property fmtid="{D5CDD505-2E9C-101B-9397-08002B2CF9AE}" pid="5" name="MSIP_Label_e463cba9-5f6c-478d-9329-7b2295e4e8ed_Method">
    <vt:lpwstr>Standard</vt:lpwstr>
  </property>
  <property fmtid="{D5CDD505-2E9C-101B-9397-08002B2CF9AE}" pid="6" name="MSIP_Label_e463cba9-5f6c-478d-9329-7b2295e4e8ed_Name">
    <vt:lpwstr>All Employees_2</vt:lpwstr>
  </property>
  <property fmtid="{D5CDD505-2E9C-101B-9397-08002B2CF9AE}" pid="7" name="MSIP_Label_e463cba9-5f6c-478d-9329-7b2295e4e8ed_SiteId">
    <vt:lpwstr>33440fc6-b7c7-412c-bb73-0e70b0198d5a</vt:lpwstr>
  </property>
  <property fmtid="{D5CDD505-2E9C-101B-9397-08002B2CF9AE}" pid="8" name="MSIP_Label_e463cba9-5f6c-478d-9329-7b2295e4e8ed_ActionId">
    <vt:lpwstr>4d55cf48-3e0e-4801-a7a1-53b234068cba</vt:lpwstr>
  </property>
  <property fmtid="{D5CDD505-2E9C-101B-9397-08002B2CF9AE}" pid="9" name="MSIP_Label_e463cba9-5f6c-478d-9329-7b2295e4e8ed_ContentBits">
    <vt:lpwstr>0</vt:lpwstr>
  </property>
  <property fmtid="{D5CDD505-2E9C-101B-9397-08002B2CF9AE}" pid="10" name="_dlc_DocIdItemGuid">
    <vt:lpwstr>92f748d2-e355-4059-ad1e-02642b557e7e</vt:lpwstr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TriggerFlowInfo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MediaServiceImageTags">
    <vt:lpwstr/>
  </property>
  <property fmtid="{D5CDD505-2E9C-101B-9397-08002B2CF9AE}" pid="18" name="MSIP_Label_57443d00-af18-408c-9335-47b5de3ec9b9_Enabled">
    <vt:lpwstr>true</vt:lpwstr>
  </property>
  <property fmtid="{D5CDD505-2E9C-101B-9397-08002B2CF9AE}" pid="19" name="MSIP_Label_57443d00-af18-408c-9335-47b5de3ec9b9_SetDate">
    <vt:lpwstr>2024-08-19T16:04:57Z</vt:lpwstr>
  </property>
  <property fmtid="{D5CDD505-2E9C-101B-9397-08002B2CF9AE}" pid="20" name="MSIP_Label_57443d00-af18-408c-9335-47b5de3ec9b9_Method">
    <vt:lpwstr>Privileged</vt:lpwstr>
  </property>
  <property fmtid="{D5CDD505-2E9C-101B-9397-08002B2CF9AE}" pid="21" name="MSIP_Label_57443d00-af18-408c-9335-47b5de3ec9b9_Name">
    <vt:lpwstr>General v2</vt:lpwstr>
  </property>
  <property fmtid="{D5CDD505-2E9C-101B-9397-08002B2CF9AE}" pid="22" name="MSIP_Label_57443d00-af18-408c-9335-47b5de3ec9b9_SiteId">
    <vt:lpwstr>6e51e1ad-c54b-4b39-b598-0ffe9ae68fef</vt:lpwstr>
  </property>
  <property fmtid="{D5CDD505-2E9C-101B-9397-08002B2CF9AE}" pid="23" name="MSIP_Label_57443d00-af18-408c-9335-47b5de3ec9b9_ActionId">
    <vt:lpwstr>f2133954-b352-452a-b7cb-4f0eebf62a25</vt:lpwstr>
  </property>
  <property fmtid="{D5CDD505-2E9C-101B-9397-08002B2CF9AE}" pid="24" name="MSIP_Label_57443d00-af18-408c-9335-47b5de3ec9b9_ContentBits">
    <vt:lpwstr>2</vt:lpwstr>
  </property>
  <property fmtid="{D5CDD505-2E9C-101B-9397-08002B2CF9AE}" pid="25" name="PermitDocumentType">
    <vt:lpwstr/>
  </property>
  <property fmtid="{D5CDD505-2E9C-101B-9397-08002B2CF9AE}" pid="26" name="TypeofPermit">
    <vt:lpwstr>32;#Bespoke|743fbb82-64b4-442a-8bac-afa632175399</vt:lpwstr>
  </property>
  <property fmtid="{D5CDD505-2E9C-101B-9397-08002B2CF9AE}" pid="27" name="DisclosureStatus">
    <vt:lpwstr>41;#Public Register|f1fcf6a6-5d97-4f1d-964e-a2f916eb1f18</vt:lpwstr>
  </property>
  <property fmtid="{D5CDD505-2E9C-101B-9397-08002B2CF9AE}" pid="28" name="ActivityGrouping">
    <vt:lpwstr>14;#Application ＆ Associated Docs|5eadfd3c-6deb-44e1-b7e1-16accd427bec</vt:lpwstr>
  </property>
  <property fmtid="{D5CDD505-2E9C-101B-9397-08002B2CF9AE}" pid="29" name="Catchment">
    <vt:lpwstr/>
  </property>
  <property fmtid="{D5CDD505-2E9C-101B-9397-08002B2CF9AE}" pid="30" name="MajorProjectID">
    <vt:lpwstr/>
  </property>
  <property fmtid="{D5CDD505-2E9C-101B-9397-08002B2CF9AE}" pid="31" name="StandardRulesID">
    <vt:lpwstr/>
  </property>
  <property fmtid="{D5CDD505-2E9C-101B-9397-08002B2CF9AE}" pid="32" name="CessationStatus">
    <vt:lpwstr/>
  </property>
  <property fmtid="{D5CDD505-2E9C-101B-9397-08002B2CF9AE}" pid="33" name="Regime">
    <vt:lpwstr>11;#EPR|0e5af97d-1a8c-4d8f-a20b-528a11cab1f6</vt:lpwstr>
  </property>
  <property fmtid="{D5CDD505-2E9C-101B-9397-08002B2CF9AE}" pid="34" name="RegulatedActivitySub-Class">
    <vt:lpwstr/>
  </property>
  <property fmtid="{D5CDD505-2E9C-101B-9397-08002B2CF9AE}" pid="35" name="EventType1">
    <vt:lpwstr/>
  </property>
  <property fmtid="{D5CDD505-2E9C-101B-9397-08002B2CF9AE}" pid="36" name="RegulatedActivityClass">
    <vt:lpwstr>49;#Installations|645f1c9c-65df-490a-9ce3-4a2aa7c5ff7f</vt:lpwstr>
  </property>
  <property fmtid="{D5CDD505-2E9C-101B-9397-08002B2CF9AE}" pid="37" name="RegulatedActivitySub_x002d_Class">
    <vt:lpwstr/>
  </property>
</Properties>
</file>