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uk.wspgroup.com\central data\Projects\700539xx\70053935 - Dairy Crest Davidstow env permit support\03 WIP\AC Acoustics\04 Documents\Final Noise Submission\App G - Noise Impact Assessment\"/>
    </mc:Choice>
  </mc:AlternateContent>
  <xr:revisionPtr revIDLastSave="0" documentId="13_ncr:1_{EED9308B-AD36-4144-86EC-2A2148E6E814}" xr6:coauthVersionLast="47" xr6:coauthVersionMax="47" xr10:uidLastSave="{00000000-0000-0000-0000-000000000000}"/>
  <bookViews>
    <workbookView xWindow="-108" yWindow="-108" windowWidth="23256" windowHeight="12576" tabRatio="871" firstSheet="11" activeTab="16" xr2:uid="{4D696B76-ADA4-46B5-99EC-850F83DAB776}"/>
  </bookViews>
  <sheets>
    <sheet name="TAB KEY" sheetId="21" r:id="rId1"/>
    <sheet name="Sources Scoped IN or OUT" sheetId="1" r:id="rId2"/>
    <sheet name="Hepworth 2020 - Creamery Meas" sheetId="13" r:id="rId3"/>
    <sheet name="Hepworth 2021 - Creamery Meas" sheetId="18" r:id="rId4"/>
    <sheet name="Hepworth 2 Source Data-Creamery" sheetId="5" r:id="rId5"/>
    <sheet name="Hepworth 1 Source Data - WPF" sheetId="6" r:id="rId6"/>
    <sheet name="Hepworth 3 Source Data - WPF" sheetId="10" r:id="rId7"/>
    <sheet name="Hepworth 4 Source Data - WPF" sheetId="15" r:id="rId8"/>
    <sheet name="Hepworth 2020 - WPF Meas" sheetId="14" r:id="rId9"/>
    <sheet name="Hepworth 2021 - WPF Meas" sheetId="19" r:id="rId10"/>
    <sheet name="WSP 2022 Surey - Tertiary Filts" sheetId="20" r:id="rId11"/>
    <sheet name="Agitator and Top Mixer" sheetId="7" r:id="rId12"/>
    <sheet name="Creamery #2" sheetId="2" r:id="rId13"/>
    <sheet name="Creamery #3" sheetId="3" r:id="rId14"/>
    <sheet name="Creamery #5" sheetId="4" r:id="rId15"/>
    <sheet name="Lagoon OCU" sheetId="23" r:id="rId16"/>
    <sheet name="BT1 and Divert Tank OCU" sheetId="25" r:id="rId17"/>
    <sheet name="Downstream Tertiary Filters" sheetId="26" r:id="rId18"/>
    <sheet name="DAFS" sheetId="24" r:id="rId19"/>
    <sheet name="BT 1Landia Pumps" sheetId="27" r:id="rId20"/>
    <sheet name="Surface Directivities" sheetId="28" r:id="rId21"/>
    <sheet name="Hepworth Tabled Baseline Data" sheetId="29" r:id="rId22"/>
    <sheet name="Sheet2" sheetId="30" r:id="rId23"/>
  </sheets>
  <externalReferences>
    <externalReference r:id="rId2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24" l="1"/>
  <c r="O8" i="24"/>
  <c r="P8" i="24"/>
  <c r="Q8" i="24"/>
  <c r="R8" i="24"/>
  <c r="S8" i="24"/>
  <c r="T8" i="24"/>
  <c r="U8" i="24"/>
  <c r="V8" i="24"/>
  <c r="W8" i="24"/>
  <c r="X8" i="24"/>
  <c r="Y8" i="24"/>
  <c r="Z8" i="24"/>
  <c r="AA8" i="24"/>
  <c r="AB8" i="24"/>
  <c r="AC8" i="24"/>
  <c r="AD8" i="24"/>
  <c r="AE8" i="24"/>
  <c r="AF8" i="24"/>
  <c r="AG8" i="24"/>
  <c r="AH8" i="24"/>
  <c r="AI8" i="24"/>
  <c r="AJ8" i="24"/>
  <c r="N9" i="24"/>
  <c r="O9" i="24"/>
  <c r="P9" i="24"/>
  <c r="Q9" i="24"/>
  <c r="R9" i="24"/>
  <c r="S9" i="24"/>
  <c r="T9" i="24"/>
  <c r="U9" i="24"/>
  <c r="V9" i="24"/>
  <c r="W9" i="24"/>
  <c r="X9" i="24"/>
  <c r="Y9" i="24"/>
  <c r="Z9" i="24"/>
  <c r="AA9" i="24"/>
  <c r="AB9" i="24"/>
  <c r="AC9" i="24"/>
  <c r="AD9" i="24"/>
  <c r="AE9" i="24"/>
  <c r="AF9" i="24"/>
  <c r="AG9" i="24"/>
  <c r="AH9" i="24"/>
  <c r="AI9" i="24"/>
  <c r="AJ9" i="24"/>
  <c r="M9" i="24"/>
  <c r="M8" i="24"/>
  <c r="AQ23" i="6"/>
  <c r="AR23" i="6"/>
  <c r="AS23" i="6"/>
  <c r="AT23" i="6"/>
  <c r="AU23" i="6"/>
  <c r="AV23" i="6"/>
  <c r="AW23" i="6"/>
  <c r="AX23" i="6"/>
  <c r="AY23" i="6"/>
  <c r="AZ23" i="6"/>
  <c r="BA23" i="6"/>
  <c r="BB23" i="6"/>
  <c r="BC23" i="6"/>
  <c r="BD23" i="6"/>
  <c r="BE23" i="6"/>
  <c r="BF23" i="6"/>
  <c r="BG23" i="6"/>
  <c r="BH23" i="6"/>
  <c r="BI23" i="6"/>
  <c r="BJ23" i="6"/>
  <c r="BK23" i="6"/>
  <c r="BL23" i="6"/>
  <c r="BM23" i="6"/>
  <c r="BN23" i="6"/>
  <c r="AQ24" i="6"/>
  <c r="AR24" i="6"/>
  <c r="AS24" i="6"/>
  <c r="AT24" i="6"/>
  <c r="AU24" i="6"/>
  <c r="AV24" i="6"/>
  <c r="AW24" i="6"/>
  <c r="AX24" i="6"/>
  <c r="AY24" i="6"/>
  <c r="AZ24" i="6"/>
  <c r="BA24" i="6"/>
  <c r="BB24" i="6"/>
  <c r="BC24" i="6"/>
  <c r="BD24" i="6"/>
  <c r="BE24" i="6"/>
  <c r="BF24" i="6"/>
  <c r="BG24" i="6"/>
  <c r="BH24" i="6"/>
  <c r="BI24" i="6"/>
  <c r="BJ24" i="6"/>
  <c r="BK24" i="6"/>
  <c r="BL24" i="6"/>
  <c r="BM24" i="6"/>
  <c r="BN24" i="6"/>
  <c r="AQ25" i="6"/>
  <c r="AR25" i="6"/>
  <c r="AS25" i="6"/>
  <c r="AT25" i="6"/>
  <c r="AU25" i="6"/>
  <c r="AV25" i="6"/>
  <c r="AW25" i="6"/>
  <c r="AX25" i="6"/>
  <c r="AY25" i="6"/>
  <c r="AZ25" i="6"/>
  <c r="BA25" i="6"/>
  <c r="BB25" i="6"/>
  <c r="BC25" i="6"/>
  <c r="BD25" i="6"/>
  <c r="BE25" i="6"/>
  <c r="BF25" i="6"/>
  <c r="BG25" i="6"/>
  <c r="BH25" i="6"/>
  <c r="BI25" i="6"/>
  <c r="BJ25" i="6"/>
  <c r="BK25" i="6"/>
  <c r="BL25" i="6"/>
  <c r="BM25" i="6"/>
  <c r="BN25" i="6"/>
  <c r="AQ26" i="6"/>
  <c r="AR26" i="6"/>
  <c r="AS26" i="6"/>
  <c r="AT26" i="6"/>
  <c r="AU26" i="6"/>
  <c r="AV26" i="6"/>
  <c r="AW26" i="6"/>
  <c r="AX26" i="6"/>
  <c r="AY26" i="6"/>
  <c r="AZ26" i="6"/>
  <c r="BA26" i="6"/>
  <c r="BB26" i="6"/>
  <c r="BC26" i="6"/>
  <c r="BD26" i="6"/>
  <c r="BE26" i="6"/>
  <c r="BF26" i="6"/>
  <c r="BG26" i="6"/>
  <c r="BH26" i="6"/>
  <c r="BI26" i="6"/>
  <c r="BJ26" i="6"/>
  <c r="BK26" i="6"/>
  <c r="BL26" i="6"/>
  <c r="BM26" i="6"/>
  <c r="BN26" i="6"/>
  <c r="AQ27" i="6"/>
  <c r="AR27" i="6"/>
  <c r="AS27" i="6"/>
  <c r="AT27" i="6"/>
  <c r="AU27" i="6"/>
  <c r="AV27" i="6"/>
  <c r="AW27" i="6"/>
  <c r="AX27" i="6"/>
  <c r="AY27" i="6"/>
  <c r="AZ27" i="6"/>
  <c r="BA27" i="6"/>
  <c r="BB27" i="6"/>
  <c r="BC27" i="6"/>
  <c r="BD27" i="6"/>
  <c r="BE27" i="6"/>
  <c r="BF27" i="6"/>
  <c r="BG27" i="6"/>
  <c r="BH27" i="6"/>
  <c r="BI27" i="6"/>
  <c r="BJ27" i="6"/>
  <c r="BK27" i="6"/>
  <c r="BL27" i="6"/>
  <c r="BM27" i="6"/>
  <c r="BN27" i="6"/>
  <c r="AQ28" i="6"/>
  <c r="AR28" i="6"/>
  <c r="AS28" i="6"/>
  <c r="AT28" i="6"/>
  <c r="AU28" i="6"/>
  <c r="AV28" i="6"/>
  <c r="AW28" i="6"/>
  <c r="AX28" i="6"/>
  <c r="AY28" i="6"/>
  <c r="AZ28" i="6"/>
  <c r="BA28" i="6"/>
  <c r="BB28" i="6"/>
  <c r="BC28" i="6"/>
  <c r="BD28" i="6"/>
  <c r="BE28" i="6"/>
  <c r="BF28" i="6"/>
  <c r="BG28" i="6"/>
  <c r="BH28" i="6"/>
  <c r="BI28" i="6"/>
  <c r="BJ28" i="6"/>
  <c r="BK28" i="6"/>
  <c r="BL28" i="6"/>
  <c r="BM28" i="6"/>
  <c r="BN28" i="6"/>
  <c r="AQ29" i="6"/>
  <c r="AR29" i="6"/>
  <c r="AS29" i="6"/>
  <c r="AT29" i="6"/>
  <c r="AU29" i="6"/>
  <c r="AV29" i="6"/>
  <c r="AW29" i="6"/>
  <c r="AX29" i="6"/>
  <c r="AY29" i="6"/>
  <c r="AZ29" i="6"/>
  <c r="BA29" i="6"/>
  <c r="BB29" i="6"/>
  <c r="BC29" i="6"/>
  <c r="BD29" i="6"/>
  <c r="BE29" i="6"/>
  <c r="BF29" i="6"/>
  <c r="BG29" i="6"/>
  <c r="BH29" i="6"/>
  <c r="BI29" i="6"/>
  <c r="BJ29" i="6"/>
  <c r="BK29" i="6"/>
  <c r="BL29" i="6"/>
  <c r="BM29" i="6"/>
  <c r="BN29" i="6"/>
  <c r="AQ30" i="6"/>
  <c r="AR30" i="6"/>
  <c r="AS30" i="6"/>
  <c r="AT30" i="6"/>
  <c r="AU30" i="6"/>
  <c r="AV30" i="6"/>
  <c r="AW30" i="6"/>
  <c r="AX30" i="6"/>
  <c r="AY30" i="6"/>
  <c r="AZ30" i="6"/>
  <c r="BA30" i="6"/>
  <c r="BB30" i="6"/>
  <c r="BC30" i="6"/>
  <c r="BD30" i="6"/>
  <c r="BE30" i="6"/>
  <c r="BF30" i="6"/>
  <c r="BG30" i="6"/>
  <c r="BH30" i="6"/>
  <c r="BI30" i="6"/>
  <c r="BJ30" i="6"/>
  <c r="BK30" i="6"/>
  <c r="BL30" i="6"/>
  <c r="BM30" i="6"/>
  <c r="BN30" i="6"/>
  <c r="AQ31" i="6"/>
  <c r="AR31" i="6"/>
  <c r="AS31" i="6"/>
  <c r="AT31" i="6"/>
  <c r="AU31" i="6"/>
  <c r="AV31" i="6"/>
  <c r="AW31" i="6"/>
  <c r="AX31" i="6"/>
  <c r="AY31" i="6"/>
  <c r="AZ31" i="6"/>
  <c r="BA31" i="6"/>
  <c r="BB31" i="6"/>
  <c r="BC31" i="6"/>
  <c r="BD31" i="6"/>
  <c r="BE31" i="6"/>
  <c r="BF31" i="6"/>
  <c r="BG31" i="6"/>
  <c r="BH31" i="6"/>
  <c r="BI31" i="6"/>
  <c r="BJ31" i="6"/>
  <c r="BK31" i="6"/>
  <c r="BL31" i="6"/>
  <c r="BM31" i="6"/>
  <c r="BN31" i="6"/>
  <c r="AQ32" i="6"/>
  <c r="AR32" i="6"/>
  <c r="AS32" i="6"/>
  <c r="AT32" i="6"/>
  <c r="AU32" i="6"/>
  <c r="AV32" i="6"/>
  <c r="AW32" i="6"/>
  <c r="AX32" i="6"/>
  <c r="AY32" i="6"/>
  <c r="AZ32" i="6"/>
  <c r="BA32" i="6"/>
  <c r="BB32" i="6"/>
  <c r="BC32" i="6"/>
  <c r="BD32" i="6"/>
  <c r="BE32" i="6"/>
  <c r="BF32" i="6"/>
  <c r="BG32" i="6"/>
  <c r="BH32" i="6"/>
  <c r="BI32" i="6"/>
  <c r="BJ32" i="6"/>
  <c r="BK32" i="6"/>
  <c r="BL32" i="6"/>
  <c r="BM32" i="6"/>
  <c r="BN32" i="6"/>
  <c r="AQ33" i="6"/>
  <c r="AR33" i="6"/>
  <c r="AS33" i="6"/>
  <c r="AT33" i="6"/>
  <c r="AU33" i="6"/>
  <c r="AV33" i="6"/>
  <c r="AW33" i="6"/>
  <c r="AX33" i="6"/>
  <c r="AY33" i="6"/>
  <c r="AZ33" i="6"/>
  <c r="BA33" i="6"/>
  <c r="BB33" i="6"/>
  <c r="BC33" i="6"/>
  <c r="BD33" i="6"/>
  <c r="BE33" i="6"/>
  <c r="BF33" i="6"/>
  <c r="BG33" i="6"/>
  <c r="BH33" i="6"/>
  <c r="BI33" i="6"/>
  <c r="BJ33" i="6"/>
  <c r="BK33" i="6"/>
  <c r="BL33" i="6"/>
  <c r="BM33" i="6"/>
  <c r="BN33" i="6"/>
  <c r="AQ34" i="6"/>
  <c r="AR34" i="6"/>
  <c r="AS34" i="6"/>
  <c r="AT34" i="6"/>
  <c r="AU34" i="6"/>
  <c r="AV34" i="6"/>
  <c r="AW34" i="6"/>
  <c r="AX34" i="6"/>
  <c r="AY34" i="6"/>
  <c r="AZ34" i="6"/>
  <c r="BA34" i="6"/>
  <c r="BB34" i="6"/>
  <c r="BC34" i="6"/>
  <c r="BD34" i="6"/>
  <c r="BE34" i="6"/>
  <c r="BF34" i="6"/>
  <c r="BG34" i="6"/>
  <c r="BH34" i="6"/>
  <c r="BI34" i="6"/>
  <c r="BJ34" i="6"/>
  <c r="BK34" i="6"/>
  <c r="BL34" i="6"/>
  <c r="BM34" i="6"/>
  <c r="BN34" i="6"/>
  <c r="AQ35" i="6"/>
  <c r="AR35" i="6"/>
  <c r="AS35" i="6"/>
  <c r="AT35" i="6"/>
  <c r="AU35" i="6"/>
  <c r="AV35" i="6"/>
  <c r="AW35" i="6"/>
  <c r="AX35" i="6"/>
  <c r="AY35" i="6"/>
  <c r="AZ35" i="6"/>
  <c r="BA35" i="6"/>
  <c r="BB35" i="6"/>
  <c r="BC35" i="6"/>
  <c r="BD35" i="6"/>
  <c r="BE35" i="6"/>
  <c r="BF35" i="6"/>
  <c r="BG35" i="6"/>
  <c r="BH35" i="6"/>
  <c r="BI35" i="6"/>
  <c r="BJ35" i="6"/>
  <c r="BK35" i="6"/>
  <c r="BL35" i="6"/>
  <c r="BM35" i="6"/>
  <c r="BN35" i="6"/>
  <c r="AQ16" i="6"/>
  <c r="AP17" i="6"/>
  <c r="AP18" i="6"/>
  <c r="AP19" i="6"/>
  <c r="AP20" i="6"/>
  <c r="AP21" i="6"/>
  <c r="AP22" i="6"/>
  <c r="AP23" i="6"/>
  <c r="AP24" i="6"/>
  <c r="AP25" i="6"/>
  <c r="AP26" i="6"/>
  <c r="AP27" i="6"/>
  <c r="AP28" i="6"/>
  <c r="AP29" i="6"/>
  <c r="AP30" i="6"/>
  <c r="AP31" i="6"/>
  <c r="AP32" i="6"/>
  <c r="AP33" i="6"/>
  <c r="AP34" i="6"/>
  <c r="AP35" i="6"/>
  <c r="AO17" i="6"/>
  <c r="AO18" i="6"/>
  <c r="AO19" i="6"/>
  <c r="AO20" i="6"/>
  <c r="AO21" i="6"/>
  <c r="AO22" i="6"/>
  <c r="AO23" i="6"/>
  <c r="AO24" i="6"/>
  <c r="AO25" i="6"/>
  <c r="AO26" i="6"/>
  <c r="AO27" i="6"/>
  <c r="AO28" i="6"/>
  <c r="AO29" i="6"/>
  <c r="AO30" i="6"/>
  <c r="AO31" i="6"/>
  <c r="AO32" i="6"/>
  <c r="AO33" i="6"/>
  <c r="AO34" i="6"/>
  <c r="AO35" i="6"/>
  <c r="AO16" i="6"/>
  <c r="BN22" i="6"/>
  <c r="BM22" i="6"/>
  <c r="BL22" i="6"/>
  <c r="BK22" i="6"/>
  <c r="BJ22" i="6"/>
  <c r="BI22" i="6"/>
  <c r="BH22" i="6"/>
  <c r="BG22" i="6"/>
  <c r="BF22" i="6"/>
  <c r="BE22" i="6"/>
  <c r="BD22" i="6"/>
  <c r="BC22" i="6"/>
  <c r="BB22" i="6"/>
  <c r="BA22" i="6"/>
  <c r="AZ22" i="6"/>
  <c r="AY22" i="6"/>
  <c r="AX22" i="6"/>
  <c r="AW22" i="6"/>
  <c r="AV22" i="6"/>
  <c r="AU22" i="6"/>
  <c r="AT22" i="6"/>
  <c r="AS22" i="6"/>
  <c r="AR22" i="6"/>
  <c r="AQ22" i="6"/>
  <c r="BN21" i="6"/>
  <c r="BM21" i="6"/>
  <c r="BL21" i="6"/>
  <c r="BK21" i="6"/>
  <c r="BJ21" i="6"/>
  <c r="BI21" i="6"/>
  <c r="BH21" i="6"/>
  <c r="BG21" i="6"/>
  <c r="BF21" i="6"/>
  <c r="BE21" i="6"/>
  <c r="BD21" i="6"/>
  <c r="BC21" i="6"/>
  <c r="BB21" i="6"/>
  <c r="BA21" i="6"/>
  <c r="AZ21" i="6"/>
  <c r="AY21" i="6"/>
  <c r="AX21" i="6"/>
  <c r="AW21" i="6"/>
  <c r="AV21" i="6"/>
  <c r="AU21" i="6"/>
  <c r="AT21" i="6"/>
  <c r="AS21" i="6"/>
  <c r="AR21" i="6"/>
  <c r="AQ21" i="6"/>
  <c r="BN20" i="6"/>
  <c r="BM20" i="6"/>
  <c r="BL20" i="6"/>
  <c r="BK20" i="6"/>
  <c r="BJ20" i="6"/>
  <c r="BI20" i="6"/>
  <c r="BH20" i="6"/>
  <c r="BG20" i="6"/>
  <c r="BF20" i="6"/>
  <c r="BE20" i="6"/>
  <c r="BD20" i="6"/>
  <c r="BC20" i="6"/>
  <c r="BB20" i="6"/>
  <c r="BA20" i="6"/>
  <c r="AZ20" i="6"/>
  <c r="AY20" i="6"/>
  <c r="AX20" i="6"/>
  <c r="AW20" i="6"/>
  <c r="AV20" i="6"/>
  <c r="AU20" i="6"/>
  <c r="AT20" i="6"/>
  <c r="AS20" i="6"/>
  <c r="AR20" i="6"/>
  <c r="AQ20" i="6"/>
  <c r="BN19" i="6"/>
  <c r="BM19" i="6"/>
  <c r="BL19" i="6"/>
  <c r="BK19" i="6"/>
  <c r="BJ19" i="6"/>
  <c r="BI19" i="6"/>
  <c r="BH19" i="6"/>
  <c r="BG19" i="6"/>
  <c r="BF19" i="6"/>
  <c r="BE19" i="6"/>
  <c r="BD19" i="6"/>
  <c r="BC19" i="6"/>
  <c r="BB19" i="6"/>
  <c r="BA19" i="6"/>
  <c r="AZ19" i="6"/>
  <c r="AY19" i="6"/>
  <c r="AX19" i="6"/>
  <c r="AW19" i="6"/>
  <c r="AV19" i="6"/>
  <c r="AU19" i="6"/>
  <c r="AT19" i="6"/>
  <c r="AS19" i="6"/>
  <c r="AR19" i="6"/>
  <c r="AQ19" i="6"/>
  <c r="BN18" i="6"/>
  <c r="BM18" i="6"/>
  <c r="BL18" i="6"/>
  <c r="BK18" i="6"/>
  <c r="BJ18" i="6"/>
  <c r="BI18" i="6"/>
  <c r="BH18" i="6"/>
  <c r="BG18" i="6"/>
  <c r="BF18" i="6"/>
  <c r="BE18" i="6"/>
  <c r="BD18" i="6"/>
  <c r="BC18" i="6"/>
  <c r="BB18" i="6"/>
  <c r="BA18" i="6"/>
  <c r="AZ18" i="6"/>
  <c r="AY18" i="6"/>
  <c r="AX18" i="6"/>
  <c r="AW18" i="6"/>
  <c r="AV18" i="6"/>
  <c r="AU18" i="6"/>
  <c r="AT18" i="6"/>
  <c r="AS18" i="6"/>
  <c r="AR18" i="6"/>
  <c r="AQ18" i="6"/>
  <c r="BN17" i="6"/>
  <c r="BM17" i="6"/>
  <c r="BL17" i="6"/>
  <c r="BK17" i="6"/>
  <c r="BJ17" i="6"/>
  <c r="BI17" i="6"/>
  <c r="BH17" i="6"/>
  <c r="BG17" i="6"/>
  <c r="BF17" i="6"/>
  <c r="BE17" i="6"/>
  <c r="BD17" i="6"/>
  <c r="BC17" i="6"/>
  <c r="BB17" i="6"/>
  <c r="BA17" i="6"/>
  <c r="AZ17" i="6"/>
  <c r="AY17" i="6"/>
  <c r="AX17" i="6"/>
  <c r="AW17" i="6"/>
  <c r="AV17" i="6"/>
  <c r="AU17" i="6"/>
  <c r="AT17" i="6"/>
  <c r="AS17" i="6"/>
  <c r="AR17" i="6"/>
  <c r="AQ17" i="6"/>
  <c r="BN16" i="6"/>
  <c r="BM16" i="6"/>
  <c r="BL16" i="6"/>
  <c r="BK16" i="6"/>
  <c r="BJ16" i="6"/>
  <c r="BI16" i="6"/>
  <c r="BH16" i="6"/>
  <c r="BG16" i="6"/>
  <c r="BF16" i="6"/>
  <c r="BE16" i="6"/>
  <c r="BD16" i="6"/>
  <c r="BC16" i="6"/>
  <c r="BB16" i="6"/>
  <c r="BA16" i="6"/>
  <c r="AZ16" i="6"/>
  <c r="AY16" i="6"/>
  <c r="AX16" i="6"/>
  <c r="AW16" i="6"/>
  <c r="AV16" i="6"/>
  <c r="AU16" i="6"/>
  <c r="AT16" i="6"/>
  <c r="AS16" i="6"/>
  <c r="AR16" i="6"/>
  <c r="AP16" i="6"/>
  <c r="AP16" i="10"/>
  <c r="AQ16" i="10"/>
  <c r="AR16" i="10"/>
  <c r="AS16" i="10"/>
  <c r="AT16" i="10"/>
  <c r="AU16" i="10"/>
  <c r="AV16" i="10"/>
  <c r="AW16" i="10"/>
  <c r="AX16" i="10"/>
  <c r="AY16" i="10"/>
  <c r="AZ16" i="10"/>
  <c r="BA16" i="10"/>
  <c r="BB16" i="10"/>
  <c r="BC16" i="10"/>
  <c r="BD16" i="10"/>
  <c r="BE16" i="10"/>
  <c r="BF16" i="10"/>
  <c r="BG16" i="10"/>
  <c r="BH16" i="10"/>
  <c r="BI16" i="10"/>
  <c r="BJ16" i="10"/>
  <c r="BK16" i="10"/>
  <c r="BL16" i="10"/>
  <c r="BM16" i="10"/>
  <c r="BN16" i="10"/>
  <c r="BO16" i="10"/>
  <c r="AP17" i="10"/>
  <c r="AQ17" i="10"/>
  <c r="AR17" i="10"/>
  <c r="AS17" i="10"/>
  <c r="AT17" i="10"/>
  <c r="AU17" i="10"/>
  <c r="AV17" i="10"/>
  <c r="AW17" i="10"/>
  <c r="AX17" i="10"/>
  <c r="AY17" i="10"/>
  <c r="AZ17" i="10"/>
  <c r="BA17" i="10"/>
  <c r="BB17" i="10"/>
  <c r="BC17" i="10"/>
  <c r="BD17" i="10"/>
  <c r="BE17" i="10"/>
  <c r="BF17" i="10"/>
  <c r="BG17" i="10"/>
  <c r="BH17" i="10"/>
  <c r="BI17" i="10"/>
  <c r="BJ17" i="10"/>
  <c r="BK17" i="10"/>
  <c r="BL17" i="10"/>
  <c r="BM17" i="10"/>
  <c r="BN17" i="10"/>
  <c r="BO17" i="10"/>
  <c r="AP18" i="10"/>
  <c r="AQ18" i="10"/>
  <c r="AR18" i="10"/>
  <c r="AS18" i="10"/>
  <c r="AT18" i="10"/>
  <c r="AU18" i="10"/>
  <c r="AV18" i="10"/>
  <c r="AW18" i="10"/>
  <c r="AX18" i="10"/>
  <c r="AY18" i="10"/>
  <c r="AZ18" i="10"/>
  <c r="BA18" i="10"/>
  <c r="BB18" i="10"/>
  <c r="BC18" i="10"/>
  <c r="BD18" i="10"/>
  <c r="BE18" i="10"/>
  <c r="BF18" i="10"/>
  <c r="BG18" i="10"/>
  <c r="BH18" i="10"/>
  <c r="BI18" i="10"/>
  <c r="BJ18" i="10"/>
  <c r="BK18" i="10"/>
  <c r="BL18" i="10"/>
  <c r="BM18" i="10"/>
  <c r="BN18" i="10"/>
  <c r="BO18" i="10"/>
  <c r="AP19" i="10"/>
  <c r="AQ19" i="10"/>
  <c r="AR19" i="10"/>
  <c r="AS19" i="10"/>
  <c r="AT19" i="10"/>
  <c r="AU19" i="10"/>
  <c r="AV19" i="10"/>
  <c r="AW19" i="10"/>
  <c r="AX19" i="10"/>
  <c r="AY19" i="10"/>
  <c r="AZ19" i="10"/>
  <c r="BA19" i="10"/>
  <c r="BB19" i="10"/>
  <c r="BC19" i="10"/>
  <c r="BD19" i="10"/>
  <c r="BE19" i="10"/>
  <c r="BF19" i="10"/>
  <c r="BG19" i="10"/>
  <c r="BH19" i="10"/>
  <c r="BI19" i="10"/>
  <c r="BJ19" i="10"/>
  <c r="BK19" i="10"/>
  <c r="BL19" i="10"/>
  <c r="BM19" i="10"/>
  <c r="BN19" i="10"/>
  <c r="BO19" i="10"/>
  <c r="AP20" i="10"/>
  <c r="AQ20" i="10"/>
  <c r="AR20" i="10"/>
  <c r="AS20" i="10"/>
  <c r="AT20" i="10"/>
  <c r="AU20" i="10"/>
  <c r="AV20" i="10"/>
  <c r="AW20" i="10"/>
  <c r="AX20" i="10"/>
  <c r="AY20" i="10"/>
  <c r="AZ20" i="10"/>
  <c r="BA20" i="10"/>
  <c r="BB20" i="10"/>
  <c r="BC20" i="10"/>
  <c r="BD20" i="10"/>
  <c r="BE20" i="10"/>
  <c r="BF20" i="10"/>
  <c r="BG20" i="10"/>
  <c r="BH20" i="10"/>
  <c r="BI20" i="10"/>
  <c r="BJ20" i="10"/>
  <c r="BK20" i="10"/>
  <c r="BL20" i="10"/>
  <c r="BM20" i="10"/>
  <c r="BN20" i="10"/>
  <c r="BO20" i="10"/>
  <c r="AP21" i="10"/>
  <c r="AQ21" i="10"/>
  <c r="AR21" i="10"/>
  <c r="AS21" i="10"/>
  <c r="AT21" i="10"/>
  <c r="AU21" i="10"/>
  <c r="AV21" i="10"/>
  <c r="AW21" i="10"/>
  <c r="AX21" i="10"/>
  <c r="AY21" i="10"/>
  <c r="AZ21" i="10"/>
  <c r="BA21" i="10"/>
  <c r="BB21" i="10"/>
  <c r="BC21" i="10"/>
  <c r="BD21" i="10"/>
  <c r="BE21" i="10"/>
  <c r="BF21" i="10"/>
  <c r="BG21" i="10"/>
  <c r="BH21" i="10"/>
  <c r="BI21" i="10"/>
  <c r="BJ21" i="10"/>
  <c r="BK21" i="10"/>
  <c r="BL21" i="10"/>
  <c r="BM21" i="10"/>
  <c r="BN21" i="10"/>
  <c r="BO21" i="10"/>
  <c r="AP22" i="10"/>
  <c r="AQ22" i="10"/>
  <c r="AR22" i="10"/>
  <c r="AS22" i="10"/>
  <c r="AT22" i="10"/>
  <c r="AU22" i="10"/>
  <c r="AV22" i="10"/>
  <c r="AW22" i="10"/>
  <c r="AX22" i="10"/>
  <c r="AY22" i="10"/>
  <c r="AZ22" i="10"/>
  <c r="BA22" i="10"/>
  <c r="BB22" i="10"/>
  <c r="BC22" i="10"/>
  <c r="BD22" i="10"/>
  <c r="BE22" i="10"/>
  <c r="BF22" i="10"/>
  <c r="BG22" i="10"/>
  <c r="BH22" i="10"/>
  <c r="BI22" i="10"/>
  <c r="BJ22" i="10"/>
  <c r="BK22" i="10"/>
  <c r="BL22" i="10"/>
  <c r="BM22" i="10"/>
  <c r="BN22" i="10"/>
  <c r="BO22" i="10"/>
  <c r="AP23" i="10"/>
  <c r="AQ23" i="10"/>
  <c r="AR23" i="10"/>
  <c r="AS23" i="10"/>
  <c r="AT23" i="10"/>
  <c r="AU23" i="10"/>
  <c r="AV23" i="10"/>
  <c r="AW23" i="10"/>
  <c r="AX23" i="10"/>
  <c r="AY23" i="10"/>
  <c r="AZ23" i="10"/>
  <c r="BA23" i="10"/>
  <c r="BB23" i="10"/>
  <c r="BC23" i="10"/>
  <c r="BD23" i="10"/>
  <c r="BE23" i="10"/>
  <c r="BF23" i="10"/>
  <c r="BG23" i="10"/>
  <c r="BH23" i="10"/>
  <c r="BI23" i="10"/>
  <c r="BJ23" i="10"/>
  <c r="BK23" i="10"/>
  <c r="BL23" i="10"/>
  <c r="BM23" i="10"/>
  <c r="BN23" i="10"/>
  <c r="BO23" i="10"/>
  <c r="AP24" i="10"/>
  <c r="AQ24" i="10"/>
  <c r="AR24" i="10"/>
  <c r="AS24" i="10"/>
  <c r="AT24" i="10"/>
  <c r="AU24" i="10"/>
  <c r="AV24" i="10"/>
  <c r="AW24" i="10"/>
  <c r="AX24" i="10"/>
  <c r="AY24" i="10"/>
  <c r="AZ24" i="10"/>
  <c r="BA24" i="10"/>
  <c r="BB24" i="10"/>
  <c r="BC24" i="10"/>
  <c r="BD24" i="10"/>
  <c r="BE24" i="10"/>
  <c r="BF24" i="10"/>
  <c r="BG24" i="10"/>
  <c r="BH24" i="10"/>
  <c r="BI24" i="10"/>
  <c r="BJ24" i="10"/>
  <c r="BK24" i="10"/>
  <c r="BL24" i="10"/>
  <c r="BM24" i="10"/>
  <c r="BN24" i="10"/>
  <c r="BO24" i="10"/>
  <c r="AP25" i="10"/>
  <c r="AQ25" i="10"/>
  <c r="AR25" i="10"/>
  <c r="AS25" i="10"/>
  <c r="AT25" i="10"/>
  <c r="AU25" i="10"/>
  <c r="AV25" i="10"/>
  <c r="AW25" i="10"/>
  <c r="AX25" i="10"/>
  <c r="AY25" i="10"/>
  <c r="AZ25" i="10"/>
  <c r="BA25" i="10"/>
  <c r="BB25" i="10"/>
  <c r="BC25" i="10"/>
  <c r="BD25" i="10"/>
  <c r="BE25" i="10"/>
  <c r="BF25" i="10"/>
  <c r="BG25" i="10"/>
  <c r="BH25" i="10"/>
  <c r="BI25" i="10"/>
  <c r="BJ25" i="10"/>
  <c r="BK25" i="10"/>
  <c r="BL25" i="10"/>
  <c r="BM25" i="10"/>
  <c r="BN25" i="10"/>
  <c r="BO25" i="10"/>
  <c r="AP26" i="10"/>
  <c r="AQ26" i="10"/>
  <c r="AR26" i="10"/>
  <c r="AS26" i="10"/>
  <c r="AT26" i="10"/>
  <c r="AU26" i="10"/>
  <c r="AV26" i="10"/>
  <c r="AW26" i="10"/>
  <c r="AX26" i="10"/>
  <c r="AY26" i="10"/>
  <c r="AZ26" i="10"/>
  <c r="BA26" i="10"/>
  <c r="BB26" i="10"/>
  <c r="BC26" i="10"/>
  <c r="BD26" i="10"/>
  <c r="BE26" i="10"/>
  <c r="BF26" i="10"/>
  <c r="BG26" i="10"/>
  <c r="BH26" i="10"/>
  <c r="BI26" i="10"/>
  <c r="BJ26" i="10"/>
  <c r="BK26" i="10"/>
  <c r="BL26" i="10"/>
  <c r="BM26" i="10"/>
  <c r="BN26" i="10"/>
  <c r="BO26" i="10"/>
  <c r="AP27" i="10"/>
  <c r="AQ27" i="10"/>
  <c r="AR27" i="10"/>
  <c r="AS27" i="10"/>
  <c r="AT27" i="10"/>
  <c r="AU27" i="10"/>
  <c r="AV27" i="10"/>
  <c r="AW27" i="10"/>
  <c r="AX27" i="10"/>
  <c r="AY27" i="10"/>
  <c r="AZ27" i="10"/>
  <c r="BA27" i="10"/>
  <c r="BB27" i="10"/>
  <c r="BC27" i="10"/>
  <c r="BD27" i="10"/>
  <c r="BE27" i="10"/>
  <c r="BF27" i="10"/>
  <c r="BG27" i="10"/>
  <c r="BH27" i="10"/>
  <c r="BI27" i="10"/>
  <c r="BJ27" i="10"/>
  <c r="BK27" i="10"/>
  <c r="BL27" i="10"/>
  <c r="BM27" i="10"/>
  <c r="BN27" i="10"/>
  <c r="BO27" i="10"/>
  <c r="AP28" i="10"/>
  <c r="AQ28" i="10"/>
  <c r="AR28" i="10"/>
  <c r="AS28" i="10"/>
  <c r="AT28" i="10"/>
  <c r="AU28" i="10"/>
  <c r="AV28" i="10"/>
  <c r="AW28" i="10"/>
  <c r="AX28" i="10"/>
  <c r="AY28" i="10"/>
  <c r="AZ28" i="10"/>
  <c r="BA28" i="10"/>
  <c r="BB28" i="10"/>
  <c r="BC28" i="10"/>
  <c r="BD28" i="10"/>
  <c r="BE28" i="10"/>
  <c r="BF28" i="10"/>
  <c r="BG28" i="10"/>
  <c r="BH28" i="10"/>
  <c r="BI28" i="10"/>
  <c r="BJ28" i="10"/>
  <c r="BK28" i="10"/>
  <c r="BL28" i="10"/>
  <c r="BM28" i="10"/>
  <c r="BN28" i="10"/>
  <c r="BO28" i="10"/>
  <c r="AP29" i="10"/>
  <c r="AQ29" i="10"/>
  <c r="AR29" i="10"/>
  <c r="AS29" i="10"/>
  <c r="AT29" i="10"/>
  <c r="AU29" i="10"/>
  <c r="AV29" i="10"/>
  <c r="AW29" i="10"/>
  <c r="AX29" i="10"/>
  <c r="AY29" i="10"/>
  <c r="AZ29" i="10"/>
  <c r="BA29" i="10"/>
  <c r="BB29" i="10"/>
  <c r="BC29" i="10"/>
  <c r="BD29" i="10"/>
  <c r="BE29" i="10"/>
  <c r="BF29" i="10"/>
  <c r="BG29" i="10"/>
  <c r="BH29" i="10"/>
  <c r="BI29" i="10"/>
  <c r="BJ29" i="10"/>
  <c r="BK29" i="10"/>
  <c r="BL29" i="10"/>
  <c r="BM29" i="10"/>
  <c r="BN29" i="10"/>
  <c r="BO29" i="10"/>
  <c r="AP30" i="10"/>
  <c r="AQ30" i="10"/>
  <c r="AR30" i="10"/>
  <c r="AS30" i="10"/>
  <c r="AT30" i="10"/>
  <c r="AU30" i="10"/>
  <c r="AV30" i="10"/>
  <c r="AW30" i="10"/>
  <c r="AX30" i="10"/>
  <c r="AY30" i="10"/>
  <c r="AZ30" i="10"/>
  <c r="BA30" i="10"/>
  <c r="BB30" i="10"/>
  <c r="BC30" i="10"/>
  <c r="BD30" i="10"/>
  <c r="BE30" i="10"/>
  <c r="BF30" i="10"/>
  <c r="BG30" i="10"/>
  <c r="BH30" i="10"/>
  <c r="BI30" i="10"/>
  <c r="BJ30" i="10"/>
  <c r="BK30" i="10"/>
  <c r="BL30" i="10"/>
  <c r="BM30" i="10"/>
  <c r="BN30" i="10"/>
  <c r="BO30" i="10"/>
  <c r="AP31" i="10"/>
  <c r="AQ31" i="10"/>
  <c r="AR31" i="10"/>
  <c r="AS31" i="10"/>
  <c r="AT31" i="10"/>
  <c r="AU31" i="10"/>
  <c r="AV31" i="10"/>
  <c r="AW31" i="10"/>
  <c r="AX31" i="10"/>
  <c r="AY31" i="10"/>
  <c r="AZ31" i="10"/>
  <c r="BA31" i="10"/>
  <c r="BB31" i="10"/>
  <c r="BC31" i="10"/>
  <c r="BD31" i="10"/>
  <c r="BE31" i="10"/>
  <c r="BF31" i="10"/>
  <c r="BG31" i="10"/>
  <c r="BH31" i="10"/>
  <c r="BI31" i="10"/>
  <c r="BJ31" i="10"/>
  <c r="BK31" i="10"/>
  <c r="BL31" i="10"/>
  <c r="BM31" i="10"/>
  <c r="BN31" i="10"/>
  <c r="BO31" i="10"/>
  <c r="AP32" i="10"/>
  <c r="AQ32" i="10"/>
  <c r="AR32" i="10"/>
  <c r="AS32" i="10"/>
  <c r="AT32" i="10"/>
  <c r="AU32" i="10"/>
  <c r="AV32" i="10"/>
  <c r="AW32" i="10"/>
  <c r="AX32" i="10"/>
  <c r="AY32" i="10"/>
  <c r="AZ32" i="10"/>
  <c r="BA32" i="10"/>
  <c r="BB32" i="10"/>
  <c r="BC32" i="10"/>
  <c r="BD32" i="10"/>
  <c r="BE32" i="10"/>
  <c r="BF32" i="10"/>
  <c r="BG32" i="10"/>
  <c r="BH32" i="10"/>
  <c r="BI32" i="10"/>
  <c r="BJ32" i="10"/>
  <c r="BK32" i="10"/>
  <c r="BL32" i="10"/>
  <c r="BM32" i="10"/>
  <c r="BN32" i="10"/>
  <c r="BO32" i="10"/>
  <c r="AP33" i="10"/>
  <c r="AQ33" i="10"/>
  <c r="AR33" i="10"/>
  <c r="AS33" i="10"/>
  <c r="AT33" i="10"/>
  <c r="AU33" i="10"/>
  <c r="AV33" i="10"/>
  <c r="AW33" i="10"/>
  <c r="AX33" i="10"/>
  <c r="AY33" i="10"/>
  <c r="AZ33" i="10"/>
  <c r="BA33" i="10"/>
  <c r="BB33" i="10"/>
  <c r="BC33" i="10"/>
  <c r="BD33" i="10"/>
  <c r="BE33" i="10"/>
  <c r="BF33" i="10"/>
  <c r="BG33" i="10"/>
  <c r="BH33" i="10"/>
  <c r="BI33" i="10"/>
  <c r="BJ33" i="10"/>
  <c r="BK33" i="10"/>
  <c r="BL33" i="10"/>
  <c r="BM33" i="10"/>
  <c r="BN33" i="10"/>
  <c r="BO33" i="10"/>
  <c r="AP34" i="10"/>
  <c r="AQ34" i="10"/>
  <c r="AR34" i="10"/>
  <c r="AS34" i="10"/>
  <c r="AT34" i="10"/>
  <c r="AU34" i="10"/>
  <c r="AV34" i="10"/>
  <c r="AW34" i="10"/>
  <c r="AX34" i="10"/>
  <c r="AY34" i="10"/>
  <c r="AZ34" i="10"/>
  <c r="BA34" i="10"/>
  <c r="BB34" i="10"/>
  <c r="BC34" i="10"/>
  <c r="BD34" i="10"/>
  <c r="BE34" i="10"/>
  <c r="BF34" i="10"/>
  <c r="BG34" i="10"/>
  <c r="BH34" i="10"/>
  <c r="BI34" i="10"/>
  <c r="BJ34" i="10"/>
  <c r="BK34" i="10"/>
  <c r="BL34" i="10"/>
  <c r="BM34" i="10"/>
  <c r="BN34" i="10"/>
  <c r="BO34" i="10"/>
  <c r="AP35" i="10"/>
  <c r="AQ35" i="10"/>
  <c r="AR35" i="10"/>
  <c r="AS35" i="10"/>
  <c r="AT35" i="10"/>
  <c r="AU35" i="10"/>
  <c r="AV35" i="10"/>
  <c r="AW35" i="10"/>
  <c r="AX35" i="10"/>
  <c r="AY35" i="10"/>
  <c r="AZ35" i="10"/>
  <c r="BA35" i="10"/>
  <c r="BB35" i="10"/>
  <c r="BC35" i="10"/>
  <c r="BD35" i="10"/>
  <c r="BE35" i="10"/>
  <c r="BF35" i="10"/>
  <c r="BG35" i="10"/>
  <c r="BH35" i="10"/>
  <c r="BI35" i="10"/>
  <c r="BJ35" i="10"/>
  <c r="BK35" i="10"/>
  <c r="BL35" i="10"/>
  <c r="BM35" i="10"/>
  <c r="BN35" i="10"/>
  <c r="BO35" i="10"/>
  <c r="AP36" i="10"/>
  <c r="AQ36" i="10"/>
  <c r="AR36" i="10"/>
  <c r="AS36" i="10"/>
  <c r="AT36" i="10"/>
  <c r="AU36" i="10"/>
  <c r="AV36" i="10"/>
  <c r="AW36" i="10"/>
  <c r="AX36" i="10"/>
  <c r="AY36" i="10"/>
  <c r="AZ36" i="10"/>
  <c r="BA36" i="10"/>
  <c r="BB36" i="10"/>
  <c r="BC36" i="10"/>
  <c r="BD36" i="10"/>
  <c r="BE36" i="10"/>
  <c r="BF36" i="10"/>
  <c r="BG36" i="10"/>
  <c r="BH36" i="10"/>
  <c r="BI36" i="10"/>
  <c r="BJ36" i="10"/>
  <c r="BK36" i="10"/>
  <c r="BL36" i="10"/>
  <c r="BM36" i="10"/>
  <c r="BN36" i="10"/>
  <c r="BO36" i="10"/>
  <c r="AP37" i="10"/>
  <c r="AQ37" i="10"/>
  <c r="AR37" i="10"/>
  <c r="AS37" i="10"/>
  <c r="AT37" i="10"/>
  <c r="AU37" i="10"/>
  <c r="AV37" i="10"/>
  <c r="AW37" i="10"/>
  <c r="AX37" i="10"/>
  <c r="AY37" i="10"/>
  <c r="AZ37" i="10"/>
  <c r="BA37" i="10"/>
  <c r="BB37" i="10"/>
  <c r="BC37" i="10"/>
  <c r="BD37" i="10"/>
  <c r="BE37" i="10"/>
  <c r="BF37" i="10"/>
  <c r="BG37" i="10"/>
  <c r="BH37" i="10"/>
  <c r="BI37" i="10"/>
  <c r="BJ37" i="10"/>
  <c r="BK37" i="10"/>
  <c r="BL37" i="10"/>
  <c r="BM37" i="10"/>
  <c r="BN37" i="10"/>
  <c r="BO37" i="10"/>
  <c r="AP38" i="10"/>
  <c r="AQ38" i="10"/>
  <c r="AR38" i="10"/>
  <c r="AS38" i="10"/>
  <c r="AT38" i="10"/>
  <c r="AU38" i="10"/>
  <c r="AV38" i="10"/>
  <c r="AW38" i="10"/>
  <c r="AX38" i="10"/>
  <c r="AY38" i="10"/>
  <c r="AZ38" i="10"/>
  <c r="BA38" i="10"/>
  <c r="BB38" i="10"/>
  <c r="BC38" i="10"/>
  <c r="BD38" i="10"/>
  <c r="BE38" i="10"/>
  <c r="BF38" i="10"/>
  <c r="BG38" i="10"/>
  <c r="BH38" i="10"/>
  <c r="BI38" i="10"/>
  <c r="BJ38" i="10"/>
  <c r="BK38" i="10"/>
  <c r="BL38" i="10"/>
  <c r="BM38" i="10"/>
  <c r="BN38" i="10"/>
  <c r="BO38" i="10"/>
  <c r="AP39" i="10"/>
  <c r="AQ39" i="10"/>
  <c r="AR39" i="10"/>
  <c r="AS39" i="10"/>
  <c r="AT39" i="10"/>
  <c r="AU39" i="10"/>
  <c r="AV39" i="10"/>
  <c r="AW39" i="10"/>
  <c r="AX39" i="10"/>
  <c r="AY39" i="10"/>
  <c r="AZ39" i="10"/>
  <c r="BA39" i="10"/>
  <c r="BB39" i="10"/>
  <c r="BC39" i="10"/>
  <c r="BD39" i="10"/>
  <c r="BE39" i="10"/>
  <c r="BF39" i="10"/>
  <c r="BG39" i="10"/>
  <c r="BH39" i="10"/>
  <c r="BI39" i="10"/>
  <c r="BJ39" i="10"/>
  <c r="BK39" i="10"/>
  <c r="BL39" i="10"/>
  <c r="BM39" i="10"/>
  <c r="BN39" i="10"/>
  <c r="BO39" i="10"/>
  <c r="AP40" i="10"/>
  <c r="AQ40" i="10"/>
  <c r="AR40" i="10"/>
  <c r="AS40" i="10"/>
  <c r="AT40" i="10"/>
  <c r="AU40" i="10"/>
  <c r="AV40" i="10"/>
  <c r="AW40" i="10"/>
  <c r="AX40" i="10"/>
  <c r="AY40" i="10"/>
  <c r="AZ40" i="10"/>
  <c r="BA40" i="10"/>
  <c r="BB40" i="10"/>
  <c r="BC40" i="10"/>
  <c r="BD40" i="10"/>
  <c r="BE40" i="10"/>
  <c r="BF40" i="10"/>
  <c r="BG40" i="10"/>
  <c r="BH40" i="10"/>
  <c r="BI40" i="10"/>
  <c r="BJ40" i="10"/>
  <c r="BK40" i="10"/>
  <c r="BL40" i="10"/>
  <c r="BM40" i="10"/>
  <c r="BN40" i="10"/>
  <c r="BO40" i="10"/>
  <c r="AP41" i="10"/>
  <c r="AQ41" i="10"/>
  <c r="AR41" i="10"/>
  <c r="AS41" i="10"/>
  <c r="AT41" i="10"/>
  <c r="AU41" i="10"/>
  <c r="AV41" i="10"/>
  <c r="AW41" i="10"/>
  <c r="AX41" i="10"/>
  <c r="AY41" i="10"/>
  <c r="AZ41" i="10"/>
  <c r="BA41" i="10"/>
  <c r="BB41" i="10"/>
  <c r="BC41" i="10"/>
  <c r="BD41" i="10"/>
  <c r="BE41" i="10"/>
  <c r="BF41" i="10"/>
  <c r="BG41" i="10"/>
  <c r="BH41" i="10"/>
  <c r="BI41" i="10"/>
  <c r="BJ41" i="10"/>
  <c r="BK41" i="10"/>
  <c r="BL41" i="10"/>
  <c r="BM41" i="10"/>
  <c r="BN41" i="10"/>
  <c r="BO41" i="10"/>
  <c r="AP42" i="10"/>
  <c r="AQ42" i="10"/>
  <c r="AR42" i="10"/>
  <c r="AS42" i="10"/>
  <c r="AT42" i="10"/>
  <c r="AU42" i="10"/>
  <c r="AV42" i="10"/>
  <c r="AW42" i="10"/>
  <c r="AX42" i="10"/>
  <c r="AY42" i="10"/>
  <c r="AZ42" i="10"/>
  <c r="BA42" i="10"/>
  <c r="BB42" i="10"/>
  <c r="BC42" i="10"/>
  <c r="BD42" i="10"/>
  <c r="BE42" i="10"/>
  <c r="BF42" i="10"/>
  <c r="BG42" i="10"/>
  <c r="BH42" i="10"/>
  <c r="BI42" i="10"/>
  <c r="BJ42" i="10"/>
  <c r="BK42" i="10"/>
  <c r="BL42" i="10"/>
  <c r="BM42" i="10"/>
  <c r="BN42" i="10"/>
  <c r="BO42" i="10"/>
  <c r="AP43" i="10"/>
  <c r="AQ43" i="10"/>
  <c r="AR43" i="10"/>
  <c r="AS43" i="10"/>
  <c r="AT43" i="10"/>
  <c r="AU43" i="10"/>
  <c r="AV43" i="10"/>
  <c r="AW43" i="10"/>
  <c r="AX43" i="10"/>
  <c r="AY43" i="10"/>
  <c r="AZ43" i="10"/>
  <c r="BA43" i="10"/>
  <c r="BB43" i="10"/>
  <c r="BC43" i="10"/>
  <c r="BD43" i="10"/>
  <c r="BE43" i="10"/>
  <c r="BF43" i="10"/>
  <c r="BG43" i="10"/>
  <c r="BH43" i="10"/>
  <c r="BI43" i="10"/>
  <c r="BJ43" i="10"/>
  <c r="BK43" i="10"/>
  <c r="BL43" i="10"/>
  <c r="BM43" i="10"/>
  <c r="BN43" i="10"/>
  <c r="BO43" i="10"/>
  <c r="AP44" i="10"/>
  <c r="AQ44" i="10"/>
  <c r="AR44" i="10"/>
  <c r="AS44" i="10"/>
  <c r="AT44" i="10"/>
  <c r="AU44" i="10"/>
  <c r="AV44" i="10"/>
  <c r="AW44" i="10"/>
  <c r="AX44" i="10"/>
  <c r="AY44" i="10"/>
  <c r="AZ44" i="10"/>
  <c r="BA44" i="10"/>
  <c r="BB44" i="10"/>
  <c r="BC44" i="10"/>
  <c r="BD44" i="10"/>
  <c r="BE44" i="10"/>
  <c r="BF44" i="10"/>
  <c r="BG44" i="10"/>
  <c r="BH44" i="10"/>
  <c r="BI44" i="10"/>
  <c r="BJ44" i="10"/>
  <c r="BK44" i="10"/>
  <c r="BL44" i="10"/>
  <c r="BM44" i="10"/>
  <c r="BN44" i="10"/>
  <c r="BO44" i="10"/>
  <c r="AP45" i="10"/>
  <c r="AQ45" i="10"/>
  <c r="AR45" i="10"/>
  <c r="AS45" i="10"/>
  <c r="AT45" i="10"/>
  <c r="AU45" i="10"/>
  <c r="AV45" i="10"/>
  <c r="AW45" i="10"/>
  <c r="AX45" i="10"/>
  <c r="AY45" i="10"/>
  <c r="AZ45" i="10"/>
  <c r="BA45" i="10"/>
  <c r="BB45" i="10"/>
  <c r="BC45" i="10"/>
  <c r="BD45" i="10"/>
  <c r="BE45" i="10"/>
  <c r="BF45" i="10"/>
  <c r="BG45" i="10"/>
  <c r="BH45" i="10"/>
  <c r="BI45" i="10"/>
  <c r="BJ45" i="10"/>
  <c r="BK45" i="10"/>
  <c r="BL45" i="10"/>
  <c r="BM45" i="10"/>
  <c r="BN45" i="10"/>
  <c r="BO45" i="10"/>
  <c r="AP46" i="10"/>
  <c r="AQ46" i="10"/>
  <c r="AR46" i="10"/>
  <c r="AS46" i="10"/>
  <c r="AT46" i="10"/>
  <c r="AU46" i="10"/>
  <c r="AV46" i="10"/>
  <c r="AW46" i="10"/>
  <c r="AX46" i="10"/>
  <c r="AY46" i="10"/>
  <c r="AZ46" i="10"/>
  <c r="BA46" i="10"/>
  <c r="BB46" i="10"/>
  <c r="BC46" i="10"/>
  <c r="BD46" i="10"/>
  <c r="BE46" i="10"/>
  <c r="BF46" i="10"/>
  <c r="BG46" i="10"/>
  <c r="BH46" i="10"/>
  <c r="BI46" i="10"/>
  <c r="BJ46" i="10"/>
  <c r="BK46" i="10"/>
  <c r="BL46" i="10"/>
  <c r="BM46" i="10"/>
  <c r="BN46" i="10"/>
  <c r="BO46" i="10"/>
  <c r="AP47" i="10"/>
  <c r="AQ47" i="10"/>
  <c r="AR47" i="10"/>
  <c r="AS47" i="10"/>
  <c r="AT47" i="10"/>
  <c r="AU47" i="10"/>
  <c r="AV47" i="10"/>
  <c r="AW47" i="10"/>
  <c r="AX47" i="10"/>
  <c r="AY47" i="10"/>
  <c r="AZ47" i="10"/>
  <c r="BA47" i="10"/>
  <c r="BB47" i="10"/>
  <c r="BC47" i="10"/>
  <c r="BD47" i="10"/>
  <c r="BE47" i="10"/>
  <c r="BF47" i="10"/>
  <c r="BG47" i="10"/>
  <c r="BH47" i="10"/>
  <c r="BI47" i="10"/>
  <c r="BJ47" i="10"/>
  <c r="BK47" i="10"/>
  <c r="BL47" i="10"/>
  <c r="BM47" i="10"/>
  <c r="BN47" i="10"/>
  <c r="BO47" i="10"/>
  <c r="AP48" i="10"/>
  <c r="AQ48" i="10"/>
  <c r="AR48" i="10"/>
  <c r="AS48" i="10"/>
  <c r="AT48" i="10"/>
  <c r="AU48" i="10"/>
  <c r="AV48" i="10"/>
  <c r="AW48" i="10"/>
  <c r="AX48" i="10"/>
  <c r="AY48" i="10"/>
  <c r="AZ48" i="10"/>
  <c r="BA48" i="10"/>
  <c r="BB48" i="10"/>
  <c r="BC48" i="10"/>
  <c r="BD48" i="10"/>
  <c r="BE48" i="10"/>
  <c r="BF48" i="10"/>
  <c r="BG48" i="10"/>
  <c r="BH48" i="10"/>
  <c r="BI48" i="10"/>
  <c r="BJ48" i="10"/>
  <c r="BK48" i="10"/>
  <c r="BL48" i="10"/>
  <c r="BM48" i="10"/>
  <c r="BN48" i="10"/>
  <c r="BO48" i="10"/>
  <c r="AP49" i="10"/>
  <c r="AQ49" i="10"/>
  <c r="AR49" i="10"/>
  <c r="AS49" i="10"/>
  <c r="AT49" i="10"/>
  <c r="AU49" i="10"/>
  <c r="AV49" i="10"/>
  <c r="AW49" i="10"/>
  <c r="AX49" i="10"/>
  <c r="AY49" i="10"/>
  <c r="AZ49" i="10"/>
  <c r="BA49" i="10"/>
  <c r="BB49" i="10"/>
  <c r="BC49" i="10"/>
  <c r="BD49" i="10"/>
  <c r="BE49" i="10"/>
  <c r="BF49" i="10"/>
  <c r="BG49" i="10"/>
  <c r="BH49" i="10"/>
  <c r="BI49" i="10"/>
  <c r="BJ49" i="10"/>
  <c r="BK49" i="10"/>
  <c r="BL49" i="10"/>
  <c r="BM49" i="10"/>
  <c r="BN49" i="10"/>
  <c r="BO49" i="10"/>
  <c r="AQ16" i="15"/>
  <c r="AR16" i="15"/>
  <c r="AS16" i="15"/>
  <c r="AT16" i="15"/>
  <c r="AU16" i="15"/>
  <c r="AV16" i="15"/>
  <c r="AW16" i="15"/>
  <c r="AX16" i="15"/>
  <c r="AY16" i="15"/>
  <c r="AZ16" i="15"/>
  <c r="BA16" i="15"/>
  <c r="BB16" i="15"/>
  <c r="BC16" i="15"/>
  <c r="BD16" i="15"/>
  <c r="BE16" i="15"/>
  <c r="BF16" i="15"/>
  <c r="BG16" i="15"/>
  <c r="BH16" i="15"/>
  <c r="BI16" i="15"/>
  <c r="BJ16" i="15"/>
  <c r="BK16" i="15"/>
  <c r="BL16" i="15"/>
  <c r="BM16" i="15"/>
  <c r="BN16" i="15"/>
  <c r="BO16" i="15"/>
  <c r="BP16" i="15"/>
  <c r="AQ17" i="15"/>
  <c r="AR17" i="15"/>
  <c r="AS17" i="15"/>
  <c r="AT17" i="15"/>
  <c r="AU17" i="15"/>
  <c r="AV17" i="15"/>
  <c r="AW17" i="15"/>
  <c r="AX17" i="15"/>
  <c r="AY17" i="15"/>
  <c r="AZ17" i="15"/>
  <c r="BA17" i="15"/>
  <c r="BB17" i="15"/>
  <c r="BC17" i="15"/>
  <c r="BD17" i="15"/>
  <c r="BE17" i="15"/>
  <c r="BF17" i="15"/>
  <c r="BG17" i="15"/>
  <c r="BH17" i="15"/>
  <c r="BI17" i="15"/>
  <c r="BJ17" i="15"/>
  <c r="BK17" i="15"/>
  <c r="BL17" i="15"/>
  <c r="BM17" i="15"/>
  <c r="BN17" i="15"/>
  <c r="BO17" i="15"/>
  <c r="BP17"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AQ19" i="15"/>
  <c r="AR19" i="15"/>
  <c r="AS19" i="15"/>
  <c r="AT19" i="15"/>
  <c r="AU19" i="15"/>
  <c r="AV19" i="15"/>
  <c r="AW19" i="15"/>
  <c r="AX19" i="15"/>
  <c r="AY19" i="15"/>
  <c r="AZ19" i="15"/>
  <c r="BA19" i="15"/>
  <c r="BB19" i="15"/>
  <c r="BC19" i="15"/>
  <c r="BD19" i="15"/>
  <c r="BE19" i="15"/>
  <c r="BF19" i="15"/>
  <c r="BG19" i="15"/>
  <c r="BH19" i="15"/>
  <c r="BI19" i="15"/>
  <c r="BJ19" i="15"/>
  <c r="BK19" i="15"/>
  <c r="BL19" i="15"/>
  <c r="BM19" i="15"/>
  <c r="BN19" i="15"/>
  <c r="BO19" i="15"/>
  <c r="BP19" i="15"/>
  <c r="AQ20" i="15"/>
  <c r="AR20" i="15"/>
  <c r="AS20" i="15"/>
  <c r="AT20" i="15"/>
  <c r="AU20" i="15"/>
  <c r="AV20" i="15"/>
  <c r="AW20" i="15"/>
  <c r="AX20" i="15"/>
  <c r="AY20" i="15"/>
  <c r="AZ20" i="15"/>
  <c r="BA20" i="15"/>
  <c r="BB20" i="15"/>
  <c r="BC20" i="15"/>
  <c r="BD20" i="15"/>
  <c r="BE20" i="15"/>
  <c r="BF20" i="15"/>
  <c r="BG20" i="15"/>
  <c r="BH20" i="15"/>
  <c r="BI20" i="15"/>
  <c r="BJ20" i="15"/>
  <c r="BK20" i="15"/>
  <c r="BL20" i="15"/>
  <c r="BM20" i="15"/>
  <c r="BN20" i="15"/>
  <c r="BO20" i="15"/>
  <c r="BP20" i="15"/>
  <c r="AQ21" i="15"/>
  <c r="AR21" i="15"/>
  <c r="AS21" i="15"/>
  <c r="AT21" i="15"/>
  <c r="AU21" i="15"/>
  <c r="AV21" i="15"/>
  <c r="AW21" i="15"/>
  <c r="AX21" i="15"/>
  <c r="AY21" i="15"/>
  <c r="AZ21" i="15"/>
  <c r="BA21" i="15"/>
  <c r="BB21" i="15"/>
  <c r="BC21" i="15"/>
  <c r="BD21" i="15"/>
  <c r="BE21" i="15"/>
  <c r="BF21" i="15"/>
  <c r="BG21" i="15"/>
  <c r="BH21" i="15"/>
  <c r="BI21" i="15"/>
  <c r="BJ21" i="15"/>
  <c r="BK21" i="15"/>
  <c r="BL21" i="15"/>
  <c r="BM21" i="15"/>
  <c r="BN21" i="15"/>
  <c r="BO21" i="15"/>
  <c r="BP21" i="15"/>
  <c r="AQ22" i="15"/>
  <c r="AR22" i="15"/>
  <c r="AS22" i="15"/>
  <c r="AT22" i="15"/>
  <c r="AU22" i="15"/>
  <c r="AV22" i="15"/>
  <c r="AW22" i="15"/>
  <c r="AX22" i="15"/>
  <c r="AY22" i="15"/>
  <c r="AZ22" i="15"/>
  <c r="BA22" i="15"/>
  <c r="BB22" i="15"/>
  <c r="BC22" i="15"/>
  <c r="BD22" i="15"/>
  <c r="BE22" i="15"/>
  <c r="BF22" i="15"/>
  <c r="BG22" i="15"/>
  <c r="BH22" i="15"/>
  <c r="BI22" i="15"/>
  <c r="BJ22" i="15"/>
  <c r="BK22" i="15"/>
  <c r="BL22" i="15"/>
  <c r="BM22" i="15"/>
  <c r="BN22" i="15"/>
  <c r="BO22" i="15"/>
  <c r="BP22" i="15"/>
  <c r="AQ23" i="15"/>
  <c r="AR23" i="15"/>
  <c r="AS23" i="15"/>
  <c r="AT23" i="15"/>
  <c r="AU23" i="15"/>
  <c r="AV23" i="15"/>
  <c r="AW23" i="15"/>
  <c r="AX23" i="15"/>
  <c r="AY23" i="15"/>
  <c r="AZ23" i="15"/>
  <c r="BA23" i="15"/>
  <c r="BB23" i="15"/>
  <c r="BC23" i="15"/>
  <c r="BD23" i="15"/>
  <c r="BE23" i="15"/>
  <c r="BF23" i="15"/>
  <c r="BG23" i="15"/>
  <c r="BH23" i="15"/>
  <c r="BI23" i="15"/>
  <c r="BJ23" i="15"/>
  <c r="BK23" i="15"/>
  <c r="BL23" i="15"/>
  <c r="BM23" i="15"/>
  <c r="BN23" i="15"/>
  <c r="BO23" i="15"/>
  <c r="BP23" i="15"/>
  <c r="AQ24" i="15"/>
  <c r="AR24" i="15"/>
  <c r="AS24" i="15"/>
  <c r="AT24" i="15"/>
  <c r="AU24" i="15"/>
  <c r="AV24" i="15"/>
  <c r="AW24" i="15"/>
  <c r="AX24" i="15"/>
  <c r="AY24" i="15"/>
  <c r="AZ24" i="15"/>
  <c r="BA24" i="15"/>
  <c r="BB24" i="15"/>
  <c r="BC24" i="15"/>
  <c r="BD24" i="15"/>
  <c r="BE24" i="15"/>
  <c r="BF24" i="15"/>
  <c r="BG24" i="15"/>
  <c r="BH24" i="15"/>
  <c r="BI24" i="15"/>
  <c r="BJ24" i="15"/>
  <c r="BK24" i="15"/>
  <c r="BL24" i="15"/>
  <c r="BM24" i="15"/>
  <c r="BN24" i="15"/>
  <c r="BO24" i="15"/>
  <c r="BP24" i="15"/>
  <c r="AQ25" i="15"/>
  <c r="AR25" i="15"/>
  <c r="AS25" i="15"/>
  <c r="AT25" i="15"/>
  <c r="AU25" i="15"/>
  <c r="AV25" i="15"/>
  <c r="AW25" i="15"/>
  <c r="AX25" i="15"/>
  <c r="AY25" i="15"/>
  <c r="AZ25" i="15"/>
  <c r="BA25" i="15"/>
  <c r="BB25" i="15"/>
  <c r="BC25" i="15"/>
  <c r="BD25" i="15"/>
  <c r="BE25" i="15"/>
  <c r="BF25" i="15"/>
  <c r="BG25" i="15"/>
  <c r="BH25" i="15"/>
  <c r="BI25" i="15"/>
  <c r="BJ25" i="15"/>
  <c r="BK25" i="15"/>
  <c r="BL25" i="15"/>
  <c r="BM25" i="15"/>
  <c r="BN25" i="15"/>
  <c r="BO25" i="15"/>
  <c r="BP25"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AQ28" i="15"/>
  <c r="AR28" i="15"/>
  <c r="AS28" i="15"/>
  <c r="AT28" i="15"/>
  <c r="AU28" i="15"/>
  <c r="AV28" i="15"/>
  <c r="AW28" i="15"/>
  <c r="AX28" i="15"/>
  <c r="AY28" i="15"/>
  <c r="AZ28" i="15"/>
  <c r="BA28" i="15"/>
  <c r="BB28" i="15"/>
  <c r="BC28" i="15"/>
  <c r="BD28" i="15"/>
  <c r="BE28" i="15"/>
  <c r="BF28" i="15"/>
  <c r="BG28" i="15"/>
  <c r="BH28" i="15"/>
  <c r="BI28" i="15"/>
  <c r="BJ28" i="15"/>
  <c r="BK28" i="15"/>
  <c r="BL28" i="15"/>
  <c r="BM28" i="15"/>
  <c r="BN28" i="15"/>
  <c r="BO28" i="15"/>
  <c r="BP28" i="15"/>
  <c r="AQ29" i="15"/>
  <c r="AR29" i="15"/>
  <c r="AS29" i="15"/>
  <c r="AT29" i="15"/>
  <c r="AU29" i="15"/>
  <c r="AV29" i="15"/>
  <c r="AW29" i="15"/>
  <c r="AX29" i="15"/>
  <c r="AY29" i="15"/>
  <c r="AZ29" i="15"/>
  <c r="BA29" i="15"/>
  <c r="BB29" i="15"/>
  <c r="BC29" i="15"/>
  <c r="BD29" i="15"/>
  <c r="BE29" i="15"/>
  <c r="BF29" i="15"/>
  <c r="BG29" i="15"/>
  <c r="BH29" i="15"/>
  <c r="BI29" i="15"/>
  <c r="BJ29" i="15"/>
  <c r="BK29" i="15"/>
  <c r="BL29" i="15"/>
  <c r="BM29" i="15"/>
  <c r="BN29" i="15"/>
  <c r="BO29" i="15"/>
  <c r="BP29" i="15"/>
  <c r="AQ30" i="15"/>
  <c r="AR30" i="15"/>
  <c r="AS30" i="15"/>
  <c r="AT30" i="15"/>
  <c r="AU30" i="15"/>
  <c r="AV30" i="15"/>
  <c r="AW30" i="15"/>
  <c r="AX30" i="15"/>
  <c r="AY30" i="15"/>
  <c r="AZ30" i="15"/>
  <c r="BA30" i="15"/>
  <c r="BB30" i="15"/>
  <c r="BC30" i="15"/>
  <c r="BD30" i="15"/>
  <c r="BE30" i="15"/>
  <c r="BF30" i="15"/>
  <c r="BG30" i="15"/>
  <c r="BH30" i="15"/>
  <c r="BI30" i="15"/>
  <c r="BJ30" i="15"/>
  <c r="BK30" i="15"/>
  <c r="BL30" i="15"/>
  <c r="BM30" i="15"/>
  <c r="BN30" i="15"/>
  <c r="BO30" i="15"/>
  <c r="BP30" i="15"/>
  <c r="AQ31" i="15"/>
  <c r="AR31" i="15"/>
  <c r="AS31" i="15"/>
  <c r="AT31" i="15"/>
  <c r="AU31" i="15"/>
  <c r="AV31" i="15"/>
  <c r="AW31" i="15"/>
  <c r="AX31" i="15"/>
  <c r="AY31" i="15"/>
  <c r="AZ31" i="15"/>
  <c r="BA31" i="15"/>
  <c r="BB31" i="15"/>
  <c r="BC31" i="15"/>
  <c r="BD31" i="15"/>
  <c r="BE31" i="15"/>
  <c r="BF31" i="15"/>
  <c r="BG31" i="15"/>
  <c r="BH31" i="15"/>
  <c r="BI31" i="15"/>
  <c r="BJ31" i="15"/>
  <c r="BK31" i="15"/>
  <c r="BL31" i="15"/>
  <c r="BM31" i="15"/>
  <c r="BN31" i="15"/>
  <c r="BO31" i="15"/>
  <c r="BP31" i="15"/>
  <c r="AQ32" i="15"/>
  <c r="AR32" i="15"/>
  <c r="AS32" i="15"/>
  <c r="AT32" i="15"/>
  <c r="AU32" i="15"/>
  <c r="AV32" i="15"/>
  <c r="AW32" i="15"/>
  <c r="AX32" i="15"/>
  <c r="AY32" i="15"/>
  <c r="AZ32" i="15"/>
  <c r="BA32" i="15"/>
  <c r="BB32" i="15"/>
  <c r="BC32" i="15"/>
  <c r="BD32" i="15"/>
  <c r="BE32" i="15"/>
  <c r="BF32" i="15"/>
  <c r="BG32" i="15"/>
  <c r="BH32" i="15"/>
  <c r="BI32" i="15"/>
  <c r="BJ32" i="15"/>
  <c r="BK32" i="15"/>
  <c r="BL32" i="15"/>
  <c r="BM32" i="15"/>
  <c r="BN32" i="15"/>
  <c r="BO32" i="15"/>
  <c r="BP32" i="15"/>
  <c r="AQ33" i="15"/>
  <c r="AR33" i="15"/>
  <c r="AQ34" i="15"/>
  <c r="AR34" i="15"/>
  <c r="AQ35" i="15"/>
  <c r="AR35" i="15"/>
  <c r="AS35" i="15"/>
  <c r="AT35" i="15"/>
  <c r="AU35" i="15"/>
  <c r="AV35" i="15"/>
  <c r="AW35" i="15"/>
  <c r="AX35" i="15"/>
  <c r="AY35" i="15"/>
  <c r="AZ35" i="15"/>
  <c r="BA35" i="15"/>
  <c r="BB35" i="15"/>
  <c r="BC35" i="15"/>
  <c r="BD35" i="15"/>
  <c r="BE35" i="15"/>
  <c r="BF35" i="15"/>
  <c r="BG35" i="15"/>
  <c r="BH35" i="15"/>
  <c r="BI35" i="15"/>
  <c r="BJ35" i="15"/>
  <c r="BK35" i="15"/>
  <c r="BL35" i="15"/>
  <c r="BM35" i="15"/>
  <c r="BN35" i="15"/>
  <c r="BO35" i="15"/>
  <c r="BP35" i="15"/>
  <c r="AQ36" i="15"/>
  <c r="AR36" i="15"/>
  <c r="AS36" i="15"/>
  <c r="AT36" i="15"/>
  <c r="AU36" i="15"/>
  <c r="AV36" i="15"/>
  <c r="AW36" i="15"/>
  <c r="AX36" i="15"/>
  <c r="AY36" i="15"/>
  <c r="AZ36" i="15"/>
  <c r="BA36" i="15"/>
  <c r="BB36" i="15"/>
  <c r="BC36" i="15"/>
  <c r="BD36" i="15"/>
  <c r="BE36" i="15"/>
  <c r="BF36" i="15"/>
  <c r="BG36" i="15"/>
  <c r="BH36" i="15"/>
  <c r="BI36" i="15"/>
  <c r="BJ36" i="15"/>
  <c r="BK36" i="15"/>
  <c r="BL36" i="15"/>
  <c r="BM36" i="15"/>
  <c r="BN36" i="15"/>
  <c r="BO36" i="15"/>
  <c r="BP36" i="15"/>
  <c r="AQ37" i="15"/>
  <c r="AR37" i="15"/>
  <c r="AS37" i="15"/>
  <c r="AT37" i="15"/>
  <c r="AU37" i="15"/>
  <c r="AV37" i="15"/>
  <c r="AW37" i="15"/>
  <c r="AX37" i="15"/>
  <c r="AY37" i="15"/>
  <c r="AZ37" i="15"/>
  <c r="BA37" i="15"/>
  <c r="BB37" i="15"/>
  <c r="BC37" i="15"/>
  <c r="BD37" i="15"/>
  <c r="BE37" i="15"/>
  <c r="BF37" i="15"/>
  <c r="BG37" i="15"/>
  <c r="BH37" i="15"/>
  <c r="BI37" i="15"/>
  <c r="BJ37" i="15"/>
  <c r="BK37" i="15"/>
  <c r="BL37" i="15"/>
  <c r="BM37" i="15"/>
  <c r="BN37" i="15"/>
  <c r="BO37" i="15"/>
  <c r="BP37" i="15"/>
  <c r="AQ38" i="15"/>
  <c r="AR38" i="15"/>
  <c r="AS38" i="15"/>
  <c r="AT38" i="15"/>
  <c r="AU38" i="15"/>
  <c r="AV38" i="15"/>
  <c r="AW38" i="15"/>
  <c r="AX38" i="15"/>
  <c r="AY38" i="15"/>
  <c r="AZ38" i="15"/>
  <c r="BA38" i="15"/>
  <c r="BB38" i="15"/>
  <c r="BC38" i="15"/>
  <c r="BD38" i="15"/>
  <c r="BE38" i="15"/>
  <c r="BF38" i="15"/>
  <c r="BG38" i="15"/>
  <c r="BH38" i="15"/>
  <c r="BI38" i="15"/>
  <c r="BJ38" i="15"/>
  <c r="BK38" i="15"/>
  <c r="BL38" i="15"/>
  <c r="BM38" i="15"/>
  <c r="BN38" i="15"/>
  <c r="BO38" i="15"/>
  <c r="BP38" i="15"/>
  <c r="AQ39" i="15"/>
  <c r="AR39" i="15"/>
  <c r="AS39" i="15"/>
  <c r="AT39" i="15"/>
  <c r="AU39" i="15"/>
  <c r="AV39" i="15"/>
  <c r="AW39" i="15"/>
  <c r="AX39" i="15"/>
  <c r="AY39" i="15"/>
  <c r="AZ39" i="15"/>
  <c r="BA39" i="15"/>
  <c r="BB39" i="15"/>
  <c r="BC39" i="15"/>
  <c r="BD39" i="15"/>
  <c r="BE39" i="15"/>
  <c r="BF39" i="15"/>
  <c r="BG39" i="15"/>
  <c r="BH39" i="15"/>
  <c r="BI39" i="15"/>
  <c r="BJ39" i="15"/>
  <c r="BK39" i="15"/>
  <c r="BL39" i="15"/>
  <c r="BM39" i="15"/>
  <c r="BN39" i="15"/>
  <c r="BO39" i="15"/>
  <c r="BP39" i="15"/>
  <c r="AQ40" i="15"/>
  <c r="AR40" i="15"/>
  <c r="AS40" i="15"/>
  <c r="AT40" i="15"/>
  <c r="AU40" i="15"/>
  <c r="AV40" i="15"/>
  <c r="AW40" i="15"/>
  <c r="AX40" i="15"/>
  <c r="AY40" i="15"/>
  <c r="AZ40" i="15"/>
  <c r="BA40" i="15"/>
  <c r="BB40" i="15"/>
  <c r="BC40" i="15"/>
  <c r="BD40" i="15"/>
  <c r="BE40" i="15"/>
  <c r="BF40" i="15"/>
  <c r="BG40" i="15"/>
  <c r="BH40" i="15"/>
  <c r="BI40" i="15"/>
  <c r="BJ40" i="15"/>
  <c r="BK40" i="15"/>
  <c r="BL40" i="15"/>
  <c r="BM40" i="15"/>
  <c r="BN40" i="15"/>
  <c r="BO40" i="15"/>
  <c r="BP40" i="15"/>
  <c r="AQ41" i="15"/>
  <c r="AR41" i="15"/>
  <c r="AS41" i="15"/>
  <c r="AT41" i="15"/>
  <c r="AU41" i="15"/>
  <c r="AV41" i="15"/>
  <c r="AW41" i="15"/>
  <c r="AX41" i="15"/>
  <c r="AY41" i="15"/>
  <c r="AZ41" i="15"/>
  <c r="BA41" i="15"/>
  <c r="BB41" i="15"/>
  <c r="BC41" i="15"/>
  <c r="BD41" i="15"/>
  <c r="BE41" i="15"/>
  <c r="BF41" i="15"/>
  <c r="BG41" i="15"/>
  <c r="BH41" i="15"/>
  <c r="BI41" i="15"/>
  <c r="BJ41" i="15"/>
  <c r="BK41" i="15"/>
  <c r="BL41" i="15"/>
  <c r="BM41" i="15"/>
  <c r="BN41" i="15"/>
  <c r="BO41" i="15"/>
  <c r="BP41" i="15"/>
  <c r="AQ42" i="15"/>
  <c r="AR42" i="15"/>
  <c r="AS42" i="15"/>
  <c r="AT42" i="15"/>
  <c r="AU42" i="15"/>
  <c r="AV42" i="15"/>
  <c r="AW42" i="15"/>
  <c r="AX42" i="15"/>
  <c r="AY42" i="15"/>
  <c r="AZ42" i="15"/>
  <c r="BA42" i="15"/>
  <c r="BB42" i="15"/>
  <c r="BC42" i="15"/>
  <c r="BD42" i="15"/>
  <c r="BE42" i="15"/>
  <c r="BF42" i="15"/>
  <c r="BG42" i="15"/>
  <c r="BH42" i="15"/>
  <c r="BI42" i="15"/>
  <c r="BJ42" i="15"/>
  <c r="BK42" i="15"/>
  <c r="BL42" i="15"/>
  <c r="BM42" i="15"/>
  <c r="BN42" i="15"/>
  <c r="BO42" i="15"/>
  <c r="BP42" i="15"/>
  <c r="AQ43" i="15"/>
  <c r="AR43" i="15"/>
  <c r="AS43" i="15"/>
  <c r="AT43" i="15"/>
  <c r="AU43" i="15"/>
  <c r="AV43" i="15"/>
  <c r="AW43" i="15"/>
  <c r="AX43" i="15"/>
  <c r="AY43" i="15"/>
  <c r="AZ43" i="15"/>
  <c r="BA43" i="15"/>
  <c r="BB43" i="15"/>
  <c r="BC43" i="15"/>
  <c r="BD43" i="15"/>
  <c r="BE43" i="15"/>
  <c r="BF43" i="15"/>
  <c r="BG43" i="15"/>
  <c r="BH43" i="15"/>
  <c r="BI43" i="15"/>
  <c r="BJ43" i="15"/>
  <c r="BK43" i="15"/>
  <c r="BL43" i="15"/>
  <c r="BM43" i="15"/>
  <c r="BN43" i="15"/>
  <c r="BO43" i="15"/>
  <c r="BP43" i="15"/>
  <c r="AQ44" i="15"/>
  <c r="AR44" i="15"/>
  <c r="AS44" i="15"/>
  <c r="AT44" i="15"/>
  <c r="AU44" i="15"/>
  <c r="AV44" i="15"/>
  <c r="AW44" i="15"/>
  <c r="AX44" i="15"/>
  <c r="AY44" i="15"/>
  <c r="AZ44" i="15"/>
  <c r="BA44" i="15"/>
  <c r="BB44" i="15"/>
  <c r="BC44" i="15"/>
  <c r="BD44" i="15"/>
  <c r="BE44" i="15"/>
  <c r="BF44" i="15"/>
  <c r="BG44" i="15"/>
  <c r="BH44" i="15"/>
  <c r="BI44" i="15"/>
  <c r="BJ44" i="15"/>
  <c r="BK44" i="15"/>
  <c r="BL44" i="15"/>
  <c r="BM44" i="15"/>
  <c r="BN44" i="15"/>
  <c r="BO44" i="15"/>
  <c r="BP44" i="15"/>
  <c r="AQ45" i="15"/>
  <c r="AR45" i="15"/>
  <c r="AS45" i="15"/>
  <c r="AT45" i="15"/>
  <c r="AU45" i="15"/>
  <c r="AV45" i="15"/>
  <c r="AW45" i="15"/>
  <c r="AX45" i="15"/>
  <c r="AY45" i="15"/>
  <c r="AZ45" i="15"/>
  <c r="BA45" i="15"/>
  <c r="BB45" i="15"/>
  <c r="BC45" i="15"/>
  <c r="BD45" i="15"/>
  <c r="BE45" i="15"/>
  <c r="BF45" i="15"/>
  <c r="BG45" i="15"/>
  <c r="BH45" i="15"/>
  <c r="BI45" i="15"/>
  <c r="BJ45" i="15"/>
  <c r="BK45" i="15"/>
  <c r="BL45" i="15"/>
  <c r="BM45" i="15"/>
  <c r="BN45" i="15"/>
  <c r="BO45" i="15"/>
  <c r="BP45" i="15"/>
  <c r="AQ46" i="15"/>
  <c r="AR46" i="15"/>
  <c r="AS46" i="15"/>
  <c r="AT46" i="15"/>
  <c r="AU46" i="15"/>
  <c r="AV46" i="15"/>
  <c r="AW46" i="15"/>
  <c r="AX46" i="15"/>
  <c r="AY46" i="15"/>
  <c r="AZ46" i="15"/>
  <c r="BA46" i="15"/>
  <c r="BB46" i="15"/>
  <c r="BC46" i="15"/>
  <c r="BD46" i="15"/>
  <c r="BE46" i="15"/>
  <c r="BF46" i="15"/>
  <c r="BG46" i="15"/>
  <c r="BH46" i="15"/>
  <c r="BI46" i="15"/>
  <c r="BJ46" i="15"/>
  <c r="BK46" i="15"/>
  <c r="BL46" i="15"/>
  <c r="BM46" i="15"/>
  <c r="BN46" i="15"/>
  <c r="BO46" i="15"/>
  <c r="BP46" i="15"/>
  <c r="AQ47" i="15"/>
  <c r="AR47" i="15"/>
  <c r="AS47" i="15"/>
  <c r="AT47" i="15"/>
  <c r="AU47" i="15"/>
  <c r="AV47" i="15"/>
  <c r="AW47" i="15"/>
  <c r="AX47" i="15"/>
  <c r="AY47" i="15"/>
  <c r="AZ47" i="15"/>
  <c r="BA47" i="15"/>
  <c r="BB47" i="15"/>
  <c r="BC47" i="15"/>
  <c r="BD47" i="15"/>
  <c r="BE47" i="15"/>
  <c r="BF47" i="15"/>
  <c r="BG47" i="15"/>
  <c r="BH47" i="15"/>
  <c r="BI47" i="15"/>
  <c r="BJ47" i="15"/>
  <c r="BK47" i="15"/>
  <c r="BL47" i="15"/>
  <c r="BM47" i="15"/>
  <c r="BN47" i="15"/>
  <c r="BO47" i="15"/>
  <c r="BP47" i="15"/>
  <c r="AQ48" i="15"/>
  <c r="AR48" i="15"/>
  <c r="AS48" i="15"/>
  <c r="AT48" i="15"/>
  <c r="AU48" i="15"/>
  <c r="AV48" i="15"/>
  <c r="AW48" i="15"/>
  <c r="AX48" i="15"/>
  <c r="AY48" i="15"/>
  <c r="AZ48" i="15"/>
  <c r="BA48" i="15"/>
  <c r="BB48" i="15"/>
  <c r="BC48" i="15"/>
  <c r="BD48" i="15"/>
  <c r="BE48" i="15"/>
  <c r="BF48" i="15"/>
  <c r="BG48" i="15"/>
  <c r="BH48" i="15"/>
  <c r="BI48" i="15"/>
  <c r="BJ48" i="15"/>
  <c r="BK48" i="15"/>
  <c r="BL48" i="15"/>
  <c r="BM48" i="15"/>
  <c r="BN48" i="15"/>
  <c r="BO48" i="15"/>
  <c r="BP48" i="15"/>
  <c r="AQ49" i="15"/>
  <c r="AR49" i="15"/>
  <c r="AS49" i="15"/>
  <c r="AT49" i="15"/>
  <c r="AU49" i="15"/>
  <c r="AV49" i="15"/>
  <c r="AW49" i="15"/>
  <c r="AX49" i="15"/>
  <c r="AY49" i="15"/>
  <c r="AZ49" i="15"/>
  <c r="BA49" i="15"/>
  <c r="BB49" i="15"/>
  <c r="BC49" i="15"/>
  <c r="BD49" i="15"/>
  <c r="BE49" i="15"/>
  <c r="BF49" i="15"/>
  <c r="BG49" i="15"/>
  <c r="BH49" i="15"/>
  <c r="BI49" i="15"/>
  <c r="BJ49" i="15"/>
  <c r="BK49" i="15"/>
  <c r="BL49" i="15"/>
  <c r="BM49" i="15"/>
  <c r="BN49" i="15"/>
  <c r="BO49" i="15"/>
  <c r="BP49" i="15"/>
  <c r="AQ50" i="15"/>
  <c r="AR50" i="15"/>
  <c r="AS50" i="15"/>
  <c r="AT50" i="15"/>
  <c r="AU50" i="15"/>
  <c r="AV50" i="15"/>
  <c r="AW50" i="15"/>
  <c r="AX50" i="15"/>
  <c r="AY50" i="15"/>
  <c r="AZ50" i="15"/>
  <c r="BA50" i="15"/>
  <c r="BB50" i="15"/>
  <c r="BC50" i="15"/>
  <c r="BD50" i="15"/>
  <c r="BE50" i="15"/>
  <c r="BF50" i="15"/>
  <c r="BG50" i="15"/>
  <c r="BH50" i="15"/>
  <c r="BI50" i="15"/>
  <c r="BJ50" i="15"/>
  <c r="BK50" i="15"/>
  <c r="BL50" i="15"/>
  <c r="BM50" i="15"/>
  <c r="BN50" i="15"/>
  <c r="BO50" i="15"/>
  <c r="BP50" i="15"/>
  <c r="AQ51" i="15"/>
  <c r="AR51" i="15"/>
  <c r="AS51" i="15"/>
  <c r="AT51" i="15"/>
  <c r="AU51" i="15"/>
  <c r="AV51" i="15"/>
  <c r="AW51" i="15"/>
  <c r="AX51" i="15"/>
  <c r="AY51" i="15"/>
  <c r="AZ51" i="15"/>
  <c r="BA51" i="15"/>
  <c r="BB51" i="15"/>
  <c r="BC51" i="15"/>
  <c r="BD51" i="15"/>
  <c r="BE51" i="15"/>
  <c r="BF51" i="15"/>
  <c r="BG51" i="15"/>
  <c r="BH51" i="15"/>
  <c r="BI51" i="15"/>
  <c r="BJ51" i="15"/>
  <c r="BK51" i="15"/>
  <c r="BL51" i="15"/>
  <c r="BM51" i="15"/>
  <c r="BN51" i="15"/>
  <c r="BO51" i="15"/>
  <c r="BP51" i="15"/>
  <c r="AQ52" i="15"/>
  <c r="AR52" i="15"/>
  <c r="AS52" i="15"/>
  <c r="AT52" i="15"/>
  <c r="AU52" i="15"/>
  <c r="AV52" i="15"/>
  <c r="AW52" i="15"/>
  <c r="AX52" i="15"/>
  <c r="AY52" i="15"/>
  <c r="AZ52" i="15"/>
  <c r="BA52" i="15"/>
  <c r="BB52" i="15"/>
  <c r="BC52" i="15"/>
  <c r="BD52" i="15"/>
  <c r="BE52" i="15"/>
  <c r="BF52" i="15"/>
  <c r="BG52" i="15"/>
  <c r="BH52" i="15"/>
  <c r="BI52" i="15"/>
  <c r="BJ52" i="15"/>
  <c r="BK52" i="15"/>
  <c r="BL52" i="15"/>
  <c r="BM52" i="15"/>
  <c r="BN52" i="15"/>
  <c r="BO52" i="15"/>
  <c r="BP52" i="15"/>
  <c r="AQ53" i="15"/>
  <c r="AR53" i="15"/>
  <c r="AS53" i="15"/>
  <c r="AT53" i="15"/>
  <c r="AU53" i="15"/>
  <c r="AV53" i="15"/>
  <c r="AW53" i="15"/>
  <c r="AX53" i="15"/>
  <c r="AY53" i="15"/>
  <c r="AZ53" i="15"/>
  <c r="BA53" i="15"/>
  <c r="BB53" i="15"/>
  <c r="BC53" i="15"/>
  <c r="BD53" i="15"/>
  <c r="BE53" i="15"/>
  <c r="BF53" i="15"/>
  <c r="BG53" i="15"/>
  <c r="BH53" i="15"/>
  <c r="BI53" i="15"/>
  <c r="BJ53" i="15"/>
  <c r="BK53" i="15"/>
  <c r="BL53" i="15"/>
  <c r="BM53" i="15"/>
  <c r="BN53" i="15"/>
  <c r="BO53" i="15"/>
  <c r="BP53" i="15"/>
  <c r="AQ54" i="15"/>
  <c r="AR54" i="15"/>
  <c r="AS54" i="15"/>
  <c r="AT54" i="15"/>
  <c r="AU54" i="15"/>
  <c r="AV54" i="15"/>
  <c r="AW54" i="15"/>
  <c r="AX54" i="15"/>
  <c r="AY54" i="15"/>
  <c r="AZ54" i="15"/>
  <c r="BA54" i="15"/>
  <c r="BB54" i="15"/>
  <c r="BC54" i="15"/>
  <c r="BD54" i="15"/>
  <c r="BE54" i="15"/>
  <c r="BF54" i="15"/>
  <c r="BG54" i="15"/>
  <c r="BH54" i="15"/>
  <c r="BI54" i="15"/>
  <c r="BJ54" i="15"/>
  <c r="BK54" i="15"/>
  <c r="BL54" i="15"/>
  <c r="BM54" i="15"/>
  <c r="BN54" i="15"/>
  <c r="BO54" i="15"/>
  <c r="BP54" i="15"/>
  <c r="AQ55" i="15"/>
  <c r="AR55" i="15"/>
  <c r="AS55" i="15"/>
  <c r="AT55" i="15"/>
  <c r="AU55" i="15"/>
  <c r="AV55" i="15"/>
  <c r="AW55" i="15"/>
  <c r="AX55" i="15"/>
  <c r="AY55" i="15"/>
  <c r="AZ55" i="15"/>
  <c r="BA55" i="15"/>
  <c r="BB55" i="15"/>
  <c r="BC55" i="15"/>
  <c r="BD55" i="15"/>
  <c r="BE55" i="15"/>
  <c r="BF55" i="15"/>
  <c r="BG55" i="15"/>
  <c r="BH55" i="15"/>
  <c r="BI55" i="15"/>
  <c r="BJ55" i="15"/>
  <c r="BK55" i="15"/>
  <c r="BL55" i="15"/>
  <c r="BM55" i="15"/>
  <c r="BN55" i="15"/>
  <c r="BO55" i="15"/>
  <c r="BP55" i="15"/>
  <c r="AQ56" i="15"/>
  <c r="AR56" i="15"/>
  <c r="AS56" i="15"/>
  <c r="AT56" i="15"/>
  <c r="AU56" i="15"/>
  <c r="AV56" i="15"/>
  <c r="AW56" i="15"/>
  <c r="AX56" i="15"/>
  <c r="AY56" i="15"/>
  <c r="AZ56" i="15"/>
  <c r="BA56" i="15"/>
  <c r="BB56" i="15"/>
  <c r="BC56" i="15"/>
  <c r="BD56" i="15"/>
  <c r="BE56" i="15"/>
  <c r="BF56" i="15"/>
  <c r="BG56" i="15"/>
  <c r="BH56" i="15"/>
  <c r="BI56" i="15"/>
  <c r="BJ56" i="15"/>
  <c r="BK56" i="15"/>
  <c r="BL56" i="15"/>
  <c r="BM56" i="15"/>
  <c r="BN56" i="15"/>
  <c r="BO56" i="15"/>
  <c r="BP56" i="15"/>
  <c r="AQ57" i="15"/>
  <c r="AR57" i="15"/>
  <c r="AS57" i="15"/>
  <c r="AT57" i="15"/>
  <c r="AU57" i="15"/>
  <c r="AV57" i="15"/>
  <c r="AW57" i="15"/>
  <c r="AX57" i="15"/>
  <c r="AY57" i="15"/>
  <c r="AZ57" i="15"/>
  <c r="BA57" i="15"/>
  <c r="BB57" i="15"/>
  <c r="BC57" i="15"/>
  <c r="BD57" i="15"/>
  <c r="BE57" i="15"/>
  <c r="BF57" i="15"/>
  <c r="BG57" i="15"/>
  <c r="BH57" i="15"/>
  <c r="BI57" i="15"/>
  <c r="BJ57" i="15"/>
  <c r="BK57" i="15"/>
  <c r="BL57" i="15"/>
  <c r="BM57" i="15"/>
  <c r="BN57" i="15"/>
  <c r="BO57" i="15"/>
  <c r="BP57" i="15"/>
  <c r="AQ58" i="15"/>
  <c r="AR58" i="15"/>
  <c r="AS58" i="15"/>
  <c r="AT58" i="15"/>
  <c r="AU58" i="15"/>
  <c r="AV58" i="15"/>
  <c r="AW58" i="15"/>
  <c r="AX58" i="15"/>
  <c r="AY58" i="15"/>
  <c r="AZ58" i="15"/>
  <c r="BA58" i="15"/>
  <c r="BB58" i="15"/>
  <c r="BC58" i="15"/>
  <c r="BD58" i="15"/>
  <c r="BE58" i="15"/>
  <c r="BF58" i="15"/>
  <c r="BG58" i="15"/>
  <c r="BH58" i="15"/>
  <c r="BI58" i="15"/>
  <c r="BJ58" i="15"/>
  <c r="BK58" i="15"/>
  <c r="BL58" i="15"/>
  <c r="BM58" i="15"/>
  <c r="BN58" i="15"/>
  <c r="BO58" i="15"/>
  <c r="BP58" i="15"/>
  <c r="AQ59" i="15"/>
  <c r="AR59" i="15"/>
  <c r="AS59" i="15"/>
  <c r="AT59" i="15"/>
  <c r="AU59" i="15"/>
  <c r="AV59" i="15"/>
  <c r="AW59" i="15"/>
  <c r="AX59" i="15"/>
  <c r="AY59" i="15"/>
  <c r="AZ59" i="15"/>
  <c r="BA59" i="15"/>
  <c r="BB59" i="15"/>
  <c r="BC59" i="15"/>
  <c r="BD59" i="15"/>
  <c r="BE59" i="15"/>
  <c r="BF59" i="15"/>
  <c r="BG59" i="15"/>
  <c r="BH59" i="15"/>
  <c r="BI59" i="15"/>
  <c r="BJ59" i="15"/>
  <c r="BK59" i="15"/>
  <c r="BL59" i="15"/>
  <c r="BM59" i="15"/>
  <c r="BN59" i="15"/>
  <c r="BO59" i="15"/>
  <c r="BP59" i="15"/>
  <c r="AQ60" i="15"/>
  <c r="AR60" i="15"/>
  <c r="AS60" i="15"/>
  <c r="AT60" i="15"/>
  <c r="AU60" i="15"/>
  <c r="AV60" i="15"/>
  <c r="AW60" i="15"/>
  <c r="AX60" i="15"/>
  <c r="AY60" i="15"/>
  <c r="AZ60" i="15"/>
  <c r="BA60" i="15"/>
  <c r="BB60" i="15"/>
  <c r="BC60" i="15"/>
  <c r="BD60" i="15"/>
  <c r="BE60" i="15"/>
  <c r="BF60" i="15"/>
  <c r="BG60" i="15"/>
  <c r="BH60" i="15"/>
  <c r="BI60" i="15"/>
  <c r="BJ60" i="15"/>
  <c r="BK60" i="15"/>
  <c r="BL60" i="15"/>
  <c r="BM60" i="15"/>
  <c r="BN60" i="15"/>
  <c r="BO60" i="15"/>
  <c r="BP60" i="15"/>
  <c r="AQ61" i="15"/>
  <c r="AR61" i="15"/>
  <c r="AS61" i="15"/>
  <c r="AT61" i="15"/>
  <c r="AU61" i="15"/>
  <c r="AV61" i="15"/>
  <c r="AW61" i="15"/>
  <c r="AX61" i="15"/>
  <c r="AY61" i="15"/>
  <c r="AZ61" i="15"/>
  <c r="BA61" i="15"/>
  <c r="BB61" i="15"/>
  <c r="BC61" i="15"/>
  <c r="BD61" i="15"/>
  <c r="BE61" i="15"/>
  <c r="BF61" i="15"/>
  <c r="BG61" i="15"/>
  <c r="BH61" i="15"/>
  <c r="BI61" i="15"/>
  <c r="BJ61" i="15"/>
  <c r="BK61" i="15"/>
  <c r="BL61" i="15"/>
  <c r="BM61" i="15"/>
  <c r="BN61" i="15"/>
  <c r="BO61" i="15"/>
  <c r="BP61" i="15"/>
  <c r="AQ62" i="15"/>
  <c r="AR62" i="15"/>
  <c r="AS62" i="15"/>
  <c r="AT62" i="15"/>
  <c r="AU62" i="15"/>
  <c r="AV62" i="15"/>
  <c r="AW62" i="15"/>
  <c r="AX62" i="15"/>
  <c r="AY62" i="15"/>
  <c r="AZ62" i="15"/>
  <c r="BA62" i="15"/>
  <c r="BB62" i="15"/>
  <c r="BC62" i="15"/>
  <c r="BD62" i="15"/>
  <c r="BE62" i="15"/>
  <c r="BF62" i="15"/>
  <c r="BG62" i="15"/>
  <c r="BH62" i="15"/>
  <c r="BI62" i="15"/>
  <c r="BJ62" i="15"/>
  <c r="BK62" i="15"/>
  <c r="BL62" i="15"/>
  <c r="BM62" i="15"/>
  <c r="BN62" i="15"/>
  <c r="BO62" i="15"/>
  <c r="BP62" i="15"/>
  <c r="AQ63" i="15"/>
  <c r="AR63" i="15"/>
  <c r="AQ64" i="15"/>
  <c r="AR64" i="15"/>
  <c r="AS64" i="15"/>
  <c r="AT64" i="15"/>
  <c r="AU64" i="15"/>
  <c r="AV64" i="15"/>
  <c r="AW64" i="15"/>
  <c r="AX64" i="15"/>
  <c r="AY64" i="15"/>
  <c r="AZ64" i="15"/>
  <c r="BA64" i="15"/>
  <c r="BB64" i="15"/>
  <c r="BC64" i="15"/>
  <c r="BD64" i="15"/>
  <c r="BE64" i="15"/>
  <c r="BF64" i="15"/>
  <c r="BG64" i="15"/>
  <c r="BH64" i="15"/>
  <c r="BI64" i="15"/>
  <c r="BJ64" i="15"/>
  <c r="BK64" i="15"/>
  <c r="BL64" i="15"/>
  <c r="BM64" i="15"/>
  <c r="BN64" i="15"/>
  <c r="BO64" i="15"/>
  <c r="BP64" i="15"/>
  <c r="AQ65" i="15"/>
  <c r="AR65" i="15"/>
  <c r="AS65" i="15"/>
  <c r="AT65" i="15"/>
  <c r="AU65" i="15"/>
  <c r="AV65" i="15"/>
  <c r="AW65" i="15"/>
  <c r="AX65" i="15"/>
  <c r="AY65" i="15"/>
  <c r="AZ65" i="15"/>
  <c r="BA65" i="15"/>
  <c r="BB65" i="15"/>
  <c r="BC65" i="15"/>
  <c r="BD65" i="15"/>
  <c r="BE65" i="15"/>
  <c r="BF65" i="15"/>
  <c r="BG65" i="15"/>
  <c r="BH65" i="15"/>
  <c r="BI65" i="15"/>
  <c r="BJ65" i="15"/>
  <c r="BK65" i="15"/>
  <c r="BL65" i="15"/>
  <c r="BM65" i="15"/>
  <c r="BN65" i="15"/>
  <c r="BO65" i="15"/>
  <c r="BP65" i="15"/>
  <c r="AQ66" i="15"/>
  <c r="AR66" i="15"/>
  <c r="AS66" i="15"/>
  <c r="AT66" i="15"/>
  <c r="AU66" i="15"/>
  <c r="AV66" i="15"/>
  <c r="AW66" i="15"/>
  <c r="AX66" i="15"/>
  <c r="AY66" i="15"/>
  <c r="AZ66" i="15"/>
  <c r="BA66" i="15"/>
  <c r="BB66" i="15"/>
  <c r="BC66" i="15"/>
  <c r="BD66" i="15"/>
  <c r="BE66" i="15"/>
  <c r="BF66" i="15"/>
  <c r="BG66" i="15"/>
  <c r="BH66" i="15"/>
  <c r="BI66" i="15"/>
  <c r="BJ66" i="15"/>
  <c r="BK66" i="15"/>
  <c r="BL66" i="15"/>
  <c r="BM66" i="15"/>
  <c r="BN66" i="15"/>
  <c r="BO66" i="15"/>
  <c r="BP66" i="15"/>
  <c r="AQ67" i="15"/>
  <c r="AR67" i="15"/>
  <c r="AS67" i="15"/>
  <c r="AT67" i="15"/>
  <c r="AU67" i="15"/>
  <c r="AV67" i="15"/>
  <c r="AW67" i="15"/>
  <c r="AX67" i="15"/>
  <c r="AY67" i="15"/>
  <c r="AZ67" i="15"/>
  <c r="BA67" i="15"/>
  <c r="BB67" i="15"/>
  <c r="BC67" i="15"/>
  <c r="BD67" i="15"/>
  <c r="BE67" i="15"/>
  <c r="BF67" i="15"/>
  <c r="BG67" i="15"/>
  <c r="BH67" i="15"/>
  <c r="BI67" i="15"/>
  <c r="BJ67" i="15"/>
  <c r="BK67" i="15"/>
  <c r="BL67" i="15"/>
  <c r="BM67" i="15"/>
  <c r="BN67" i="15"/>
  <c r="BO67" i="15"/>
  <c r="BP67" i="15"/>
  <c r="AQ68" i="15"/>
  <c r="AR68" i="15"/>
  <c r="AS68" i="15"/>
  <c r="AT68" i="15"/>
  <c r="AU68" i="15"/>
  <c r="AV68" i="15"/>
  <c r="AW68" i="15"/>
  <c r="AX68" i="15"/>
  <c r="AY68" i="15"/>
  <c r="AZ68" i="15"/>
  <c r="BA68" i="15"/>
  <c r="BB68" i="15"/>
  <c r="BC68" i="15"/>
  <c r="BD68" i="15"/>
  <c r="BE68" i="15"/>
  <c r="BF68" i="15"/>
  <c r="BG68" i="15"/>
  <c r="BH68" i="15"/>
  <c r="BI68" i="15"/>
  <c r="BJ68" i="15"/>
  <c r="BK68" i="15"/>
  <c r="BL68" i="15"/>
  <c r="BM68" i="15"/>
  <c r="BN68" i="15"/>
  <c r="BO68" i="15"/>
  <c r="BP68" i="15"/>
  <c r="AQ69" i="15"/>
  <c r="AR69" i="15"/>
  <c r="AS69" i="15"/>
  <c r="AT69" i="15"/>
  <c r="AU69" i="15"/>
  <c r="AV69" i="15"/>
  <c r="AW69" i="15"/>
  <c r="AX69" i="15"/>
  <c r="AY69" i="15"/>
  <c r="AZ69" i="15"/>
  <c r="BA69" i="15"/>
  <c r="BB69" i="15"/>
  <c r="BC69" i="15"/>
  <c r="BD69" i="15"/>
  <c r="BE69" i="15"/>
  <c r="BF69" i="15"/>
  <c r="BG69" i="15"/>
  <c r="BH69" i="15"/>
  <c r="BI69" i="15"/>
  <c r="BJ69" i="15"/>
  <c r="BK69" i="15"/>
  <c r="BL69" i="15"/>
  <c r="BM69" i="15"/>
  <c r="BN69" i="15"/>
  <c r="BO69" i="15"/>
  <c r="BP69" i="15"/>
  <c r="AQ70" i="15"/>
  <c r="AR70" i="15"/>
  <c r="AS70" i="15"/>
  <c r="AT70" i="15"/>
  <c r="AU70" i="15"/>
  <c r="AV70" i="15"/>
  <c r="AW70" i="15"/>
  <c r="AX70" i="15"/>
  <c r="AY70" i="15"/>
  <c r="AZ70" i="15"/>
  <c r="BA70" i="15"/>
  <c r="BB70" i="15"/>
  <c r="BC70" i="15"/>
  <c r="BD70" i="15"/>
  <c r="BE70" i="15"/>
  <c r="BF70" i="15"/>
  <c r="BG70" i="15"/>
  <c r="BH70" i="15"/>
  <c r="BI70" i="15"/>
  <c r="BJ70" i="15"/>
  <c r="BK70" i="15"/>
  <c r="BL70" i="15"/>
  <c r="BM70" i="15"/>
  <c r="BN70" i="15"/>
  <c r="BO70" i="15"/>
  <c r="BP70" i="15"/>
  <c r="AQ71" i="15"/>
  <c r="AR71" i="15"/>
  <c r="AS71" i="15"/>
  <c r="AT71" i="15"/>
  <c r="AU71" i="15"/>
  <c r="AV71" i="15"/>
  <c r="AW71" i="15"/>
  <c r="AX71" i="15"/>
  <c r="AY71" i="15"/>
  <c r="AZ71" i="15"/>
  <c r="BA71" i="15"/>
  <c r="BB71" i="15"/>
  <c r="BC71" i="15"/>
  <c r="BD71" i="15"/>
  <c r="BE71" i="15"/>
  <c r="BF71" i="15"/>
  <c r="BG71" i="15"/>
  <c r="BH71" i="15"/>
  <c r="BI71" i="15"/>
  <c r="BJ71" i="15"/>
  <c r="BK71" i="15"/>
  <c r="BL71" i="15"/>
  <c r="BM71" i="15"/>
  <c r="BN71" i="15"/>
  <c r="BO71" i="15"/>
  <c r="BP71" i="15"/>
  <c r="AG15" i="10"/>
  <c r="AH15" i="10"/>
  <c r="AI15" i="10"/>
  <c r="AJ15" i="10"/>
  <c r="AK15" i="10"/>
  <c r="AL15" i="10"/>
  <c r="AM15" i="10"/>
  <c r="AN15" i="10"/>
  <c r="H11" i="4"/>
  <c r="BO26" i="6"/>
  <c r="BO16" i="6"/>
  <c r="BQ22" i="15"/>
  <c r="BQ30" i="15"/>
  <c r="BQ36" i="15"/>
  <c r="BQ44" i="15"/>
  <c r="BQ52" i="15"/>
  <c r="BQ60" i="15"/>
  <c r="BQ71" i="15"/>
  <c r="AI17" i="10" a="1"/>
  <c r="AI19" i="10" a="1"/>
  <c r="AI21" i="10" a="1"/>
  <c r="AG22" i="10" a="1"/>
  <c r="AL22" i="10" a="1"/>
  <c r="AJ23" i="10" a="1"/>
  <c r="AG24" i="10" a="1"/>
  <c r="AL24" i="10" a="1"/>
  <c r="AJ25" i="10" a="1"/>
  <c r="AH26" i="10" a="1"/>
  <c r="AN26" i="10" a="1"/>
  <c r="AL27" i="10" a="1"/>
  <c r="AI29" i="10" a="1"/>
  <c r="AG30" i="10" a="1"/>
  <c r="AN30" i="10" a="1"/>
  <c r="AL31" i="10" a="1"/>
  <c r="AI33" i="10" a="1"/>
  <c r="AG34" i="10" a="1"/>
  <c r="AN34" i="10" a="1"/>
  <c r="AL35" i="10" a="1"/>
  <c r="AI37" i="10" a="1"/>
  <c r="AG38" i="10" a="1"/>
  <c r="AN38" i="10" a="1"/>
  <c r="AL39" i="10" a="1"/>
  <c r="AI41" i="10" a="1"/>
  <c r="AG42" i="10" a="1"/>
  <c r="AN42" i="10" a="1"/>
  <c r="AL43" i="10" a="1"/>
  <c r="AI45" i="10" a="1"/>
  <c r="AG46" i="10" a="1"/>
  <c r="AN46" i="10" a="1"/>
  <c r="AL47" i="10" a="1"/>
  <c r="AI49" i="10" a="1"/>
  <c r="AI48" i="10" a="1"/>
  <c r="AJ44" i="10" a="1"/>
  <c r="BO34" i="6"/>
  <c r="BO21" i="6"/>
  <c r="BQ17" i="15"/>
  <c r="BQ25" i="15"/>
  <c r="BQ39" i="15"/>
  <c r="BQ47" i="15"/>
  <c r="BQ55" i="15"/>
  <c r="BQ66" i="15"/>
  <c r="AG16" i="10" a="1"/>
  <c r="AL16" i="10" a="1"/>
  <c r="AJ17" i="10" a="1"/>
  <c r="AG18" i="10" a="1"/>
  <c r="AL18" i="10" a="1"/>
  <c r="AJ19" i="10" a="1"/>
  <c r="AG20" i="10" a="1"/>
  <c r="AL20" i="10" a="1"/>
  <c r="AJ21" i="10" a="1"/>
  <c r="AM22" i="10" a="1"/>
  <c r="AM24" i="10" a="1"/>
  <c r="AI26" i="10" a="1"/>
  <c r="AM27" i="10" a="1"/>
  <c r="AK28" i="10" a="1"/>
  <c r="AJ29" i="10" a="1"/>
  <c r="AH30" i="10" a="1"/>
  <c r="AM31" i="10" a="1"/>
  <c r="AK32" i="10" a="1"/>
  <c r="AJ33" i="10" a="1"/>
  <c r="AH34" i="10" a="1"/>
  <c r="AM35" i="10" a="1"/>
  <c r="AK36" i="10" a="1"/>
  <c r="AJ37" i="10" a="1"/>
  <c r="AH38" i="10" a="1"/>
  <c r="AM39" i="10" a="1"/>
  <c r="AK40" i="10" a="1"/>
  <c r="AJ41" i="10" a="1"/>
  <c r="AH42" i="10" a="1"/>
  <c r="AM43" i="10" a="1"/>
  <c r="AK44" i="10" a="1"/>
  <c r="AJ45" i="10" a="1"/>
  <c r="AH46" i="10" a="1"/>
  <c r="AM47" i="10" a="1"/>
  <c r="AK48" i="10" a="1"/>
  <c r="AJ49" i="10" a="1"/>
  <c r="AL48" i="10" a="1"/>
  <c r="AM42" i="10" a="1"/>
  <c r="BO23" i="6"/>
  <c r="BO27" i="6"/>
  <c r="BO20" i="6"/>
  <c r="BP17" i="10"/>
  <c r="BP19" i="10"/>
  <c r="BP21" i="10"/>
  <c r="BP23" i="10"/>
  <c r="BP25" i="10"/>
  <c r="BP27" i="10"/>
  <c r="BP29" i="10"/>
  <c r="BP31" i="10"/>
  <c r="BP33" i="10"/>
  <c r="BP35" i="10"/>
  <c r="BP37" i="10"/>
  <c r="BP39" i="10"/>
  <c r="BP41" i="10"/>
  <c r="BP43" i="10"/>
  <c r="BP45" i="10"/>
  <c r="BP47" i="10"/>
  <c r="BP49" i="10"/>
  <c r="BQ20" i="15"/>
  <c r="BQ28" i="15"/>
  <c r="BQ42" i="15"/>
  <c r="BQ50" i="15"/>
  <c r="BQ58" i="15"/>
  <c r="BQ69" i="15"/>
  <c r="AM16" i="10" a="1"/>
  <c r="AM18" i="10" a="1"/>
  <c r="AM20" i="10" a="1"/>
  <c r="AH22" i="10" a="1"/>
  <c r="AN22" i="10" a="1"/>
  <c r="AK23" i="10" a="1"/>
  <c r="AH24" i="10" a="1"/>
  <c r="AN24" i="10" a="1"/>
  <c r="AK25" i="10" a="1"/>
  <c r="AJ26" i="10" a="1"/>
  <c r="AG27" i="10" a="1"/>
  <c r="AN27" i="10" a="1"/>
  <c r="AL28" i="10" a="1"/>
  <c r="AI30" i="10" a="1"/>
  <c r="AG31" i="10" a="1"/>
  <c r="AN31" i="10" a="1"/>
  <c r="AL32" i="10" a="1"/>
  <c r="AI34" i="10" a="1"/>
  <c r="AG35" i="10" a="1"/>
  <c r="AN35" i="10" a="1"/>
  <c r="AL36" i="10" a="1"/>
  <c r="AI38" i="10" a="1"/>
  <c r="AG39" i="10" a="1"/>
  <c r="AN39" i="10" a="1"/>
  <c r="AL40" i="10" a="1"/>
  <c r="AI42" i="10" a="1"/>
  <c r="AG43" i="10" a="1"/>
  <c r="AN43" i="10" a="1"/>
  <c r="AL44" i="10" a="1"/>
  <c r="AI46" i="10" a="1"/>
  <c r="AG47" i="10" a="1"/>
  <c r="AN47" i="10" a="1"/>
  <c r="AJ40" i="10" a="1"/>
  <c r="BO31" i="6"/>
  <c r="BO35" i="6"/>
  <c r="BO19" i="6"/>
  <c r="BQ23" i="15"/>
  <c r="BQ31" i="15"/>
  <c r="BQ37" i="15"/>
  <c r="BQ45" i="15"/>
  <c r="BQ53" i="15"/>
  <c r="BQ61" i="15"/>
  <c r="BQ64" i="15"/>
  <c r="AH16" i="10" a="1"/>
  <c r="AN16" i="10" a="1"/>
  <c r="AK17" i="10" a="1"/>
  <c r="AH18" i="10" a="1"/>
  <c r="AN18" i="10" a="1"/>
  <c r="AK19" i="10" a="1"/>
  <c r="AH20" i="10" a="1"/>
  <c r="AN20" i="10" a="1"/>
  <c r="AK21" i="10" a="1"/>
  <c r="AI22" i="10" a="1"/>
  <c r="AI24" i="10" a="1"/>
  <c r="AL25" i="10" a="1"/>
  <c r="AH27" i="10" a="1"/>
  <c r="AM28" i="10" a="1"/>
  <c r="AK29" i="10" a="1"/>
  <c r="AJ30" i="10" a="1"/>
  <c r="AH31" i="10" a="1"/>
  <c r="AM32" i="10" a="1"/>
  <c r="AK33" i="10" a="1"/>
  <c r="AJ34" i="10" a="1"/>
  <c r="AH35" i="10" a="1"/>
  <c r="AM36" i="10" a="1"/>
  <c r="AK37" i="10" a="1"/>
  <c r="AJ38" i="10" a="1"/>
  <c r="AH39" i="10" a="1"/>
  <c r="AM40" i="10" a="1"/>
  <c r="AK41" i="10" a="1"/>
  <c r="AJ42" i="10" a="1"/>
  <c r="AH43" i="10" a="1"/>
  <c r="AM44" i="10" a="1"/>
  <c r="AK45" i="10" a="1"/>
  <c r="AJ46" i="10" a="1"/>
  <c r="AH47" i="10" a="1"/>
  <c r="AM48" i="10" a="1"/>
  <c r="AK49" i="10" a="1"/>
  <c r="AK43" i="10" a="1"/>
  <c r="AH49" i="10" a="1"/>
  <c r="BO24" i="6"/>
  <c r="BO28" i="6"/>
  <c r="BO17" i="6"/>
  <c r="BQ18" i="15"/>
  <c r="BQ26" i="15"/>
  <c r="BQ40" i="15"/>
  <c r="BQ48" i="15"/>
  <c r="BQ56" i="15"/>
  <c r="BQ67" i="15"/>
  <c r="AI16" i="10" a="1"/>
  <c r="AI18" i="10" a="1"/>
  <c r="AI20" i="10" a="1"/>
  <c r="AL21" i="10" a="1"/>
  <c r="AJ22" i="10" a="1"/>
  <c r="AG23" i="10" a="1"/>
  <c r="AL23" i="10" a="1"/>
  <c r="AJ24" i="10" a="1"/>
  <c r="AG25" i="10" a="1"/>
  <c r="AM25" i="10" a="1"/>
  <c r="AK26" i="10" a="1"/>
  <c r="AI27" i="10" a="1"/>
  <c r="AG28" i="10" a="1"/>
  <c r="AN28" i="10" a="1"/>
  <c r="AL29" i="10" a="1"/>
  <c r="AI31" i="10" a="1"/>
  <c r="AG32" i="10" a="1"/>
  <c r="AN32" i="10" a="1"/>
  <c r="AL33" i="10" a="1"/>
  <c r="AI35" i="10" a="1"/>
  <c r="AG36" i="10" a="1"/>
  <c r="AN36" i="10" a="1"/>
  <c r="AL37" i="10" a="1"/>
  <c r="AI39" i="10" a="1"/>
  <c r="AG40" i="10" a="1"/>
  <c r="AN40" i="10" a="1"/>
  <c r="AL41" i="10" a="1"/>
  <c r="AI43" i="10" a="1"/>
  <c r="AG44" i="10" a="1"/>
  <c r="AN44" i="10" a="1"/>
  <c r="AL45" i="10" a="1"/>
  <c r="AI47" i="10" a="1"/>
  <c r="AG48" i="10" a="1"/>
  <c r="AN48" i="10" a="1"/>
  <c r="AL49" i="10" a="1"/>
  <c r="AL42" i="10" a="1"/>
  <c r="AN45" i="10" a="1"/>
  <c r="AG49" i="10" a="1"/>
  <c r="AH45" i="10" a="1"/>
  <c r="BO32" i="6"/>
  <c r="BO29" i="6"/>
  <c r="BO18" i="6"/>
  <c r="BQ21" i="15"/>
  <c r="BQ29" i="15"/>
  <c r="BQ35" i="15"/>
  <c r="BQ43" i="15"/>
  <c r="BQ51" i="15"/>
  <c r="BQ59" i="15"/>
  <c r="BQ70" i="15"/>
  <c r="AJ16" i="10" a="1"/>
  <c r="AG17" i="10" a="1"/>
  <c r="AL17" i="10" a="1"/>
  <c r="AJ18" i="10" a="1"/>
  <c r="AG19" i="10" a="1"/>
  <c r="AL19" i="10" a="1"/>
  <c r="AJ20" i="10" a="1"/>
  <c r="AG21" i="10" a="1"/>
  <c r="AM21" i="10" a="1"/>
  <c r="AM23" i="10" a="1"/>
  <c r="AN25" i="10" a="1"/>
  <c r="AJ27" i="10" a="1"/>
  <c r="AH28" i="10" a="1"/>
  <c r="AM29" i="10" a="1"/>
  <c r="AK30" i="10" a="1"/>
  <c r="AJ31" i="10" a="1"/>
  <c r="AH32" i="10" a="1"/>
  <c r="AM33" i="10" a="1"/>
  <c r="AK34" i="10" a="1"/>
  <c r="AJ35" i="10" a="1"/>
  <c r="AH36" i="10" a="1"/>
  <c r="AM37" i="10" a="1"/>
  <c r="AK38" i="10" a="1"/>
  <c r="AJ39" i="10" a="1"/>
  <c r="AH40" i="10" a="1"/>
  <c r="AM41" i="10" a="1"/>
  <c r="AK42" i="10" a="1"/>
  <c r="AJ43" i="10" a="1"/>
  <c r="AH44" i="10" a="1"/>
  <c r="AM45" i="10" a="1"/>
  <c r="AK46" i="10" a="1"/>
  <c r="AJ47" i="10" a="1"/>
  <c r="AH48" i="10" a="1"/>
  <c r="AM49" i="10" a="1"/>
  <c r="AN41" i="10" a="1"/>
  <c r="AL46" i="10" a="1"/>
  <c r="AK47" i="10" a="1"/>
  <c r="BO25" i="6"/>
  <c r="BO30" i="6"/>
  <c r="BP16" i="10"/>
  <c r="BP18" i="10"/>
  <c r="BP20" i="10"/>
  <c r="BP22" i="10"/>
  <c r="BP24" i="10"/>
  <c r="BP26" i="10"/>
  <c r="BP28" i="10"/>
  <c r="BP30" i="10"/>
  <c r="BP32" i="10"/>
  <c r="BP34" i="10"/>
  <c r="BP36" i="10"/>
  <c r="BP38" i="10"/>
  <c r="BP40" i="10"/>
  <c r="BP42" i="10"/>
  <c r="BP44" i="10"/>
  <c r="BP46" i="10"/>
  <c r="BP48" i="10"/>
  <c r="BQ16" i="15"/>
  <c r="BQ24" i="15"/>
  <c r="BQ32" i="15"/>
  <c r="BQ38" i="15"/>
  <c r="BQ46" i="15"/>
  <c r="BQ54" i="15"/>
  <c r="BQ62" i="15"/>
  <c r="BQ65" i="15"/>
  <c r="AM17" i="10" a="1"/>
  <c r="AM19" i="10" a="1"/>
  <c r="AN21" i="10" a="1"/>
  <c r="AK22" i="10" a="1"/>
  <c r="AH23" i="10" a="1"/>
  <c r="AN23" i="10" a="1"/>
  <c r="AK24" i="10" a="1"/>
  <c r="AH25" i="10" a="1"/>
  <c r="AL26" i="10" a="1"/>
  <c r="AI28" i="10" a="1"/>
  <c r="AG29" i="10" a="1"/>
  <c r="AN29" i="10" a="1"/>
  <c r="AL30" i="10" a="1"/>
  <c r="AI32" i="10" a="1"/>
  <c r="AG33" i="10" a="1"/>
  <c r="AN33" i="10" a="1"/>
  <c r="AL34" i="10" a="1"/>
  <c r="AI36" i="10" a="1"/>
  <c r="AG37" i="10" a="1"/>
  <c r="AN37" i="10" a="1"/>
  <c r="AL38" i="10" a="1"/>
  <c r="AI40" i="10" a="1"/>
  <c r="AG41" i="10" a="1"/>
  <c r="AI44" i="10" a="1"/>
  <c r="AG45" i="10" a="1"/>
  <c r="AN49" i="10" a="1"/>
  <c r="AM46" i="10" a="1"/>
  <c r="BO33" i="6"/>
  <c r="BO22" i="6"/>
  <c r="BQ19" i="15"/>
  <c r="BQ27" i="15"/>
  <c r="BQ41" i="15"/>
  <c r="BQ49" i="15"/>
  <c r="BQ57" i="15"/>
  <c r="BQ68" i="15"/>
  <c r="AK16" i="10" a="1"/>
  <c r="AH17" i="10" a="1"/>
  <c r="AN17" i="10" a="1"/>
  <c r="AK18" i="10" a="1"/>
  <c r="AH19" i="10" a="1"/>
  <c r="AN19" i="10" a="1"/>
  <c r="AK20" i="10" a="1"/>
  <c r="AH21" i="10" a="1"/>
  <c r="AI23" i="10" a="1"/>
  <c r="AI25" i="10" a="1"/>
  <c r="AG26" i="10" a="1"/>
  <c r="AM26" i="10" a="1"/>
  <c r="AK27" i="10" a="1"/>
  <c r="AJ28" i="10" a="1"/>
  <c r="AH29" i="10" a="1"/>
  <c r="AM30" i="10" a="1"/>
  <c r="AK31" i="10" a="1"/>
  <c r="AJ32" i="10" a="1"/>
  <c r="AH33" i="10" a="1"/>
  <c r="AM34" i="10" a="1"/>
  <c r="AK35" i="10" a="1"/>
  <c r="AJ36" i="10" a="1"/>
  <c r="AH37" i="10" a="1"/>
  <c r="AM38" i="10" a="1"/>
  <c r="AK39" i="10" a="1"/>
  <c r="AH41" i="10" a="1"/>
  <c r="AJ48" i="10" a="1"/>
  <c r="AJ48" i="10" l="1"/>
  <c r="AH41" i="10"/>
  <c r="AK39" i="10"/>
  <c r="AM38" i="10"/>
  <c r="AH37" i="10"/>
  <c r="AJ36" i="10"/>
  <c r="AK35" i="10"/>
  <c r="AM34" i="10"/>
  <c r="AH33" i="10"/>
  <c r="AJ32" i="10"/>
  <c r="AK31" i="10"/>
  <c r="AM30" i="10"/>
  <c r="AH29" i="10"/>
  <c r="AJ28" i="10"/>
  <c r="AK27" i="10"/>
  <c r="AM26" i="10"/>
  <c r="AG26" i="10"/>
  <c r="AI25" i="10"/>
  <c r="AI23" i="10"/>
  <c r="AH21" i="10"/>
  <c r="AK20" i="10"/>
  <c r="AN19" i="10"/>
  <c r="AH19" i="10"/>
  <c r="AK18" i="10"/>
  <c r="AN17" i="10"/>
  <c r="AH17" i="10"/>
  <c r="AK16" i="10"/>
  <c r="AM46" i="10"/>
  <c r="AN49" i="10"/>
  <c r="AG45" i="10"/>
  <c r="AI44" i="10"/>
  <c r="AG41" i="10"/>
  <c r="AI40" i="10"/>
  <c r="AL38" i="10"/>
  <c r="AN37" i="10"/>
  <c r="AG37" i="10"/>
  <c r="AI36" i="10"/>
  <c r="AL34" i="10"/>
  <c r="AN33" i="10"/>
  <c r="AG33" i="10"/>
  <c r="AI32" i="10"/>
  <c r="AL30" i="10"/>
  <c r="AN29" i="10"/>
  <c r="AG29" i="10"/>
  <c r="AI28" i="10"/>
  <c r="AL26" i="10"/>
  <c r="AH25" i="10"/>
  <c r="AK24" i="10"/>
  <c r="AN23" i="10"/>
  <c r="AH23" i="10"/>
  <c r="AK22" i="10"/>
  <c r="AN21" i="10"/>
  <c r="AM19" i="10"/>
  <c r="AM17" i="10"/>
  <c r="BR48" i="10"/>
  <c r="BR46" i="10"/>
  <c r="BR44" i="10"/>
  <c r="BR42" i="10"/>
  <c r="BR40" i="10"/>
  <c r="BR38" i="10"/>
  <c r="BR36" i="10"/>
  <c r="BR34" i="10"/>
  <c r="BR32" i="10"/>
  <c r="BR30" i="10"/>
  <c r="BR28" i="10"/>
  <c r="BR26" i="10"/>
  <c r="BR24" i="10"/>
  <c r="BR22" i="10"/>
  <c r="BR20" i="10"/>
  <c r="BR18" i="10"/>
  <c r="BR16" i="10"/>
  <c r="AK47" i="10"/>
  <c r="AL46" i="10"/>
  <c r="AN41" i="10"/>
  <c r="AM49" i="10"/>
  <c r="AH48" i="10"/>
  <c r="AJ47" i="10"/>
  <c r="AK46" i="10"/>
  <c r="AM45" i="10"/>
  <c r="AH44" i="10"/>
  <c r="AJ43" i="10"/>
  <c r="AK42" i="10"/>
  <c r="AM41" i="10"/>
  <c r="AH40" i="10"/>
  <c r="AJ39" i="10"/>
  <c r="AK38" i="10"/>
  <c r="AM37" i="10"/>
  <c r="AH36" i="10"/>
  <c r="AJ35" i="10"/>
  <c r="AK34" i="10"/>
  <c r="AM33" i="10"/>
  <c r="AH32" i="10"/>
  <c r="AJ31" i="10"/>
  <c r="AK30" i="10"/>
  <c r="AM29" i="10"/>
  <c r="AH28" i="10"/>
  <c r="AJ27" i="10"/>
  <c r="AN25" i="10"/>
  <c r="AM23" i="10"/>
  <c r="AM21" i="10"/>
  <c r="AG21" i="10"/>
  <c r="AJ20" i="10"/>
  <c r="AL19" i="10"/>
  <c r="AG19" i="10"/>
  <c r="AJ18" i="10"/>
  <c r="AL17" i="10"/>
  <c r="AG17" i="10"/>
  <c r="AJ16" i="10"/>
  <c r="AH45" i="10"/>
  <c r="AG49" i="10"/>
  <c r="AN45" i="10"/>
  <c r="AL42" i="10"/>
  <c r="AL49" i="10"/>
  <c r="AN48" i="10"/>
  <c r="AG48" i="10"/>
  <c r="AI47" i="10"/>
  <c r="AL45" i="10"/>
  <c r="AN44" i="10"/>
  <c r="AG44" i="10"/>
  <c r="AI43" i="10"/>
  <c r="AL41" i="10"/>
  <c r="AN40" i="10"/>
  <c r="AG40" i="10"/>
  <c r="AI39" i="10"/>
  <c r="AL37" i="10"/>
  <c r="AN36" i="10"/>
  <c r="AG36" i="10"/>
  <c r="AI35" i="10"/>
  <c r="AL33" i="10"/>
  <c r="AN32" i="10"/>
  <c r="AG32" i="10"/>
  <c r="AI31" i="10"/>
  <c r="AL29" i="10"/>
  <c r="AN28" i="10"/>
  <c r="AG28" i="10"/>
  <c r="AI27" i="10"/>
  <c r="AK26" i="10"/>
  <c r="AM25" i="10"/>
  <c r="AG25" i="10"/>
  <c r="AJ24" i="10"/>
  <c r="AL23" i="10"/>
  <c r="AG23" i="10"/>
  <c r="AJ22" i="10"/>
  <c r="AL21" i="10"/>
  <c r="AI20" i="10"/>
  <c r="AI18" i="10"/>
  <c r="AI16" i="10"/>
  <c r="AH49" i="10"/>
  <c r="AK43" i="10"/>
  <c r="AK49" i="10"/>
  <c r="AM48" i="10"/>
  <c r="AH47" i="10"/>
  <c r="AJ46" i="10"/>
  <c r="AK45" i="10"/>
  <c r="AM44" i="10"/>
  <c r="AH43" i="10"/>
  <c r="AJ42" i="10"/>
  <c r="AK41" i="10"/>
  <c r="AM40" i="10"/>
  <c r="AH39" i="10"/>
  <c r="AJ38" i="10"/>
  <c r="AK37" i="10"/>
  <c r="AM36" i="10"/>
  <c r="AH35" i="10"/>
  <c r="AJ34" i="10"/>
  <c r="AK33" i="10"/>
  <c r="AM32" i="10"/>
  <c r="AH31" i="10"/>
  <c r="AJ30" i="10"/>
  <c r="AK29" i="10"/>
  <c r="AM28" i="10"/>
  <c r="AH27" i="10"/>
  <c r="AL25" i="10"/>
  <c r="AI24" i="10"/>
  <c r="AI22" i="10"/>
  <c r="AK21" i="10"/>
  <c r="AN20" i="10"/>
  <c r="AH20" i="10"/>
  <c r="AK19" i="10"/>
  <c r="AN18" i="10"/>
  <c r="AH18" i="10"/>
  <c r="AK17" i="10"/>
  <c r="AN16" i="10"/>
  <c r="AH16" i="10"/>
  <c r="AJ40" i="10"/>
  <c r="AN47" i="10"/>
  <c r="AG47" i="10"/>
  <c r="AI46" i="10"/>
  <c r="AL44" i="10"/>
  <c r="AN43" i="10"/>
  <c r="AG43" i="10"/>
  <c r="AI42" i="10"/>
  <c r="AL40" i="10"/>
  <c r="AN39" i="10"/>
  <c r="AG39" i="10"/>
  <c r="AI38" i="10"/>
  <c r="AL36" i="10"/>
  <c r="AN35" i="10"/>
  <c r="AG35" i="10"/>
  <c r="AI34" i="10"/>
  <c r="AL32" i="10"/>
  <c r="AN31" i="10"/>
  <c r="AG31" i="10"/>
  <c r="AI30" i="10"/>
  <c r="AL28" i="10"/>
  <c r="AN27" i="10"/>
  <c r="AG27" i="10"/>
  <c r="AJ26" i="10"/>
  <c r="AK25" i="10"/>
  <c r="AN24" i="10"/>
  <c r="AH24" i="10"/>
  <c r="AK23" i="10"/>
  <c r="AN22" i="10"/>
  <c r="AH22" i="10"/>
  <c r="AM20" i="10"/>
  <c r="AM18" i="10"/>
  <c r="AM16" i="10"/>
  <c r="BR49" i="10"/>
  <c r="BR47" i="10"/>
  <c r="BR45" i="10"/>
  <c r="BR43" i="10"/>
  <c r="BR41" i="10"/>
  <c r="BR39" i="10"/>
  <c r="BR37" i="10"/>
  <c r="BR35" i="10"/>
  <c r="BR33" i="10"/>
  <c r="BR31" i="10"/>
  <c r="BR29" i="10"/>
  <c r="BR27" i="10"/>
  <c r="BR25" i="10"/>
  <c r="BR23" i="10"/>
  <c r="BR21" i="10"/>
  <c r="BR19" i="10"/>
  <c r="BR17" i="10"/>
  <c r="AM42" i="10"/>
  <c r="AL48" i="10"/>
  <c r="AJ49" i="10"/>
  <c r="AK48" i="10"/>
  <c r="AM47" i="10"/>
  <c r="AH46" i="10"/>
  <c r="AJ45" i="10"/>
  <c r="AK44" i="10"/>
  <c r="AM43" i="10"/>
  <c r="AH42" i="10"/>
  <c r="AJ41" i="10"/>
  <c r="AK40" i="10"/>
  <c r="AM39" i="10"/>
  <c r="AH38" i="10"/>
  <c r="AJ37" i="10"/>
  <c r="AK36" i="10"/>
  <c r="AM35" i="10"/>
  <c r="AH34" i="10"/>
  <c r="AJ33" i="10"/>
  <c r="AK32" i="10"/>
  <c r="AM31" i="10"/>
  <c r="AH30" i="10"/>
  <c r="AJ29" i="10"/>
  <c r="AK28" i="10"/>
  <c r="AM27" i="10"/>
  <c r="AI26" i="10"/>
  <c r="AM24" i="10"/>
  <c r="AM22" i="10"/>
  <c r="AJ21" i="10"/>
  <c r="AL20" i="10"/>
  <c r="AG20" i="10"/>
  <c r="AJ19" i="10"/>
  <c r="AL18" i="10"/>
  <c r="AG18" i="10"/>
  <c r="AJ17" i="10"/>
  <c r="AL16" i="10"/>
  <c r="AG16" i="10"/>
  <c r="AJ44" i="10"/>
  <c r="AI48" i="10"/>
  <c r="AI49" i="10"/>
  <c r="AL47" i="10"/>
  <c r="AN46" i="10"/>
  <c r="AG46" i="10"/>
  <c r="AI45" i="10"/>
  <c r="AL43" i="10"/>
  <c r="AN42" i="10"/>
  <c r="AG42" i="10"/>
  <c r="AI41" i="10"/>
  <c r="AL39" i="10"/>
  <c r="AN38" i="10"/>
  <c r="AG38" i="10"/>
  <c r="AI37" i="10"/>
  <c r="AL35" i="10"/>
  <c r="AN34" i="10"/>
  <c r="AG34" i="10"/>
  <c r="AI33" i="10"/>
  <c r="AL31" i="10"/>
  <c r="AN30" i="10"/>
  <c r="AG30" i="10"/>
  <c r="AI29" i="10"/>
  <c r="AL27" i="10"/>
  <c r="AN26" i="10"/>
  <c r="AH26" i="10"/>
  <c r="AJ25" i="10"/>
  <c r="AL24" i="10"/>
  <c r="AG24" i="10"/>
  <c r="AJ23" i="10"/>
  <c r="AL22" i="10"/>
  <c r="AG22" i="10"/>
  <c r="AI21" i="10"/>
  <c r="AI19" i="10"/>
  <c r="AI17" i="10"/>
  <c r="GF46" i="28"/>
  <c r="GF63" i="28" s="1"/>
  <c r="GE46" i="28"/>
  <c r="GE63" i="28" s="1"/>
  <c r="GD46" i="28"/>
  <c r="GD63" i="28" s="1"/>
  <c r="GC46" i="28"/>
  <c r="GC63" i="28" s="1"/>
  <c r="GB46" i="28"/>
  <c r="GB63" i="28" s="1"/>
  <c r="GA46" i="28"/>
  <c r="GA63" i="28" s="1"/>
  <c r="FZ46" i="28"/>
  <c r="FZ63" i="28" s="1"/>
  <c r="FY46" i="28"/>
  <c r="FY63" i="28" s="1"/>
  <c r="GF45" i="28"/>
  <c r="GF62" i="28" s="1"/>
  <c r="GE45" i="28"/>
  <c r="GE62" i="28" s="1"/>
  <c r="GD45" i="28"/>
  <c r="GD62" i="28" s="1"/>
  <c r="GC45" i="28"/>
  <c r="GC62" i="28" s="1"/>
  <c r="GB45" i="28"/>
  <c r="GA45" i="28"/>
  <c r="GA62" i="28" s="1"/>
  <c r="FZ45" i="28"/>
  <c r="FZ62" i="28" s="1"/>
  <c r="FY45" i="28"/>
  <c r="GF44" i="28"/>
  <c r="GF61" i="28" s="1"/>
  <c r="GE44" i="28"/>
  <c r="GE61" i="28" s="1"/>
  <c r="GD44" i="28"/>
  <c r="GC44" i="28"/>
  <c r="GC61" i="28" s="1"/>
  <c r="GB44" i="28"/>
  <c r="GB61" i="28" s="1"/>
  <c r="GA44" i="28"/>
  <c r="GA61" i="28" s="1"/>
  <c r="FZ44" i="28"/>
  <c r="FZ61" i="28" s="1"/>
  <c r="FY44" i="28"/>
  <c r="FY61" i="28" s="1"/>
  <c r="GF43" i="28"/>
  <c r="GF60" i="28" s="1"/>
  <c r="GE43" i="28"/>
  <c r="GE60" i="28" s="1"/>
  <c r="GD43" i="28"/>
  <c r="GD59" i="28" s="1"/>
  <c r="GC43" i="28"/>
  <c r="GC60" i="28" s="1"/>
  <c r="GB43" i="28"/>
  <c r="GB60" i="28" s="1"/>
  <c r="GA43" i="28"/>
  <c r="GA60" i="28" s="1"/>
  <c r="FZ43" i="28"/>
  <c r="FZ60" i="28" s="1"/>
  <c r="FY43" i="28"/>
  <c r="FY60" i="28" s="1"/>
  <c r="GF42" i="28"/>
  <c r="GF58" i="28" s="1"/>
  <c r="GE42" i="28"/>
  <c r="GE58" i="28" s="1"/>
  <c r="GD42" i="28"/>
  <c r="GD58" i="28" s="1"/>
  <c r="GC42" i="28"/>
  <c r="GB42" i="28"/>
  <c r="GA42" i="28"/>
  <c r="GA58" i="28" s="1"/>
  <c r="FZ42" i="28"/>
  <c r="FZ58" i="28" s="1"/>
  <c r="FY42" i="28"/>
  <c r="FY58" i="28" s="1"/>
  <c r="GF41" i="28"/>
  <c r="GF57" i="28" s="1"/>
  <c r="GE41" i="28"/>
  <c r="GE57" i="28" s="1"/>
  <c r="GD41" i="28"/>
  <c r="GD57" i="28" s="1"/>
  <c r="GC41" i="28"/>
  <c r="GC57" i="28" s="1"/>
  <c r="GB41" i="28"/>
  <c r="GB57" i="28" s="1"/>
  <c r="GA41" i="28"/>
  <c r="FZ41" i="28"/>
  <c r="FZ57" i="28" s="1"/>
  <c r="FY41" i="28"/>
  <c r="FY57" i="28" s="1"/>
  <c r="GF40" i="28"/>
  <c r="GF56" i="28" s="1"/>
  <c r="GE40" i="28"/>
  <c r="GE56" i="28" s="1"/>
  <c r="GD40" i="28"/>
  <c r="GD55" i="28" s="1"/>
  <c r="GC40" i="28"/>
  <c r="GC56" i="28" s="1"/>
  <c r="GB40" i="28"/>
  <c r="GA40" i="28"/>
  <c r="GA56" i="28" s="1"/>
  <c r="FZ40" i="28"/>
  <c r="FZ56" i="28" s="1"/>
  <c r="FY40" i="28"/>
  <c r="FY56" i="28" s="1"/>
  <c r="GF39" i="28"/>
  <c r="GF54" i="28" s="1"/>
  <c r="GE39" i="28"/>
  <c r="GE54" i="28" s="1"/>
  <c r="GD39" i="28"/>
  <c r="GD54" i="28" s="1"/>
  <c r="GC39" i="28"/>
  <c r="GC54" i="28" s="1"/>
  <c r="GB39" i="28"/>
  <c r="GB54" i="28" s="1"/>
  <c r="GA39" i="28"/>
  <c r="GA54" i="28" s="1"/>
  <c r="FZ39" i="28"/>
  <c r="FZ54" i="28" s="1"/>
  <c r="FY39" i="28"/>
  <c r="FY54" i="28" s="1"/>
  <c r="GF38" i="28"/>
  <c r="GF53" i="28" s="1"/>
  <c r="GE38" i="28"/>
  <c r="GE53" i="28" s="1"/>
  <c r="GD38" i="28"/>
  <c r="GD53" i="28" s="1"/>
  <c r="GC38" i="28"/>
  <c r="GC53" i="28" s="1"/>
  <c r="GB38" i="28"/>
  <c r="GB53" i="28" s="1"/>
  <c r="GA38" i="28"/>
  <c r="GA53" i="28" s="1"/>
  <c r="FZ38" i="28"/>
  <c r="FZ53" i="28" s="1"/>
  <c r="FY38" i="28"/>
  <c r="FY53" i="28" s="1"/>
  <c r="GF37" i="28"/>
  <c r="GF52" i="28" s="1"/>
  <c r="GE37" i="28"/>
  <c r="GE52" i="28" s="1"/>
  <c r="GD37" i="28"/>
  <c r="GD52" i="28" s="1"/>
  <c r="GC37" i="28"/>
  <c r="GC52" i="28" s="1"/>
  <c r="GB37" i="28"/>
  <c r="GA37" i="28"/>
  <c r="GA52" i="28" s="1"/>
  <c r="FZ37" i="28"/>
  <c r="FZ52" i="28" s="1"/>
  <c r="FY37" i="28"/>
  <c r="FY52" i="28" s="1"/>
  <c r="FS46" i="28"/>
  <c r="FS63" i="28" s="1"/>
  <c r="FR46" i="28"/>
  <c r="FR63" i="28" s="1"/>
  <c r="FQ46" i="28"/>
  <c r="FQ63" i="28" s="1"/>
  <c r="FP46" i="28"/>
  <c r="FP63" i="28" s="1"/>
  <c r="FO46" i="28"/>
  <c r="FO63" i="28" s="1"/>
  <c r="FN46" i="28"/>
  <c r="FN63" i="28" s="1"/>
  <c r="FM46" i="28"/>
  <c r="FM63" i="28" s="1"/>
  <c r="FL46" i="28"/>
  <c r="FL63" i="28" s="1"/>
  <c r="FS45" i="28"/>
  <c r="FS62" i="28" s="1"/>
  <c r="FR45" i="28"/>
  <c r="FR62" i="28" s="1"/>
  <c r="FQ45" i="28"/>
  <c r="FQ62" i="28" s="1"/>
  <c r="FP45" i="28"/>
  <c r="FP62" i="28" s="1"/>
  <c r="FO45" i="28"/>
  <c r="FO62" i="28" s="1"/>
  <c r="FN45" i="28"/>
  <c r="FN62" i="28" s="1"/>
  <c r="FM45" i="28"/>
  <c r="FM62" i="28" s="1"/>
  <c r="FL45" i="28"/>
  <c r="FL62" i="28" s="1"/>
  <c r="FS44" i="28"/>
  <c r="FS61" i="28" s="1"/>
  <c r="FR44" i="28"/>
  <c r="FR61" i="28" s="1"/>
  <c r="FQ44" i="28"/>
  <c r="FQ61" i="28" s="1"/>
  <c r="FP44" i="28"/>
  <c r="FP61" i="28" s="1"/>
  <c r="FO44" i="28"/>
  <c r="FO61" i="28" s="1"/>
  <c r="FN44" i="28"/>
  <c r="FN61" i="28" s="1"/>
  <c r="FM44" i="28"/>
  <c r="FM61" i="28" s="1"/>
  <c r="FL44" i="28"/>
  <c r="FL61" i="28" s="1"/>
  <c r="FS43" i="28"/>
  <c r="FS60" i="28" s="1"/>
  <c r="FR43" i="28"/>
  <c r="FR60" i="28" s="1"/>
  <c r="FQ43" i="28"/>
  <c r="FQ60" i="28" s="1"/>
  <c r="FP43" i="28"/>
  <c r="FP60" i="28" s="1"/>
  <c r="FO43" i="28"/>
  <c r="FO60" i="28" s="1"/>
  <c r="FN43" i="28"/>
  <c r="FN60" i="28" s="1"/>
  <c r="FM43" i="28"/>
  <c r="FM60" i="28" s="1"/>
  <c r="FL43" i="28"/>
  <c r="FL60" i="28" s="1"/>
  <c r="FS42" i="28"/>
  <c r="FS58" i="28" s="1"/>
  <c r="FR42" i="28"/>
  <c r="FR58" i="28" s="1"/>
  <c r="FQ42" i="28"/>
  <c r="FQ58" i="28" s="1"/>
  <c r="FP42" i="28"/>
  <c r="FP58" i="28" s="1"/>
  <c r="FO42" i="28"/>
  <c r="FO58" i="28" s="1"/>
  <c r="FN42" i="28"/>
  <c r="FN58" i="28" s="1"/>
  <c r="FM42" i="28"/>
  <c r="FM58" i="28" s="1"/>
  <c r="FL42" i="28"/>
  <c r="FS41" i="28"/>
  <c r="FS57" i="28" s="1"/>
  <c r="FR41" i="28"/>
  <c r="FR57" i="28" s="1"/>
  <c r="FQ41" i="28"/>
  <c r="FQ57" i="28" s="1"/>
  <c r="FP41" i="28"/>
  <c r="FP57" i="28" s="1"/>
  <c r="FO41" i="28"/>
  <c r="FO57" i="28" s="1"/>
  <c r="FN41" i="28"/>
  <c r="FN57" i="28" s="1"/>
  <c r="FM41" i="28"/>
  <c r="FM57" i="28" s="1"/>
  <c r="FL41" i="28"/>
  <c r="FL57" i="28" s="1"/>
  <c r="FS40" i="28"/>
  <c r="FS56" i="28" s="1"/>
  <c r="FR40" i="28"/>
  <c r="FR56" i="28" s="1"/>
  <c r="FQ40" i="28"/>
  <c r="FQ56" i="28" s="1"/>
  <c r="FP40" i="28"/>
  <c r="FP56" i="28" s="1"/>
  <c r="FO40" i="28"/>
  <c r="FO56" i="28" s="1"/>
  <c r="FN40" i="28"/>
  <c r="FN56" i="28" s="1"/>
  <c r="FM40" i="28"/>
  <c r="FM56" i="28" s="1"/>
  <c r="FL40" i="28"/>
  <c r="FL56" i="28" s="1"/>
  <c r="FS39" i="28"/>
  <c r="FS54" i="28" s="1"/>
  <c r="FR39" i="28"/>
  <c r="FR54" i="28" s="1"/>
  <c r="FQ39" i="28"/>
  <c r="FQ54" i="28" s="1"/>
  <c r="FP39" i="28"/>
  <c r="FP54" i="28" s="1"/>
  <c r="FO39" i="28"/>
  <c r="FO54" i="28" s="1"/>
  <c r="FN39" i="28"/>
  <c r="FN54" i="28" s="1"/>
  <c r="FM39" i="28"/>
  <c r="FM54" i="28" s="1"/>
  <c r="FL39" i="28"/>
  <c r="FS38" i="28"/>
  <c r="FS53" i="28" s="1"/>
  <c r="FR38" i="28"/>
  <c r="FR53" i="28" s="1"/>
  <c r="FQ38" i="28"/>
  <c r="FQ53" i="28" s="1"/>
  <c r="FP38" i="28"/>
  <c r="FP53" i="28" s="1"/>
  <c r="FO38" i="28"/>
  <c r="FO53" i="28" s="1"/>
  <c r="FN38" i="28"/>
  <c r="FN53" i="28" s="1"/>
  <c r="FM38" i="28"/>
  <c r="FM53" i="28" s="1"/>
  <c r="FL38" i="28"/>
  <c r="FL53" i="28" s="1"/>
  <c r="FS37" i="28"/>
  <c r="FS52" i="28" s="1"/>
  <c r="FR37" i="28"/>
  <c r="FR52" i="28" s="1"/>
  <c r="FQ37" i="28"/>
  <c r="FQ52" i="28" s="1"/>
  <c r="FP37" i="28"/>
  <c r="FP52" i="28" s="1"/>
  <c r="FO37" i="28"/>
  <c r="FO52" i="28" s="1"/>
  <c r="FN37" i="28"/>
  <c r="FN52" i="28" s="1"/>
  <c r="FM37" i="28"/>
  <c r="FM52" i="28" s="1"/>
  <c r="FL37" i="28"/>
  <c r="FL52" i="28" s="1"/>
  <c r="FF46" i="28"/>
  <c r="FF63" i="28" s="1"/>
  <c r="FE46" i="28"/>
  <c r="FE63" i="28" s="1"/>
  <c r="FD46" i="28"/>
  <c r="FD63" i="28" s="1"/>
  <c r="FC46" i="28"/>
  <c r="FC63" i="28" s="1"/>
  <c r="FB46" i="28"/>
  <c r="FB63" i="28" s="1"/>
  <c r="FA46" i="28"/>
  <c r="FA63" i="28" s="1"/>
  <c r="EZ46" i="28"/>
  <c r="EZ63" i="28" s="1"/>
  <c r="EY46" i="28"/>
  <c r="EY63" i="28" s="1"/>
  <c r="FF45" i="28"/>
  <c r="FF62" i="28" s="1"/>
  <c r="FE45" i="28"/>
  <c r="FE62" i="28" s="1"/>
  <c r="FD45" i="28"/>
  <c r="FD62" i="28" s="1"/>
  <c r="FC45" i="28"/>
  <c r="FC62" i="28" s="1"/>
  <c r="FB45" i="28"/>
  <c r="FB62" i="28" s="1"/>
  <c r="FA45" i="28"/>
  <c r="FA62" i="28" s="1"/>
  <c r="EZ45" i="28"/>
  <c r="EZ62" i="28" s="1"/>
  <c r="EY45" i="28"/>
  <c r="EY62" i="28" s="1"/>
  <c r="FF44" i="28"/>
  <c r="FF61" i="28" s="1"/>
  <c r="FE44" i="28"/>
  <c r="FE61" i="28" s="1"/>
  <c r="FD44" i="28"/>
  <c r="FD61" i="28" s="1"/>
  <c r="FC44" i="28"/>
  <c r="FC61" i="28" s="1"/>
  <c r="FB44" i="28"/>
  <c r="FB61" i="28" s="1"/>
  <c r="FA44" i="28"/>
  <c r="FA61" i="28" s="1"/>
  <c r="EZ44" i="28"/>
  <c r="EZ61" i="28" s="1"/>
  <c r="EY44" i="28"/>
  <c r="EY61" i="28" s="1"/>
  <c r="FF43" i="28"/>
  <c r="FF60" i="28" s="1"/>
  <c r="FE43" i="28"/>
  <c r="FE60" i="28" s="1"/>
  <c r="FD43" i="28"/>
  <c r="FD60" i="28" s="1"/>
  <c r="FC43" i="28"/>
  <c r="FC60" i="28" s="1"/>
  <c r="FB43" i="28"/>
  <c r="FB60" i="28" s="1"/>
  <c r="FA43" i="28"/>
  <c r="FA60" i="28" s="1"/>
  <c r="EZ43" i="28"/>
  <c r="EZ60" i="28" s="1"/>
  <c r="EY43" i="28"/>
  <c r="FF42" i="28"/>
  <c r="FF58" i="28" s="1"/>
  <c r="FE42" i="28"/>
  <c r="FE58" i="28" s="1"/>
  <c r="FD42" i="28"/>
  <c r="FD58" i="28" s="1"/>
  <c r="FC42" i="28"/>
  <c r="FC58" i="28" s="1"/>
  <c r="FB42" i="28"/>
  <c r="FB58" i="28" s="1"/>
  <c r="FA42" i="28"/>
  <c r="FA58" i="28" s="1"/>
  <c r="EZ42" i="28"/>
  <c r="EZ58" i="28" s="1"/>
  <c r="EY42" i="28"/>
  <c r="FF41" i="28"/>
  <c r="FE41" i="28"/>
  <c r="FE57" i="28" s="1"/>
  <c r="FD41" i="28"/>
  <c r="FD57" i="28" s="1"/>
  <c r="FC41" i="28"/>
  <c r="FC57" i="28" s="1"/>
  <c r="FB41" i="28"/>
  <c r="FB57" i="28" s="1"/>
  <c r="FA41" i="28"/>
  <c r="FA57" i="28" s="1"/>
  <c r="EZ41" i="28"/>
  <c r="EZ57" i="28" s="1"/>
  <c r="EY41" i="28"/>
  <c r="EY57" i="28" s="1"/>
  <c r="FF40" i="28"/>
  <c r="FE40" i="28"/>
  <c r="FE56" i="28" s="1"/>
  <c r="FD40" i="28"/>
  <c r="FD56" i="28" s="1"/>
  <c r="FC40" i="28"/>
  <c r="FC56" i="28" s="1"/>
  <c r="FB40" i="28"/>
  <c r="FB56" i="28" s="1"/>
  <c r="FA40" i="28"/>
  <c r="FA56" i="28" s="1"/>
  <c r="EZ40" i="28"/>
  <c r="EZ56" i="28" s="1"/>
  <c r="EY40" i="28"/>
  <c r="EY56" i="28" s="1"/>
  <c r="FF39" i="28"/>
  <c r="FF54" i="28" s="1"/>
  <c r="FE39" i="28"/>
  <c r="FE54" i="28" s="1"/>
  <c r="FD39" i="28"/>
  <c r="FD54" i="28" s="1"/>
  <c r="FC39" i="28"/>
  <c r="FC54" i="28" s="1"/>
  <c r="FB39" i="28"/>
  <c r="FB54" i="28" s="1"/>
  <c r="FA39" i="28"/>
  <c r="FA54" i="28" s="1"/>
  <c r="EZ39" i="28"/>
  <c r="EZ54" i="28" s="1"/>
  <c r="EY39" i="28"/>
  <c r="EY54" i="28" s="1"/>
  <c r="FF38" i="28"/>
  <c r="FF53" i="28" s="1"/>
  <c r="FE38" i="28"/>
  <c r="FE53" i="28" s="1"/>
  <c r="FD38" i="28"/>
  <c r="FC38" i="28"/>
  <c r="FC53" i="28" s="1"/>
  <c r="FB38" i="28"/>
  <c r="FB53" i="28" s="1"/>
  <c r="FA38" i="28"/>
  <c r="FA53" i="28" s="1"/>
  <c r="EZ38" i="28"/>
  <c r="EZ53" i="28" s="1"/>
  <c r="EY38" i="28"/>
  <c r="EY53" i="28" s="1"/>
  <c r="FF37" i="28"/>
  <c r="FF52" i="28" s="1"/>
  <c r="FE37" i="28"/>
  <c r="FE51" i="28" s="1"/>
  <c r="FD37" i="28"/>
  <c r="FD52" i="28" s="1"/>
  <c r="FC37" i="28"/>
  <c r="FC52" i="28" s="1"/>
  <c r="FB37" i="28"/>
  <c r="FB52" i="28" s="1"/>
  <c r="FA37" i="28"/>
  <c r="FA52" i="28" s="1"/>
  <c r="EZ37" i="28"/>
  <c r="EZ52" i="28" s="1"/>
  <c r="EY37" i="28"/>
  <c r="EY52" i="28" s="1"/>
  <c r="ES46" i="28"/>
  <c r="ES63" i="28" s="1"/>
  <c r="ER46" i="28"/>
  <c r="ER63" i="28" s="1"/>
  <c r="EQ46" i="28"/>
  <c r="EQ63" i="28" s="1"/>
  <c r="EP46" i="28"/>
  <c r="EP63" i="28" s="1"/>
  <c r="EO46" i="28"/>
  <c r="EO63" i="28" s="1"/>
  <c r="EN46" i="28"/>
  <c r="EN63" i="28" s="1"/>
  <c r="EM46" i="28"/>
  <c r="EM63" i="28" s="1"/>
  <c r="EL46" i="28"/>
  <c r="EL63" i="28" s="1"/>
  <c r="ES45" i="28"/>
  <c r="ES62" i="28" s="1"/>
  <c r="ER45" i="28"/>
  <c r="ER62" i="28" s="1"/>
  <c r="EQ45" i="28"/>
  <c r="EQ62" i="28" s="1"/>
  <c r="EP45" i="28"/>
  <c r="EP62" i="28" s="1"/>
  <c r="EO45" i="28"/>
  <c r="EO62" i="28" s="1"/>
  <c r="EN45" i="28"/>
  <c r="EN62" i="28" s="1"/>
  <c r="EM45" i="28"/>
  <c r="EM62" i="28" s="1"/>
  <c r="EL45" i="28"/>
  <c r="EL62" i="28" s="1"/>
  <c r="ES44" i="28"/>
  <c r="ES61" i="28" s="1"/>
  <c r="ER44" i="28"/>
  <c r="ER61" i="28" s="1"/>
  <c r="EQ44" i="28"/>
  <c r="EQ61" i="28" s="1"/>
  <c r="EP44" i="28"/>
  <c r="EP61" i="28" s="1"/>
  <c r="EO44" i="28"/>
  <c r="EO61" i="28" s="1"/>
  <c r="EN44" i="28"/>
  <c r="EN61" i="28" s="1"/>
  <c r="EM44" i="28"/>
  <c r="EM61" i="28" s="1"/>
  <c r="EL44" i="28"/>
  <c r="EL61" i="28" s="1"/>
  <c r="ES43" i="28"/>
  <c r="ES60" i="28" s="1"/>
  <c r="ER43" i="28"/>
  <c r="ER60" i="28" s="1"/>
  <c r="EQ43" i="28"/>
  <c r="EQ60" i="28" s="1"/>
  <c r="EP43" i="28"/>
  <c r="EP60" i="28" s="1"/>
  <c r="EO43" i="28"/>
  <c r="EO60" i="28" s="1"/>
  <c r="EN43" i="28"/>
  <c r="EN60" i="28" s="1"/>
  <c r="EM43" i="28"/>
  <c r="EM60" i="28" s="1"/>
  <c r="EL43" i="28"/>
  <c r="EL60" i="28" s="1"/>
  <c r="ES42" i="28"/>
  <c r="ES58" i="28" s="1"/>
  <c r="ER42" i="28"/>
  <c r="ER58" i="28" s="1"/>
  <c r="EQ42" i="28"/>
  <c r="EQ58" i="28" s="1"/>
  <c r="EP42" i="28"/>
  <c r="EP58" i="28" s="1"/>
  <c r="EO42" i="28"/>
  <c r="EO58" i="28" s="1"/>
  <c r="EN42" i="28"/>
  <c r="EN58" i="28" s="1"/>
  <c r="EM42" i="28"/>
  <c r="EM58" i="28" s="1"/>
  <c r="EL42" i="28"/>
  <c r="EL58" i="28" s="1"/>
  <c r="ES41" i="28"/>
  <c r="ES57" i="28" s="1"/>
  <c r="ER41" i="28"/>
  <c r="ER57" i="28" s="1"/>
  <c r="EQ41" i="28"/>
  <c r="EQ57" i="28" s="1"/>
  <c r="EP41" i="28"/>
  <c r="EP57" i="28" s="1"/>
  <c r="EO41" i="28"/>
  <c r="EO57" i="28" s="1"/>
  <c r="EN41" i="28"/>
  <c r="EN57" i="28" s="1"/>
  <c r="EM41" i="28"/>
  <c r="EM57" i="28" s="1"/>
  <c r="EL41" i="28"/>
  <c r="EL57" i="28" s="1"/>
  <c r="ES40" i="28"/>
  <c r="ES56" i="28" s="1"/>
  <c r="ER40" i="28"/>
  <c r="ER56" i="28" s="1"/>
  <c r="EQ40" i="28"/>
  <c r="EQ56" i="28" s="1"/>
  <c r="EP40" i="28"/>
  <c r="EP56" i="28" s="1"/>
  <c r="EO40" i="28"/>
  <c r="EO56" i="28" s="1"/>
  <c r="EN40" i="28"/>
  <c r="EN55" i="28" s="1"/>
  <c r="EM40" i="28"/>
  <c r="EM56" i="28" s="1"/>
  <c r="EL40" i="28"/>
  <c r="EL56" i="28" s="1"/>
  <c r="ES39" i="28"/>
  <c r="ES54" i="28" s="1"/>
  <c r="ER39" i="28"/>
  <c r="ER54" i="28" s="1"/>
  <c r="EQ39" i="28"/>
  <c r="EQ54" i="28" s="1"/>
  <c r="EP39" i="28"/>
  <c r="EO39" i="28"/>
  <c r="EO54" i="28" s="1"/>
  <c r="EN39" i="28"/>
  <c r="EN54" i="28" s="1"/>
  <c r="EM39" i="28"/>
  <c r="EM54" i="28" s="1"/>
  <c r="EL39" i="28"/>
  <c r="EL54" i="28" s="1"/>
  <c r="ES38" i="28"/>
  <c r="ER38" i="28"/>
  <c r="ER53" i="28" s="1"/>
  <c r="EQ38" i="28"/>
  <c r="EQ53" i="28" s="1"/>
  <c r="EP38" i="28"/>
  <c r="EP53" i="28" s="1"/>
  <c r="EO38" i="28"/>
  <c r="EO53" i="28" s="1"/>
  <c r="EN38" i="28"/>
  <c r="EN53" i="28" s="1"/>
  <c r="EM38" i="28"/>
  <c r="EL38" i="28"/>
  <c r="EL53" i="28" s="1"/>
  <c r="ES37" i="28"/>
  <c r="ES52" i="28" s="1"/>
  <c r="ER37" i="28"/>
  <c r="ER52" i="28" s="1"/>
  <c r="EQ37" i="28"/>
  <c r="EQ52" i="28" s="1"/>
  <c r="EP37" i="28"/>
  <c r="EP52" i="28" s="1"/>
  <c r="EO37" i="28"/>
  <c r="EO52" i="28" s="1"/>
  <c r="EN37" i="28"/>
  <c r="EN52" i="28" s="1"/>
  <c r="EM37" i="28"/>
  <c r="EM52" i="28" s="1"/>
  <c r="EL37" i="28"/>
  <c r="EL52" i="28" s="1"/>
  <c r="EF46" i="28"/>
  <c r="EF63" i="28" s="1"/>
  <c r="EE46" i="28"/>
  <c r="EE63" i="28" s="1"/>
  <c r="ED46" i="28"/>
  <c r="ED63" i="28" s="1"/>
  <c r="EC46" i="28"/>
  <c r="EC63" i="28" s="1"/>
  <c r="EB46" i="28"/>
  <c r="EB63" i="28" s="1"/>
  <c r="EA46" i="28"/>
  <c r="EA63" i="28" s="1"/>
  <c r="DZ46" i="28"/>
  <c r="DZ63" i="28" s="1"/>
  <c r="DY46" i="28"/>
  <c r="DY63" i="28" s="1"/>
  <c r="EF45" i="28"/>
  <c r="EF62" i="28" s="1"/>
  <c r="EE45" i="28"/>
  <c r="EE62" i="28" s="1"/>
  <c r="ED45" i="28"/>
  <c r="ED62" i="28" s="1"/>
  <c r="EC45" i="28"/>
  <c r="EC62" i="28" s="1"/>
  <c r="EB45" i="28"/>
  <c r="EB62" i="28" s="1"/>
  <c r="EA45" i="28"/>
  <c r="EA62" i="28" s="1"/>
  <c r="DZ45" i="28"/>
  <c r="DZ62" i="28" s="1"/>
  <c r="DY45" i="28"/>
  <c r="DY62" i="28" s="1"/>
  <c r="EF44" i="28"/>
  <c r="EF61" i="28" s="1"/>
  <c r="EE44" i="28"/>
  <c r="EE61" i="28" s="1"/>
  <c r="ED44" i="28"/>
  <c r="ED61" i="28" s="1"/>
  <c r="EC44" i="28"/>
  <c r="EC61" i="28" s="1"/>
  <c r="EB44" i="28"/>
  <c r="EB61" i="28" s="1"/>
  <c r="EA44" i="28"/>
  <c r="EA61" i="28" s="1"/>
  <c r="DZ44" i="28"/>
  <c r="DZ61" i="28" s="1"/>
  <c r="DY44" i="28"/>
  <c r="DY61" i="28" s="1"/>
  <c r="EF43" i="28"/>
  <c r="EF60" i="28" s="1"/>
  <c r="EE43" i="28"/>
  <c r="EE60" i="28" s="1"/>
  <c r="ED43" i="28"/>
  <c r="ED60" i="28" s="1"/>
  <c r="EC43" i="28"/>
  <c r="EC60" i="28" s="1"/>
  <c r="EB43" i="28"/>
  <c r="EB60" i="28" s="1"/>
  <c r="EA43" i="28"/>
  <c r="EA60" i="28" s="1"/>
  <c r="DZ43" i="28"/>
  <c r="DZ59" i="28" s="1"/>
  <c r="DY43" i="28"/>
  <c r="DY59" i="28" s="1"/>
  <c r="EF42" i="28"/>
  <c r="EF58" i="28" s="1"/>
  <c r="EE42" i="28"/>
  <c r="EE58" i="28" s="1"/>
  <c r="ED42" i="28"/>
  <c r="ED58" i="28" s="1"/>
  <c r="EC42" i="28"/>
  <c r="EC58" i="28" s="1"/>
  <c r="EB42" i="28"/>
  <c r="EB58" i="28" s="1"/>
  <c r="EA42" i="28"/>
  <c r="EA58" i="28" s="1"/>
  <c r="DZ42" i="28"/>
  <c r="DZ58" i="28" s="1"/>
  <c r="DY42" i="28"/>
  <c r="DY58" i="28" s="1"/>
  <c r="EF41" i="28"/>
  <c r="EF57" i="28" s="1"/>
  <c r="EE41" i="28"/>
  <c r="EE57" i="28" s="1"/>
  <c r="ED41" i="28"/>
  <c r="ED57" i="28" s="1"/>
  <c r="EC41" i="28"/>
  <c r="EC57" i="28" s="1"/>
  <c r="EB41" i="28"/>
  <c r="EB57" i="28" s="1"/>
  <c r="EA41" i="28"/>
  <c r="EA57" i="28" s="1"/>
  <c r="DZ41" i="28"/>
  <c r="DY41" i="28"/>
  <c r="DY57" i="28" s="1"/>
  <c r="EF40" i="28"/>
  <c r="EF56" i="28" s="1"/>
  <c r="EE40" i="28"/>
  <c r="EE56" i="28" s="1"/>
  <c r="ED40" i="28"/>
  <c r="ED56" i="28" s="1"/>
  <c r="EC40" i="28"/>
  <c r="EC56" i="28" s="1"/>
  <c r="EB40" i="28"/>
  <c r="EA40" i="28"/>
  <c r="EA56" i="28" s="1"/>
  <c r="DZ40" i="28"/>
  <c r="DZ56" i="28" s="1"/>
  <c r="DY40" i="28"/>
  <c r="DY56" i="28" s="1"/>
  <c r="EF39" i="28"/>
  <c r="EF54" i="28" s="1"/>
  <c r="EE39" i="28"/>
  <c r="EE54" i="28" s="1"/>
  <c r="ED39" i="28"/>
  <c r="ED54" i="28" s="1"/>
  <c r="EC39" i="28"/>
  <c r="EC54" i="28" s="1"/>
  <c r="EB39" i="28"/>
  <c r="EB54" i="28" s="1"/>
  <c r="EA39" i="28"/>
  <c r="EA54" i="28" s="1"/>
  <c r="DZ39" i="28"/>
  <c r="DY39" i="28"/>
  <c r="DY54" i="28" s="1"/>
  <c r="EF38" i="28"/>
  <c r="EF53" i="28" s="1"/>
  <c r="EE38" i="28"/>
  <c r="EE53" i="28" s="1"/>
  <c r="ED38" i="28"/>
  <c r="ED53" i="28" s="1"/>
  <c r="EC38" i="28"/>
  <c r="EC53" i="28" s="1"/>
  <c r="EB38" i="28"/>
  <c r="EB53" i="28" s="1"/>
  <c r="EA38" i="28"/>
  <c r="EA53" i="28" s="1"/>
  <c r="DZ38" i="28"/>
  <c r="DY38" i="28"/>
  <c r="DY53" i="28" s="1"/>
  <c r="EF37" i="28"/>
  <c r="EF52" i="28" s="1"/>
  <c r="EE37" i="28"/>
  <c r="EE52" i="28" s="1"/>
  <c r="ED37" i="28"/>
  <c r="ED52" i="28" s="1"/>
  <c r="EC37" i="28"/>
  <c r="EC52" i="28" s="1"/>
  <c r="EB37" i="28"/>
  <c r="EB52" i="28" s="1"/>
  <c r="EA37" i="28"/>
  <c r="EA52" i="28" s="1"/>
  <c r="DZ37" i="28"/>
  <c r="DZ51" i="28" s="1"/>
  <c r="DY37" i="28"/>
  <c r="DY52" i="28" s="1"/>
  <c r="DS46" i="28"/>
  <c r="DS63" i="28" s="1"/>
  <c r="DR46" i="28"/>
  <c r="DR63" i="28" s="1"/>
  <c r="DQ46" i="28"/>
  <c r="DQ63" i="28" s="1"/>
  <c r="DP46" i="28"/>
  <c r="DP63" i="28" s="1"/>
  <c r="DO46" i="28"/>
  <c r="DO63" i="28" s="1"/>
  <c r="DN46" i="28"/>
  <c r="DN63" i="28" s="1"/>
  <c r="DM46" i="28"/>
  <c r="DM63" i="28" s="1"/>
  <c r="DL46" i="28"/>
  <c r="DL63" i="28" s="1"/>
  <c r="DS45" i="28"/>
  <c r="DS62" i="28" s="1"/>
  <c r="DR45" i="28"/>
  <c r="DR62" i="28" s="1"/>
  <c r="DQ45" i="28"/>
  <c r="DQ62" i="28" s="1"/>
  <c r="DP45" i="28"/>
  <c r="DP62" i="28" s="1"/>
  <c r="DO45" i="28"/>
  <c r="DO62" i="28" s="1"/>
  <c r="DN45" i="28"/>
  <c r="DN62" i="28" s="1"/>
  <c r="DM45" i="28"/>
  <c r="DM62" i="28" s="1"/>
  <c r="DL45" i="28"/>
  <c r="DL62" i="28" s="1"/>
  <c r="DS44" i="28"/>
  <c r="DS61" i="28" s="1"/>
  <c r="DR44" i="28"/>
  <c r="DR61" i="28" s="1"/>
  <c r="DQ44" i="28"/>
  <c r="DQ61" i="28" s="1"/>
  <c r="DP44" i="28"/>
  <c r="DP61" i="28" s="1"/>
  <c r="DO44" i="28"/>
  <c r="DO61" i="28" s="1"/>
  <c r="DN44" i="28"/>
  <c r="DN61" i="28" s="1"/>
  <c r="DM44" i="28"/>
  <c r="DM61" i="28" s="1"/>
  <c r="DL44" i="28"/>
  <c r="DL61" i="28" s="1"/>
  <c r="DS43" i="28"/>
  <c r="DS60" i="28" s="1"/>
  <c r="DR43" i="28"/>
  <c r="DR60" i="28" s="1"/>
  <c r="DQ43" i="28"/>
  <c r="DQ60" i="28" s="1"/>
  <c r="DP43" i="28"/>
  <c r="DP60" i="28" s="1"/>
  <c r="DO43" i="28"/>
  <c r="DO60" i="28" s="1"/>
  <c r="DN43" i="28"/>
  <c r="DN60" i="28" s="1"/>
  <c r="DM43" i="28"/>
  <c r="DM59" i="28" s="1"/>
  <c r="DL43" i="28"/>
  <c r="DL59" i="28" s="1"/>
  <c r="DS42" i="28"/>
  <c r="DS58" i="28" s="1"/>
  <c r="DR42" i="28"/>
  <c r="DR58" i="28" s="1"/>
  <c r="DQ42" i="28"/>
  <c r="DQ58" i="28" s="1"/>
  <c r="DP42" i="28"/>
  <c r="DP58" i="28" s="1"/>
  <c r="DO42" i="28"/>
  <c r="DO58" i="28" s="1"/>
  <c r="DN42" i="28"/>
  <c r="DN58" i="28" s="1"/>
  <c r="DM42" i="28"/>
  <c r="DL42" i="28"/>
  <c r="DL58" i="28" s="1"/>
  <c r="DS41" i="28"/>
  <c r="DS57" i="28" s="1"/>
  <c r="DR41" i="28"/>
  <c r="DR57" i="28" s="1"/>
  <c r="DQ41" i="28"/>
  <c r="DQ57" i="28" s="1"/>
  <c r="DP41" i="28"/>
  <c r="DP57" i="28" s="1"/>
  <c r="DO41" i="28"/>
  <c r="DO57" i="28" s="1"/>
  <c r="DN41" i="28"/>
  <c r="DM41" i="28"/>
  <c r="DM57" i="28" s="1"/>
  <c r="DL41" i="28"/>
  <c r="DL57" i="28" s="1"/>
  <c r="DS40" i="28"/>
  <c r="DS56" i="28" s="1"/>
  <c r="DR40" i="28"/>
  <c r="DR56" i="28" s="1"/>
  <c r="DQ40" i="28"/>
  <c r="DQ56" i="28" s="1"/>
  <c r="DP40" i="28"/>
  <c r="DP56" i="28" s="1"/>
  <c r="DO40" i="28"/>
  <c r="DO56" i="28" s="1"/>
  <c r="DN40" i="28"/>
  <c r="DN56" i="28" s="1"/>
  <c r="DM40" i="28"/>
  <c r="DM55" i="28" s="1"/>
  <c r="DL40" i="28"/>
  <c r="DL56" i="28" s="1"/>
  <c r="DS39" i="28"/>
  <c r="DS54" i="28" s="1"/>
  <c r="DR39" i="28"/>
  <c r="DR54" i="28" s="1"/>
  <c r="DQ39" i="28"/>
  <c r="DQ54" i="28" s="1"/>
  <c r="DP39" i="28"/>
  <c r="DP54" i="28" s="1"/>
  <c r="DO39" i="28"/>
  <c r="DO54" i="28" s="1"/>
  <c r="DN39" i="28"/>
  <c r="DN54" i="28" s="1"/>
  <c r="DM39" i="28"/>
  <c r="DL39" i="28"/>
  <c r="DL54" i="28" s="1"/>
  <c r="DS38" i="28"/>
  <c r="DS53" i="28" s="1"/>
  <c r="DR38" i="28"/>
  <c r="DR53" i="28" s="1"/>
  <c r="DQ38" i="28"/>
  <c r="DQ53" i="28" s="1"/>
  <c r="DP38" i="28"/>
  <c r="DP53" i="28" s="1"/>
  <c r="DO38" i="28"/>
  <c r="DO53" i="28" s="1"/>
  <c r="DN38" i="28"/>
  <c r="DN53" i="28" s="1"/>
  <c r="DM38" i="28"/>
  <c r="DM53" i="28" s="1"/>
  <c r="DL38" i="28"/>
  <c r="DL53" i="28" s="1"/>
  <c r="DS37" i="28"/>
  <c r="DS52" i="28" s="1"/>
  <c r="DR37" i="28"/>
  <c r="DR52" i="28" s="1"/>
  <c r="DQ37" i="28"/>
  <c r="DQ52" i="28" s="1"/>
  <c r="DP37" i="28"/>
  <c r="DP52" i="28" s="1"/>
  <c r="DO37" i="28"/>
  <c r="DO52" i="28" s="1"/>
  <c r="DN37" i="28"/>
  <c r="DN52" i="28" s="1"/>
  <c r="DM37" i="28"/>
  <c r="DM52" i="28" s="1"/>
  <c r="DL37" i="28"/>
  <c r="DL51" i="28" s="1"/>
  <c r="K43" i="24"/>
  <c r="L43" i="24"/>
  <c r="AK43" i="24"/>
  <c r="AL43" i="24"/>
  <c r="AM43" i="24"/>
  <c r="J43" i="24"/>
  <c r="D43" i="24"/>
  <c r="K42" i="24"/>
  <c r="L42" i="24"/>
  <c r="AK42" i="24"/>
  <c r="AL42" i="24"/>
  <c r="AM42" i="24"/>
  <c r="J42" i="24"/>
  <c r="G42" i="24"/>
  <c r="D42" i="24"/>
  <c r="H42" i="24"/>
  <c r="M25" i="24"/>
  <c r="N25" i="24"/>
  <c r="O25" i="24"/>
  <c r="P25" i="24"/>
  <c r="Q25" i="24"/>
  <c r="R25" i="24"/>
  <c r="S25" i="24"/>
  <c r="T25" i="24"/>
  <c r="U25" i="24"/>
  <c r="V25" i="24"/>
  <c r="W25" i="24"/>
  <c r="X25" i="24"/>
  <c r="Y25" i="24"/>
  <c r="Z25" i="24"/>
  <c r="AA25" i="24"/>
  <c r="AB25" i="24"/>
  <c r="AC25" i="24"/>
  <c r="AD25" i="24"/>
  <c r="AE25" i="24"/>
  <c r="AF25" i="24"/>
  <c r="AG25" i="24"/>
  <c r="AH25" i="24"/>
  <c r="AI25" i="24"/>
  <c r="AJ25" i="24"/>
  <c r="M26" i="24"/>
  <c r="N26" i="24"/>
  <c r="O26" i="24"/>
  <c r="P26" i="24"/>
  <c r="Q26" i="24"/>
  <c r="R26" i="24"/>
  <c r="S26" i="24"/>
  <c r="T26" i="24"/>
  <c r="U26" i="24"/>
  <c r="V26" i="24"/>
  <c r="W26" i="24"/>
  <c r="X26" i="24"/>
  <c r="Y26" i="24"/>
  <c r="Z26" i="24"/>
  <c r="AA26" i="24"/>
  <c r="AB26" i="24"/>
  <c r="AC26" i="24"/>
  <c r="AD26" i="24"/>
  <c r="AE26" i="24"/>
  <c r="AF26" i="24"/>
  <c r="AG26" i="24"/>
  <c r="AH26" i="24"/>
  <c r="AI26" i="24"/>
  <c r="AJ26" i="24"/>
  <c r="M27" i="24"/>
  <c r="N27" i="24"/>
  <c r="O27" i="24"/>
  <c r="P27" i="24"/>
  <c r="Q27" i="24"/>
  <c r="R27" i="24"/>
  <c r="S27" i="24"/>
  <c r="T27" i="24"/>
  <c r="U27" i="24"/>
  <c r="V27" i="24"/>
  <c r="W27" i="24"/>
  <c r="X27" i="24"/>
  <c r="Y27" i="24"/>
  <c r="Z27" i="24"/>
  <c r="AA27" i="24"/>
  <c r="AB27" i="24"/>
  <c r="AC27" i="24"/>
  <c r="AD27" i="24"/>
  <c r="AE27" i="24"/>
  <c r="AF27" i="24"/>
  <c r="AG27" i="24"/>
  <c r="AH27" i="24"/>
  <c r="AI27" i="24"/>
  <c r="AJ27" i="24"/>
  <c r="M28" i="24"/>
  <c r="N28" i="24"/>
  <c r="O28" i="24"/>
  <c r="P28" i="24"/>
  <c r="Q28" i="24"/>
  <c r="R28" i="24"/>
  <c r="S28" i="24"/>
  <c r="T28" i="24"/>
  <c r="U28" i="24"/>
  <c r="V28" i="24"/>
  <c r="W28" i="24"/>
  <c r="X28" i="24"/>
  <c r="Y28" i="24"/>
  <c r="Z28" i="24"/>
  <c r="AA28" i="24"/>
  <c r="AB28" i="24"/>
  <c r="AC28" i="24"/>
  <c r="AD28" i="24"/>
  <c r="AE28" i="24"/>
  <c r="AF28" i="24"/>
  <c r="AG28" i="24"/>
  <c r="AH28" i="24"/>
  <c r="AI28" i="24"/>
  <c r="AJ28" i="24"/>
  <c r="M29" i="24"/>
  <c r="N29" i="24"/>
  <c r="O29" i="24"/>
  <c r="P29" i="24"/>
  <c r="Q29" i="24"/>
  <c r="R29" i="24"/>
  <c r="S29" i="24"/>
  <c r="T29" i="24"/>
  <c r="U29" i="24"/>
  <c r="V29" i="24"/>
  <c r="W29" i="24"/>
  <c r="X29" i="24"/>
  <c r="Y29" i="24"/>
  <c r="Z29" i="24"/>
  <c r="AA29" i="24"/>
  <c r="AB29" i="24"/>
  <c r="AC29" i="24"/>
  <c r="AD29" i="24"/>
  <c r="AE29" i="24"/>
  <c r="AF29" i="24"/>
  <c r="AG29" i="24"/>
  <c r="AH29" i="24"/>
  <c r="AI29" i="24"/>
  <c r="AJ29" i="24"/>
  <c r="E25" i="24"/>
  <c r="E26" i="24"/>
  <c r="E27" i="24"/>
  <c r="E28" i="24"/>
  <c r="E29" i="24"/>
  <c r="C25" i="24"/>
  <c r="C26" i="24"/>
  <c r="C27" i="24"/>
  <c r="C28" i="24"/>
  <c r="C29" i="24"/>
  <c r="N24" i="24"/>
  <c r="O24" i="24"/>
  <c r="P24" i="24"/>
  <c r="Q24" i="24"/>
  <c r="R24" i="24"/>
  <c r="S24" i="24"/>
  <c r="T24" i="24"/>
  <c r="U24" i="24"/>
  <c r="V24" i="24"/>
  <c r="W24" i="24"/>
  <c r="X24" i="24"/>
  <c r="Y24" i="24"/>
  <c r="Z24" i="24"/>
  <c r="AA24" i="24"/>
  <c r="AB24" i="24"/>
  <c r="AC24" i="24"/>
  <c r="AD24" i="24"/>
  <c r="AE24" i="24"/>
  <c r="AF24" i="24"/>
  <c r="AG24" i="24"/>
  <c r="AH24" i="24"/>
  <c r="AI24" i="24"/>
  <c r="AJ24" i="24"/>
  <c r="M24" i="24"/>
  <c r="E24" i="24"/>
  <c r="C24" i="24"/>
  <c r="M23" i="24"/>
  <c r="N23" i="24"/>
  <c r="O23" i="24"/>
  <c r="P23" i="24"/>
  <c r="Q23" i="24"/>
  <c r="R23" i="24"/>
  <c r="S23" i="24"/>
  <c r="T23" i="24"/>
  <c r="U23" i="24"/>
  <c r="V23" i="24"/>
  <c r="W23" i="24"/>
  <c r="X23" i="24"/>
  <c r="Y23" i="24"/>
  <c r="Z23" i="24"/>
  <c r="AA23" i="24"/>
  <c r="AB23" i="24"/>
  <c r="AC23" i="24"/>
  <c r="AD23" i="24"/>
  <c r="AE23" i="24"/>
  <c r="AF23" i="24"/>
  <c r="AG23" i="24"/>
  <c r="AH23" i="24"/>
  <c r="AI23" i="24"/>
  <c r="AJ23" i="24"/>
  <c r="C23" i="24"/>
  <c r="E23" i="24"/>
  <c r="N20" i="24"/>
  <c r="N42" i="24" s="1"/>
  <c r="O20" i="24"/>
  <c r="O42" i="24" s="1"/>
  <c r="P20" i="24"/>
  <c r="P42" i="24" s="1"/>
  <c r="Q20" i="24"/>
  <c r="Q42" i="24" s="1"/>
  <c r="R20" i="24"/>
  <c r="R42" i="24" s="1"/>
  <c r="S20" i="24"/>
  <c r="S42" i="24" s="1"/>
  <c r="T20" i="24"/>
  <c r="T42" i="24" s="1"/>
  <c r="U20" i="24"/>
  <c r="U42" i="24" s="1"/>
  <c r="V20" i="24"/>
  <c r="V42" i="24" s="1"/>
  <c r="W20" i="24"/>
  <c r="W42" i="24" s="1"/>
  <c r="X20" i="24"/>
  <c r="X42" i="24" s="1"/>
  <c r="Y20" i="24"/>
  <c r="Y42" i="24" s="1"/>
  <c r="Z20" i="24"/>
  <c r="Z42" i="24" s="1"/>
  <c r="AA20" i="24"/>
  <c r="AA42" i="24" s="1"/>
  <c r="AB20" i="24"/>
  <c r="AB42" i="24" s="1"/>
  <c r="AC20" i="24"/>
  <c r="AC42" i="24" s="1"/>
  <c r="AD20" i="24"/>
  <c r="AD42" i="24" s="1"/>
  <c r="AE20" i="24"/>
  <c r="AE42" i="24" s="1"/>
  <c r="AF20" i="24"/>
  <c r="AF42" i="24" s="1"/>
  <c r="AG20" i="24"/>
  <c r="AG42" i="24" s="1"/>
  <c r="AH20" i="24"/>
  <c r="AH42" i="24" s="1"/>
  <c r="AI20" i="24"/>
  <c r="AI42" i="24" s="1"/>
  <c r="AJ20" i="24"/>
  <c r="AJ42" i="24" s="1"/>
  <c r="N21" i="24"/>
  <c r="O21" i="24"/>
  <c r="P21" i="24"/>
  <c r="Q21" i="24"/>
  <c r="R21" i="24"/>
  <c r="S21" i="24"/>
  <c r="T21" i="24"/>
  <c r="U21" i="24"/>
  <c r="V21" i="24"/>
  <c r="W21" i="24"/>
  <c r="X21" i="24"/>
  <c r="Y21" i="24"/>
  <c r="Z21" i="24"/>
  <c r="AA21" i="24"/>
  <c r="AB21" i="24"/>
  <c r="AC21" i="24"/>
  <c r="AD21" i="24"/>
  <c r="AE21" i="24"/>
  <c r="AF21" i="24"/>
  <c r="AG21" i="24"/>
  <c r="AH21" i="24"/>
  <c r="AI21" i="24"/>
  <c r="AJ21" i="24"/>
  <c r="N22" i="24"/>
  <c r="O22" i="24"/>
  <c r="P22" i="24"/>
  <c r="Q22" i="24"/>
  <c r="R22" i="24"/>
  <c r="S22" i="24"/>
  <c r="T22" i="24"/>
  <c r="U22" i="24"/>
  <c r="V22" i="24"/>
  <c r="W22" i="24"/>
  <c r="X22" i="24"/>
  <c r="Y22" i="24"/>
  <c r="Z22" i="24"/>
  <c r="AA22" i="24"/>
  <c r="AB22" i="24"/>
  <c r="AC22" i="24"/>
  <c r="AD22" i="24"/>
  <c r="AE22" i="24"/>
  <c r="AF22" i="24"/>
  <c r="AG22" i="24"/>
  <c r="AH22" i="24"/>
  <c r="AI22" i="24"/>
  <c r="AJ22" i="24"/>
  <c r="M21" i="24"/>
  <c r="M22" i="24"/>
  <c r="M20" i="24"/>
  <c r="M42" i="24" s="1"/>
  <c r="E21" i="24"/>
  <c r="E22" i="24"/>
  <c r="E20" i="24"/>
  <c r="C21" i="24"/>
  <c r="C22" i="24"/>
  <c r="C20" i="24"/>
  <c r="C42" i="24" s="1"/>
  <c r="E19" i="24"/>
  <c r="E18" i="24"/>
  <c r="C19" i="24"/>
  <c r="C18" i="24"/>
  <c r="N16" i="24"/>
  <c r="O16" i="24"/>
  <c r="P16" i="24"/>
  <c r="Q16" i="24"/>
  <c r="R16" i="24"/>
  <c r="S16" i="24"/>
  <c r="T16" i="24"/>
  <c r="U16" i="24"/>
  <c r="V16" i="24"/>
  <c r="W16" i="24"/>
  <c r="X16" i="24"/>
  <c r="Y16" i="24"/>
  <c r="Z16" i="24"/>
  <c r="AA16" i="24"/>
  <c r="AB16" i="24"/>
  <c r="AC16" i="24"/>
  <c r="AD16" i="24"/>
  <c r="AE16" i="24"/>
  <c r="AF16" i="24"/>
  <c r="AG16" i="24"/>
  <c r="AH16" i="24"/>
  <c r="AI16" i="24"/>
  <c r="AJ16" i="24"/>
  <c r="N17" i="24"/>
  <c r="O17" i="24"/>
  <c r="P17" i="24"/>
  <c r="Q17" i="24"/>
  <c r="R17" i="24"/>
  <c r="S17" i="24"/>
  <c r="T17" i="24"/>
  <c r="U17" i="24"/>
  <c r="V17" i="24"/>
  <c r="W17" i="24"/>
  <c r="X17" i="24"/>
  <c r="Y17" i="24"/>
  <c r="Z17" i="24"/>
  <c r="AA17" i="24"/>
  <c r="AB17" i="24"/>
  <c r="AC17" i="24"/>
  <c r="AD17" i="24"/>
  <c r="AE17" i="24"/>
  <c r="AF17" i="24"/>
  <c r="AG17" i="24"/>
  <c r="AH17" i="24"/>
  <c r="AI17" i="24"/>
  <c r="AJ17" i="24"/>
  <c r="M17" i="24"/>
  <c r="M16" i="24"/>
  <c r="E17" i="24"/>
  <c r="E16" i="24"/>
  <c r="C17" i="24"/>
  <c r="C16" i="24"/>
  <c r="N13" i="24"/>
  <c r="O13" i="24"/>
  <c r="P13" i="24"/>
  <c r="Q13" i="24"/>
  <c r="R13" i="24"/>
  <c r="S13" i="24"/>
  <c r="T13" i="24"/>
  <c r="U13" i="24"/>
  <c r="V13" i="24"/>
  <c r="W13" i="24"/>
  <c r="X13" i="24"/>
  <c r="Y13" i="24"/>
  <c r="Z13" i="24"/>
  <c r="AA13" i="24"/>
  <c r="AB13" i="24"/>
  <c r="AC13" i="24"/>
  <c r="AD13" i="24"/>
  <c r="AE13" i="24"/>
  <c r="AF13" i="24"/>
  <c r="AG13" i="24"/>
  <c r="AH13" i="24"/>
  <c r="AI13" i="24"/>
  <c r="AJ13" i="24"/>
  <c r="N14" i="24"/>
  <c r="O14" i="24"/>
  <c r="P14" i="24"/>
  <c r="Q14" i="24"/>
  <c r="R14" i="24"/>
  <c r="S14" i="24"/>
  <c r="T14" i="24"/>
  <c r="U14" i="24"/>
  <c r="V14" i="24"/>
  <c r="W14" i="24"/>
  <c r="X14" i="24"/>
  <c r="Y14" i="24"/>
  <c r="Z14" i="24"/>
  <c r="AA14" i="24"/>
  <c r="AB14" i="24"/>
  <c r="AC14" i="24"/>
  <c r="AD14" i="24"/>
  <c r="AE14" i="24"/>
  <c r="AF14" i="24"/>
  <c r="AG14" i="24"/>
  <c r="AH14" i="24"/>
  <c r="AI14" i="24"/>
  <c r="AJ14" i="24"/>
  <c r="N15" i="24"/>
  <c r="O15" i="24"/>
  <c r="P15" i="24"/>
  <c r="Q15" i="24"/>
  <c r="R15" i="24"/>
  <c r="S15" i="24"/>
  <c r="T15" i="24"/>
  <c r="U15" i="24"/>
  <c r="V15" i="24"/>
  <c r="W15" i="24"/>
  <c r="X15" i="24"/>
  <c r="Y15" i="24"/>
  <c r="Z15" i="24"/>
  <c r="AA15" i="24"/>
  <c r="AB15" i="24"/>
  <c r="AC15" i="24"/>
  <c r="AD15" i="24"/>
  <c r="AE15" i="24"/>
  <c r="AF15" i="24"/>
  <c r="AG15" i="24"/>
  <c r="AH15" i="24"/>
  <c r="AI15" i="24"/>
  <c r="AJ15" i="24"/>
  <c r="M15" i="24"/>
  <c r="M14" i="24"/>
  <c r="M13" i="24"/>
  <c r="E14" i="24"/>
  <c r="E15" i="24"/>
  <c r="E13" i="24"/>
  <c r="C15" i="24"/>
  <c r="C14" i="24"/>
  <c r="C13" i="24"/>
  <c r="N12" i="24"/>
  <c r="O12" i="24"/>
  <c r="P12" i="24"/>
  <c r="Q12" i="24"/>
  <c r="R12" i="24"/>
  <c r="S12" i="24"/>
  <c r="T12" i="24"/>
  <c r="U12" i="24"/>
  <c r="V12" i="24"/>
  <c r="W12" i="24"/>
  <c r="X12" i="24"/>
  <c r="Y12" i="24"/>
  <c r="Z12" i="24"/>
  <c r="AA12" i="24"/>
  <c r="AB12" i="24"/>
  <c r="AC12" i="24"/>
  <c r="AD12" i="24"/>
  <c r="AE12" i="24"/>
  <c r="AF12" i="24"/>
  <c r="AG12" i="24"/>
  <c r="AH12" i="24"/>
  <c r="AI12" i="24"/>
  <c r="AJ12" i="24"/>
  <c r="M12" i="24"/>
  <c r="E12" i="24"/>
  <c r="C12" i="24"/>
  <c r="N10" i="24"/>
  <c r="N43" i="24" s="1"/>
  <c r="O10" i="24"/>
  <c r="O43" i="24" s="1"/>
  <c r="P10" i="24"/>
  <c r="P43" i="24" s="1"/>
  <c r="Q10" i="24"/>
  <c r="Q43" i="24" s="1"/>
  <c r="R10" i="24"/>
  <c r="R43" i="24" s="1"/>
  <c r="S10" i="24"/>
  <c r="S43" i="24" s="1"/>
  <c r="T10" i="24"/>
  <c r="T43" i="24" s="1"/>
  <c r="U10" i="24"/>
  <c r="U43" i="24" s="1"/>
  <c r="V10" i="24"/>
  <c r="V43" i="24" s="1"/>
  <c r="W10" i="24"/>
  <c r="W43" i="24" s="1"/>
  <c r="X10" i="24"/>
  <c r="X43" i="24" s="1"/>
  <c r="Y10" i="24"/>
  <c r="Y43" i="24" s="1"/>
  <c r="Z10" i="24"/>
  <c r="Z43" i="24" s="1"/>
  <c r="AA10" i="24"/>
  <c r="AA43" i="24" s="1"/>
  <c r="AB10" i="24"/>
  <c r="AB43" i="24" s="1"/>
  <c r="AC10" i="24"/>
  <c r="AC43" i="24" s="1"/>
  <c r="AD10" i="24"/>
  <c r="AD43" i="24" s="1"/>
  <c r="AE10" i="24"/>
  <c r="AE43" i="24" s="1"/>
  <c r="AF10" i="24"/>
  <c r="AF43" i="24" s="1"/>
  <c r="AG10" i="24"/>
  <c r="AG43" i="24" s="1"/>
  <c r="AH10" i="24"/>
  <c r="AH43" i="24" s="1"/>
  <c r="AI10" i="24"/>
  <c r="AI43" i="24" s="1"/>
  <c r="AJ10" i="24"/>
  <c r="AJ43" i="24" s="1"/>
  <c r="N11" i="24"/>
  <c r="O11" i="24"/>
  <c r="P11" i="24"/>
  <c r="Q11" i="24"/>
  <c r="R11" i="24"/>
  <c r="S11" i="24"/>
  <c r="T11" i="24"/>
  <c r="U11" i="24"/>
  <c r="V11" i="24"/>
  <c r="W11" i="24"/>
  <c r="X11" i="24"/>
  <c r="Y11" i="24"/>
  <c r="Z11" i="24"/>
  <c r="AA11" i="24"/>
  <c r="AB11" i="24"/>
  <c r="AC11" i="24"/>
  <c r="AD11" i="24"/>
  <c r="AE11" i="24"/>
  <c r="AF11" i="24"/>
  <c r="AG11" i="24"/>
  <c r="AH11" i="24"/>
  <c r="AI11" i="24"/>
  <c r="AJ11" i="24"/>
  <c r="M11" i="24"/>
  <c r="M10" i="24"/>
  <c r="M43" i="24" s="1"/>
  <c r="E11" i="24"/>
  <c r="C11" i="24"/>
  <c r="E10" i="24"/>
  <c r="C10" i="24"/>
  <c r="C43" i="24" s="1"/>
  <c r="F9" i="24"/>
  <c r="C9" i="24"/>
  <c r="E9" i="24"/>
  <c r="F8" i="24"/>
  <c r="E8" i="24"/>
  <c r="C8" i="24"/>
  <c r="EN59" i="28" l="1"/>
  <c r="GB52" i="28"/>
  <c r="GA57" i="28"/>
  <c r="GB62" i="28"/>
  <c r="GB58" i="28"/>
  <c r="GB56" i="28"/>
  <c r="GC58" i="28"/>
  <c r="GD61" i="28"/>
  <c r="FY62" i="28"/>
  <c r="GC59" i="28"/>
  <c r="GD60" i="28"/>
  <c r="FY51" i="28"/>
  <c r="FY55" i="28"/>
  <c r="FY59" i="28"/>
  <c r="FZ51" i="28"/>
  <c r="FZ55" i="28"/>
  <c r="FZ59" i="28"/>
  <c r="GA51" i="28"/>
  <c r="GA55" i="28"/>
  <c r="GA59" i="28"/>
  <c r="GC51" i="28"/>
  <c r="GC55" i="28"/>
  <c r="GD51" i="28"/>
  <c r="GD56" i="28"/>
  <c r="GB51" i="28"/>
  <c r="GB55" i="28"/>
  <c r="GB59" i="28"/>
  <c r="GE51" i="28"/>
  <c r="GE55" i="28"/>
  <c r="GE59" i="28"/>
  <c r="GF51" i="28"/>
  <c r="GF55" i="28"/>
  <c r="GF59" i="28"/>
  <c r="FL54" i="28"/>
  <c r="FL58" i="28"/>
  <c r="FL51" i="28"/>
  <c r="FL55" i="28"/>
  <c r="FL59" i="28"/>
  <c r="FM51" i="28"/>
  <c r="FM55" i="28"/>
  <c r="FM59" i="28"/>
  <c r="FN51" i="28"/>
  <c r="FN55" i="28"/>
  <c r="FO51" i="28"/>
  <c r="FO55" i="28"/>
  <c r="FO59" i="28"/>
  <c r="FN59" i="28"/>
  <c r="FP51" i="28"/>
  <c r="FP55" i="28"/>
  <c r="FP59" i="28"/>
  <c r="FQ51" i="28"/>
  <c r="FQ55" i="28"/>
  <c r="FQ59" i="28"/>
  <c r="FR51" i="28"/>
  <c r="FR55" i="28"/>
  <c r="FR59" i="28"/>
  <c r="FS51" i="28"/>
  <c r="FS55" i="28"/>
  <c r="FS59" i="28"/>
  <c r="EY58" i="28"/>
  <c r="FF57" i="28"/>
  <c r="EY60" i="28"/>
  <c r="FD53" i="28"/>
  <c r="FF56" i="28"/>
  <c r="FE55" i="28"/>
  <c r="EY51" i="28"/>
  <c r="EY55" i="28"/>
  <c r="EY59" i="28"/>
  <c r="FE52" i="28"/>
  <c r="EZ51" i="28"/>
  <c r="EZ55" i="28"/>
  <c r="EZ59" i="28"/>
  <c r="FE59" i="28"/>
  <c r="FA51" i="28"/>
  <c r="FA55" i="28"/>
  <c r="FA59" i="28"/>
  <c r="FB51" i="28"/>
  <c r="FB55" i="28"/>
  <c r="FB59" i="28"/>
  <c r="FC51" i="28"/>
  <c r="FC55" i="28"/>
  <c r="FC59" i="28"/>
  <c r="FD51" i="28"/>
  <c r="FD55" i="28"/>
  <c r="FD59" i="28"/>
  <c r="FF51" i="28"/>
  <c r="FF55" i="28"/>
  <c r="FF59" i="28"/>
  <c r="EM53" i="28"/>
  <c r="EP54" i="28"/>
  <c r="ES53" i="28"/>
  <c r="DZ53" i="28"/>
  <c r="EB56" i="28"/>
  <c r="DM54" i="28"/>
  <c r="DN57" i="28"/>
  <c r="EL51" i="28"/>
  <c r="EL55" i="28"/>
  <c r="EL59" i="28"/>
  <c r="EM51" i="28"/>
  <c r="EM55" i="28"/>
  <c r="EM59" i="28"/>
  <c r="EN51" i="28"/>
  <c r="EN56" i="28"/>
  <c r="EO51" i="28"/>
  <c r="EO55" i="28"/>
  <c r="EO59" i="28"/>
  <c r="EP51" i="28"/>
  <c r="EP55" i="28"/>
  <c r="EP59" i="28"/>
  <c r="EQ51" i="28"/>
  <c r="EQ55" i="28"/>
  <c r="EQ59" i="28"/>
  <c r="ER51" i="28"/>
  <c r="ER55" i="28"/>
  <c r="ER59" i="28"/>
  <c r="ES51" i="28"/>
  <c r="ES55" i="28"/>
  <c r="ES59" i="28"/>
  <c r="DZ54" i="28"/>
  <c r="DZ57" i="28"/>
  <c r="DY55" i="28"/>
  <c r="DY60" i="28"/>
  <c r="DZ52" i="28"/>
  <c r="EA51" i="28"/>
  <c r="EA55" i="28"/>
  <c r="EA59" i="28"/>
  <c r="DY51" i="28"/>
  <c r="DZ55" i="28"/>
  <c r="EB51" i="28"/>
  <c r="EB55" i="28"/>
  <c r="EB59" i="28"/>
  <c r="EC51" i="28"/>
  <c r="EC55" i="28"/>
  <c r="EC59" i="28"/>
  <c r="DZ60" i="28"/>
  <c r="ED51" i="28"/>
  <c r="ED55" i="28"/>
  <c r="ED59" i="28"/>
  <c r="EE51" i="28"/>
  <c r="EE55" i="28"/>
  <c r="EE59" i="28"/>
  <c r="EF51" i="28"/>
  <c r="EF55" i="28"/>
  <c r="EF59" i="28"/>
  <c r="DM58" i="28"/>
  <c r="DL60" i="28"/>
  <c r="DL52" i="28"/>
  <c r="DL55" i="28"/>
  <c r="DM56" i="28"/>
  <c r="DM60" i="28"/>
  <c r="DN51" i="28"/>
  <c r="DN55" i="28"/>
  <c r="DN59" i="28"/>
  <c r="DO51" i="28"/>
  <c r="DO55" i="28"/>
  <c r="DO59" i="28"/>
  <c r="DQ51" i="28"/>
  <c r="DQ55" i="28"/>
  <c r="DQ59" i="28"/>
  <c r="DM51" i="28"/>
  <c r="DP51" i="28"/>
  <c r="DP55" i="28"/>
  <c r="DP59" i="28"/>
  <c r="DR51" i="28"/>
  <c r="DR55" i="28"/>
  <c r="DR59" i="28"/>
  <c r="DS51" i="28"/>
  <c r="DS55" i="28"/>
  <c r="DS59" i="28"/>
  <c r="K8" i="27"/>
  <c r="K21" i="27" s="1"/>
  <c r="L8" i="27"/>
  <c r="L21" i="27" s="1"/>
  <c r="M8" i="27"/>
  <c r="M21" i="27" s="1"/>
  <c r="N8" i="27"/>
  <c r="N21" i="27" s="1"/>
  <c r="O8" i="27"/>
  <c r="O21" i="27" s="1"/>
  <c r="P8" i="27"/>
  <c r="P21" i="27" s="1"/>
  <c r="Q8" i="27"/>
  <c r="Q21" i="27" s="1"/>
  <c r="R8" i="27"/>
  <c r="R21" i="27" s="1"/>
  <c r="S8" i="27"/>
  <c r="S21" i="27" s="1"/>
  <c r="T8" i="27"/>
  <c r="T21" i="27" s="1"/>
  <c r="U8" i="27"/>
  <c r="U21" i="27" s="1"/>
  <c r="V8" i="27"/>
  <c r="V21" i="27" s="1"/>
  <c r="W8" i="27"/>
  <c r="W21" i="27" s="1"/>
  <c r="X8" i="27"/>
  <c r="X21" i="27" s="1"/>
  <c r="Y8" i="27"/>
  <c r="Y21" i="27" s="1"/>
  <c r="Z8" i="27"/>
  <c r="Z21" i="27" s="1"/>
  <c r="AA8" i="27"/>
  <c r="AA21" i="27" s="1"/>
  <c r="AB8" i="27"/>
  <c r="AB21" i="27" s="1"/>
  <c r="AC8" i="27"/>
  <c r="AC21" i="27" s="1"/>
  <c r="AD8" i="27"/>
  <c r="AD21" i="27" s="1"/>
  <c r="AE8" i="27"/>
  <c r="AE21" i="27" s="1"/>
  <c r="AF8" i="27"/>
  <c r="AF21" i="27" s="1"/>
  <c r="AG8" i="27"/>
  <c r="AG21" i="27" s="1"/>
  <c r="AH8" i="27"/>
  <c r="AH21" i="27" s="1"/>
  <c r="AI8" i="27"/>
  <c r="AI21" i="27" s="1"/>
  <c r="AJ8" i="27"/>
  <c r="AJ21" i="27" s="1"/>
  <c r="AK8" i="27"/>
  <c r="AK21" i="27" s="1"/>
  <c r="AL8" i="27"/>
  <c r="AL21" i="27" s="1"/>
  <c r="AM8" i="27"/>
  <c r="AM21" i="27" s="1"/>
  <c r="K9" i="27"/>
  <c r="K22" i="27" s="1"/>
  <c r="L9" i="27"/>
  <c r="L22" i="27" s="1"/>
  <c r="M9" i="27"/>
  <c r="M22" i="27" s="1"/>
  <c r="N9" i="27"/>
  <c r="N22" i="27" s="1"/>
  <c r="O9" i="27"/>
  <c r="O22" i="27" s="1"/>
  <c r="P9" i="27"/>
  <c r="P22" i="27" s="1"/>
  <c r="Q9" i="27"/>
  <c r="Q22" i="27" s="1"/>
  <c r="R9" i="27"/>
  <c r="R22" i="27" s="1"/>
  <c r="S9" i="27"/>
  <c r="S22" i="27" s="1"/>
  <c r="T9" i="27"/>
  <c r="T22" i="27" s="1"/>
  <c r="U9" i="27"/>
  <c r="U22" i="27" s="1"/>
  <c r="V9" i="27"/>
  <c r="V22" i="27" s="1"/>
  <c r="W9" i="27"/>
  <c r="W22" i="27" s="1"/>
  <c r="X9" i="27"/>
  <c r="X22" i="27" s="1"/>
  <c r="Y9" i="27"/>
  <c r="Y22" i="27" s="1"/>
  <c r="Z9" i="27"/>
  <c r="Z22" i="27" s="1"/>
  <c r="AA9" i="27"/>
  <c r="AA22" i="27" s="1"/>
  <c r="AB9" i="27"/>
  <c r="AB22" i="27" s="1"/>
  <c r="AC9" i="27"/>
  <c r="AC22" i="27" s="1"/>
  <c r="AD9" i="27"/>
  <c r="AD22" i="27" s="1"/>
  <c r="AE9" i="27"/>
  <c r="AE22" i="27" s="1"/>
  <c r="AF9" i="27"/>
  <c r="AF22" i="27" s="1"/>
  <c r="AG9" i="27"/>
  <c r="AG22" i="27" s="1"/>
  <c r="AH9" i="27"/>
  <c r="AH22" i="27" s="1"/>
  <c r="AI9" i="27"/>
  <c r="AI22" i="27" s="1"/>
  <c r="AJ9" i="27"/>
  <c r="AJ22" i="27" s="1"/>
  <c r="AK9" i="27"/>
  <c r="AK22" i="27" s="1"/>
  <c r="AL9" i="27"/>
  <c r="AL22" i="27" s="1"/>
  <c r="AM9" i="27"/>
  <c r="AM22" i="27" s="1"/>
  <c r="K10" i="27"/>
  <c r="K23" i="27" s="1"/>
  <c r="L10" i="27"/>
  <c r="L23" i="27" s="1"/>
  <c r="M10" i="27"/>
  <c r="M23" i="27" s="1"/>
  <c r="N10" i="27"/>
  <c r="N23" i="27" s="1"/>
  <c r="O10" i="27"/>
  <c r="O23" i="27" s="1"/>
  <c r="P10" i="27"/>
  <c r="P23" i="27" s="1"/>
  <c r="Q10" i="27"/>
  <c r="Q23" i="27" s="1"/>
  <c r="R10" i="27"/>
  <c r="R23" i="27" s="1"/>
  <c r="S10" i="27"/>
  <c r="S23" i="27" s="1"/>
  <c r="T10" i="27"/>
  <c r="T23" i="27" s="1"/>
  <c r="U10" i="27"/>
  <c r="U23" i="27" s="1"/>
  <c r="V10" i="27"/>
  <c r="V23" i="27" s="1"/>
  <c r="W10" i="27"/>
  <c r="W23" i="27" s="1"/>
  <c r="X10" i="27"/>
  <c r="X23" i="27" s="1"/>
  <c r="Y10" i="27"/>
  <c r="Y23" i="27" s="1"/>
  <c r="Z10" i="27"/>
  <c r="Z23" i="27" s="1"/>
  <c r="AA10" i="27"/>
  <c r="AA23" i="27" s="1"/>
  <c r="AB10" i="27"/>
  <c r="AB23" i="27" s="1"/>
  <c r="AC10" i="27"/>
  <c r="AC23" i="27" s="1"/>
  <c r="AD10" i="27"/>
  <c r="AD23" i="27" s="1"/>
  <c r="AE10" i="27"/>
  <c r="AE23" i="27" s="1"/>
  <c r="AF10" i="27"/>
  <c r="AF23" i="27" s="1"/>
  <c r="AG10" i="27"/>
  <c r="AG23" i="27" s="1"/>
  <c r="AH10" i="27"/>
  <c r="AH23" i="27" s="1"/>
  <c r="AI10" i="27"/>
  <c r="AI23" i="27" s="1"/>
  <c r="AJ10" i="27"/>
  <c r="AJ23" i="27" s="1"/>
  <c r="AK10" i="27"/>
  <c r="AK23" i="27" s="1"/>
  <c r="AL10" i="27"/>
  <c r="AL23" i="27" s="1"/>
  <c r="AM10" i="27"/>
  <c r="AM23" i="27" s="1"/>
  <c r="K11" i="27"/>
  <c r="K24" i="27" s="1"/>
  <c r="L11" i="27"/>
  <c r="L24" i="27" s="1"/>
  <c r="M11" i="27"/>
  <c r="M24" i="27" s="1"/>
  <c r="N11" i="27"/>
  <c r="N24" i="27" s="1"/>
  <c r="O11" i="27"/>
  <c r="O24" i="27" s="1"/>
  <c r="P11" i="27"/>
  <c r="P24" i="27" s="1"/>
  <c r="Q11" i="27"/>
  <c r="Q24" i="27" s="1"/>
  <c r="R11" i="27"/>
  <c r="R24" i="27" s="1"/>
  <c r="S11" i="27"/>
  <c r="S24" i="27" s="1"/>
  <c r="T11" i="27"/>
  <c r="T24" i="27" s="1"/>
  <c r="U11" i="27"/>
  <c r="U24" i="27" s="1"/>
  <c r="V11" i="27"/>
  <c r="V24" i="27" s="1"/>
  <c r="W11" i="27"/>
  <c r="W24" i="27" s="1"/>
  <c r="X11" i="27"/>
  <c r="X24" i="27" s="1"/>
  <c r="Y11" i="27"/>
  <c r="Y24" i="27" s="1"/>
  <c r="Z11" i="27"/>
  <c r="Z24" i="27" s="1"/>
  <c r="AA11" i="27"/>
  <c r="AA24" i="27" s="1"/>
  <c r="AB11" i="27"/>
  <c r="AB24" i="27" s="1"/>
  <c r="AC11" i="27"/>
  <c r="AC24" i="27" s="1"/>
  <c r="AD11" i="27"/>
  <c r="AD24" i="27" s="1"/>
  <c r="AE11" i="27"/>
  <c r="AE24" i="27" s="1"/>
  <c r="AF11" i="27"/>
  <c r="AF24" i="27" s="1"/>
  <c r="AG11" i="27"/>
  <c r="AG24" i="27" s="1"/>
  <c r="AH11" i="27"/>
  <c r="AH24" i="27" s="1"/>
  <c r="AI11" i="27"/>
  <c r="AI24" i="27" s="1"/>
  <c r="AJ11" i="27"/>
  <c r="AJ24" i="27" s="1"/>
  <c r="AK11" i="27"/>
  <c r="AK24" i="27" s="1"/>
  <c r="AL11" i="27"/>
  <c r="AL24" i="27" s="1"/>
  <c r="AM11" i="27"/>
  <c r="AM24" i="27" s="1"/>
  <c r="J9" i="27"/>
  <c r="J22" i="27" s="1"/>
  <c r="J10" i="27"/>
  <c r="J23" i="27" s="1"/>
  <c r="J11" i="27"/>
  <c r="J24" i="27" s="1"/>
  <c r="J8" i="27"/>
  <c r="J21" i="27" s="1"/>
  <c r="F9" i="27"/>
  <c r="F22" i="27" s="1"/>
  <c r="F10" i="27"/>
  <c r="F23" i="27" s="1"/>
  <c r="F11" i="27"/>
  <c r="F24" i="27" s="1"/>
  <c r="F8" i="27"/>
  <c r="F21" i="27" s="1"/>
  <c r="H9" i="27"/>
  <c r="H10" i="27"/>
  <c r="H11" i="27"/>
  <c r="H8" i="27"/>
  <c r="E9" i="27"/>
  <c r="E22" i="27" s="1"/>
  <c r="E10" i="27"/>
  <c r="E23" i="27" s="1"/>
  <c r="E11" i="27"/>
  <c r="E24" i="27" s="1"/>
  <c r="E8" i="27"/>
  <c r="B21" i="27" s="1"/>
  <c r="C9" i="27"/>
  <c r="C22" i="27" s="1"/>
  <c r="C10" i="27"/>
  <c r="C23" i="27" s="1"/>
  <c r="C11" i="27"/>
  <c r="C24" i="27" s="1"/>
  <c r="C8" i="27"/>
  <c r="C21" i="27" s="1"/>
  <c r="AK29" i="26"/>
  <c r="AL29" i="26"/>
  <c r="AM29" i="26"/>
  <c r="AM30" i="26"/>
  <c r="AM28" i="26"/>
  <c r="J29" i="26"/>
  <c r="K29" i="26"/>
  <c r="L29" i="26"/>
  <c r="K30" i="26"/>
  <c r="K28" i="26"/>
  <c r="L28" i="26"/>
  <c r="C29" i="26"/>
  <c r="AM25" i="26"/>
  <c r="AL25" i="26"/>
  <c r="AL30" i="26" s="1"/>
  <c r="AK25" i="26"/>
  <c r="AK30" i="26" s="1"/>
  <c r="R25" i="26"/>
  <c r="R30" i="26" s="1"/>
  <c r="L25" i="26"/>
  <c r="L30" i="26" s="1"/>
  <c r="K25" i="26"/>
  <c r="J25" i="26"/>
  <c r="J30" i="26" s="1"/>
  <c r="K23" i="26"/>
  <c r="L23" i="26"/>
  <c r="S23" i="26"/>
  <c r="S28" i="26" s="1"/>
  <c r="AA23" i="26"/>
  <c r="AA28" i="26" s="1"/>
  <c r="AK23" i="26"/>
  <c r="AK28" i="26" s="1"/>
  <c r="AL23" i="26"/>
  <c r="AL28" i="26" s="1"/>
  <c r="AM23" i="26"/>
  <c r="J23" i="26"/>
  <c r="J28" i="26" s="1"/>
  <c r="N8" i="26"/>
  <c r="N23" i="26" s="1"/>
  <c r="N28" i="26" s="1"/>
  <c r="O8" i="26"/>
  <c r="O23" i="26" s="1"/>
  <c r="O28" i="26" s="1"/>
  <c r="P8" i="26"/>
  <c r="P23" i="26" s="1"/>
  <c r="P28" i="26" s="1"/>
  <c r="Q8" i="26"/>
  <c r="Q23" i="26" s="1"/>
  <c r="Q28" i="26" s="1"/>
  <c r="R8" i="26"/>
  <c r="R23" i="26" s="1"/>
  <c r="R28" i="26" s="1"/>
  <c r="S8" i="26"/>
  <c r="T8" i="26"/>
  <c r="T23" i="26" s="1"/>
  <c r="T28" i="26" s="1"/>
  <c r="U8" i="26"/>
  <c r="U23" i="26" s="1"/>
  <c r="U28" i="26" s="1"/>
  <c r="V8" i="26"/>
  <c r="V23" i="26" s="1"/>
  <c r="V28" i="26" s="1"/>
  <c r="W8" i="26"/>
  <c r="W23" i="26" s="1"/>
  <c r="W28" i="26" s="1"/>
  <c r="X8" i="26"/>
  <c r="X23" i="26" s="1"/>
  <c r="X28" i="26" s="1"/>
  <c r="Y8" i="26"/>
  <c r="Y23" i="26" s="1"/>
  <c r="Y28" i="26" s="1"/>
  <c r="Z8" i="26"/>
  <c r="Z23" i="26" s="1"/>
  <c r="Z28" i="26" s="1"/>
  <c r="AA8" i="26"/>
  <c r="AB8" i="26"/>
  <c r="AB23" i="26" s="1"/>
  <c r="AB28" i="26" s="1"/>
  <c r="AC8" i="26"/>
  <c r="AC23" i="26" s="1"/>
  <c r="AC28" i="26" s="1"/>
  <c r="AD8" i="26"/>
  <c r="AD23" i="26" s="1"/>
  <c r="AD28" i="26" s="1"/>
  <c r="AE8" i="26"/>
  <c r="AE23" i="26" s="1"/>
  <c r="AE28" i="26" s="1"/>
  <c r="AF8" i="26"/>
  <c r="AF23" i="26" s="1"/>
  <c r="AF28" i="26" s="1"/>
  <c r="AG8" i="26"/>
  <c r="AG23" i="26" s="1"/>
  <c r="AG28" i="26" s="1"/>
  <c r="AH8" i="26"/>
  <c r="AH23" i="26" s="1"/>
  <c r="AH28" i="26" s="1"/>
  <c r="AI8" i="26"/>
  <c r="AI23" i="26" s="1"/>
  <c r="AI28" i="26" s="1"/>
  <c r="AJ8" i="26"/>
  <c r="AJ23" i="26" s="1"/>
  <c r="AJ28" i="26" s="1"/>
  <c r="N9" i="26"/>
  <c r="O9" i="26"/>
  <c r="P9" i="26"/>
  <c r="Q9" i="26"/>
  <c r="R9" i="26"/>
  <c r="S9" i="26"/>
  <c r="T9" i="26"/>
  <c r="U9" i="26"/>
  <c r="V9" i="26"/>
  <c r="W9" i="26"/>
  <c r="X9" i="26"/>
  <c r="Y9" i="26"/>
  <c r="Z9" i="26"/>
  <c r="AA9" i="26"/>
  <c r="AB9" i="26"/>
  <c r="AC9" i="26"/>
  <c r="AD9" i="26"/>
  <c r="AE9" i="26"/>
  <c r="AF9" i="26"/>
  <c r="AG9" i="26"/>
  <c r="AH9" i="26"/>
  <c r="AI9" i="26"/>
  <c r="AJ9" i="26"/>
  <c r="N10" i="26"/>
  <c r="N25" i="26" s="1"/>
  <c r="N30" i="26" s="1"/>
  <c r="O10" i="26"/>
  <c r="O25" i="26" s="1"/>
  <c r="O30" i="26" s="1"/>
  <c r="P10" i="26"/>
  <c r="P25" i="26" s="1"/>
  <c r="P30" i="26" s="1"/>
  <c r="Q10" i="26"/>
  <c r="Q25" i="26" s="1"/>
  <c r="Q30" i="26" s="1"/>
  <c r="R10" i="26"/>
  <c r="S10" i="26"/>
  <c r="S25" i="26" s="1"/>
  <c r="S30" i="26" s="1"/>
  <c r="T10" i="26"/>
  <c r="T25" i="26" s="1"/>
  <c r="T30" i="26" s="1"/>
  <c r="U10" i="26"/>
  <c r="U25" i="26" s="1"/>
  <c r="U30" i="26" s="1"/>
  <c r="V10" i="26"/>
  <c r="V25" i="26" s="1"/>
  <c r="V30" i="26" s="1"/>
  <c r="W10" i="26"/>
  <c r="W25" i="26" s="1"/>
  <c r="W30" i="26" s="1"/>
  <c r="X10" i="26"/>
  <c r="X25" i="26" s="1"/>
  <c r="X30" i="26" s="1"/>
  <c r="Y10" i="26"/>
  <c r="Y25" i="26" s="1"/>
  <c r="Y30" i="26" s="1"/>
  <c r="Z10" i="26"/>
  <c r="Z25" i="26" s="1"/>
  <c r="Z30" i="26" s="1"/>
  <c r="AA10" i="26"/>
  <c r="AA25" i="26" s="1"/>
  <c r="AA30" i="26" s="1"/>
  <c r="AB10" i="26"/>
  <c r="AB25" i="26" s="1"/>
  <c r="AB30" i="26" s="1"/>
  <c r="AC10" i="26"/>
  <c r="AC25" i="26" s="1"/>
  <c r="AC30" i="26" s="1"/>
  <c r="AD10" i="26"/>
  <c r="AD25" i="26" s="1"/>
  <c r="AD30" i="26" s="1"/>
  <c r="AE10" i="26"/>
  <c r="AE25" i="26" s="1"/>
  <c r="AE30" i="26" s="1"/>
  <c r="AF10" i="26"/>
  <c r="AF25" i="26" s="1"/>
  <c r="AF30" i="26" s="1"/>
  <c r="AG10" i="26"/>
  <c r="AG25" i="26" s="1"/>
  <c r="AG30" i="26" s="1"/>
  <c r="AH10" i="26"/>
  <c r="AH25" i="26" s="1"/>
  <c r="AH30" i="26" s="1"/>
  <c r="AI10" i="26"/>
  <c r="AI25" i="26" s="1"/>
  <c r="AI30" i="26" s="1"/>
  <c r="AJ10" i="26"/>
  <c r="AJ25" i="26" s="1"/>
  <c r="AJ30" i="26" s="1"/>
  <c r="N11" i="26"/>
  <c r="O11" i="26"/>
  <c r="P11" i="26"/>
  <c r="Q11" i="26"/>
  <c r="R11" i="26"/>
  <c r="S11" i="26"/>
  <c r="T11" i="26"/>
  <c r="U11" i="26"/>
  <c r="V11" i="26"/>
  <c r="W11" i="26"/>
  <c r="X11" i="26"/>
  <c r="Y11" i="26"/>
  <c r="Z11" i="26"/>
  <c r="AA11" i="26"/>
  <c r="AB11" i="26"/>
  <c r="AC11" i="26"/>
  <c r="AD11" i="26"/>
  <c r="AE11" i="26"/>
  <c r="AF11" i="26"/>
  <c r="AG11" i="26"/>
  <c r="AH11" i="26"/>
  <c r="AI11" i="26"/>
  <c r="AJ11" i="26"/>
  <c r="M9" i="26"/>
  <c r="M10" i="26"/>
  <c r="M25" i="26" s="1"/>
  <c r="M30" i="26" s="1"/>
  <c r="M11" i="26"/>
  <c r="M8" i="26"/>
  <c r="M23" i="26" s="1"/>
  <c r="M28" i="26" s="1"/>
  <c r="H9" i="26"/>
  <c r="H24" i="26" s="1"/>
  <c r="H10" i="26"/>
  <c r="H11" i="26"/>
  <c r="H25" i="26" s="1"/>
  <c r="H8" i="26"/>
  <c r="H23" i="26" s="1"/>
  <c r="F9" i="26"/>
  <c r="F10" i="26"/>
  <c r="F11" i="26"/>
  <c r="F25" i="26" s="1"/>
  <c r="F30" i="26" s="1"/>
  <c r="F8" i="26"/>
  <c r="F23" i="26" s="1"/>
  <c r="F28" i="26" s="1"/>
  <c r="E11" i="26"/>
  <c r="E25" i="26" s="1"/>
  <c r="E10" i="26"/>
  <c r="E9" i="26"/>
  <c r="E8" i="26"/>
  <c r="E23" i="26" s="1"/>
  <c r="C9" i="26"/>
  <c r="C10" i="26"/>
  <c r="C11" i="26"/>
  <c r="C25" i="26" s="1"/>
  <c r="C30" i="26" s="1"/>
  <c r="C8" i="26"/>
  <c r="C23" i="26" s="1"/>
  <c r="C28" i="26" s="1"/>
  <c r="D28" i="25"/>
  <c r="D27" i="25"/>
  <c r="D20" i="25"/>
  <c r="D26" i="25" s="1"/>
  <c r="G20" i="25"/>
  <c r="D21" i="25"/>
  <c r="G21" i="25"/>
  <c r="D22" i="25"/>
  <c r="G22" i="25"/>
  <c r="K8" i="25"/>
  <c r="K20" i="25" s="1"/>
  <c r="K26" i="25" s="1"/>
  <c r="L8" i="25"/>
  <c r="L20" i="25" s="1"/>
  <c r="L26" i="25" s="1"/>
  <c r="M8" i="25"/>
  <c r="M20" i="25" s="1"/>
  <c r="M26" i="25" s="1"/>
  <c r="N8" i="25"/>
  <c r="O8" i="25"/>
  <c r="P8" i="25"/>
  <c r="P20" i="25" s="1"/>
  <c r="P26" i="25" s="1"/>
  <c r="Q8" i="25"/>
  <c r="Q20" i="25" s="1"/>
  <c r="Q26" i="25" s="1"/>
  <c r="R8" i="25"/>
  <c r="R20" i="25" s="1"/>
  <c r="R26" i="25" s="1"/>
  <c r="S8" i="25"/>
  <c r="S20" i="25" s="1"/>
  <c r="S26" i="25" s="1"/>
  <c r="T8" i="25"/>
  <c r="T20" i="25" s="1"/>
  <c r="T26" i="25" s="1"/>
  <c r="U8" i="25"/>
  <c r="U20" i="25" s="1"/>
  <c r="U26" i="25" s="1"/>
  <c r="V8" i="25"/>
  <c r="W8" i="25"/>
  <c r="X8" i="25"/>
  <c r="X20" i="25" s="1"/>
  <c r="X26" i="25" s="1"/>
  <c r="Y8" i="25"/>
  <c r="Y20" i="25" s="1"/>
  <c r="Y26" i="25" s="1"/>
  <c r="Z8" i="25"/>
  <c r="Z20" i="25" s="1"/>
  <c r="Z26" i="25" s="1"/>
  <c r="AA8" i="25"/>
  <c r="AA20" i="25" s="1"/>
  <c r="AA26" i="25" s="1"/>
  <c r="AB8" i="25"/>
  <c r="AB20" i="25" s="1"/>
  <c r="AB26" i="25" s="1"/>
  <c r="AC8" i="25"/>
  <c r="AC20" i="25" s="1"/>
  <c r="AC26" i="25" s="1"/>
  <c r="AD8" i="25"/>
  <c r="AE8" i="25"/>
  <c r="AF8" i="25"/>
  <c r="AF20" i="25" s="1"/>
  <c r="AF26" i="25" s="1"/>
  <c r="AG8" i="25"/>
  <c r="AG20" i="25" s="1"/>
  <c r="AG26" i="25" s="1"/>
  <c r="AH8" i="25"/>
  <c r="AH20" i="25" s="1"/>
  <c r="AH26" i="25" s="1"/>
  <c r="AI8" i="25"/>
  <c r="AI20" i="25" s="1"/>
  <c r="AI26" i="25" s="1"/>
  <c r="AJ8" i="25"/>
  <c r="AJ20" i="25" s="1"/>
  <c r="AJ26" i="25" s="1"/>
  <c r="AK8" i="25"/>
  <c r="AK20" i="25" s="1"/>
  <c r="AK26" i="25" s="1"/>
  <c r="AL8" i="25"/>
  <c r="AM8" i="25"/>
  <c r="K9" i="25"/>
  <c r="K21" i="25" s="1"/>
  <c r="K27" i="25" s="1"/>
  <c r="L9" i="25"/>
  <c r="L21" i="25" s="1"/>
  <c r="L27" i="25" s="1"/>
  <c r="M9" i="25"/>
  <c r="M21" i="25" s="1"/>
  <c r="M27" i="25" s="1"/>
  <c r="N9" i="25"/>
  <c r="N21" i="25" s="1"/>
  <c r="N27" i="25" s="1"/>
  <c r="O9" i="25"/>
  <c r="O21" i="25" s="1"/>
  <c r="O27" i="25" s="1"/>
  <c r="P9" i="25"/>
  <c r="P21" i="25" s="1"/>
  <c r="P27" i="25" s="1"/>
  <c r="Q9" i="25"/>
  <c r="Q21" i="25" s="1"/>
  <c r="Q27" i="25" s="1"/>
  <c r="R9" i="25"/>
  <c r="R21" i="25" s="1"/>
  <c r="R27" i="25" s="1"/>
  <c r="S9" i="25"/>
  <c r="S21" i="25" s="1"/>
  <c r="S27" i="25" s="1"/>
  <c r="T9" i="25"/>
  <c r="T21" i="25" s="1"/>
  <c r="T27" i="25" s="1"/>
  <c r="U9" i="25"/>
  <c r="U21" i="25" s="1"/>
  <c r="U27" i="25" s="1"/>
  <c r="V9" i="25"/>
  <c r="V21" i="25" s="1"/>
  <c r="V27" i="25" s="1"/>
  <c r="W9" i="25"/>
  <c r="W21" i="25" s="1"/>
  <c r="W27" i="25" s="1"/>
  <c r="X9" i="25"/>
  <c r="X21" i="25" s="1"/>
  <c r="X27" i="25" s="1"/>
  <c r="Y9" i="25"/>
  <c r="Y21" i="25" s="1"/>
  <c r="Y27" i="25" s="1"/>
  <c r="Z9" i="25"/>
  <c r="Z21" i="25" s="1"/>
  <c r="Z27" i="25" s="1"/>
  <c r="AA9" i="25"/>
  <c r="AA21" i="25" s="1"/>
  <c r="AA27" i="25" s="1"/>
  <c r="AB9" i="25"/>
  <c r="AB21" i="25" s="1"/>
  <c r="AB27" i="25" s="1"/>
  <c r="AC9" i="25"/>
  <c r="AC21" i="25" s="1"/>
  <c r="AC27" i="25" s="1"/>
  <c r="AD9" i="25"/>
  <c r="AD21" i="25" s="1"/>
  <c r="AD27" i="25" s="1"/>
  <c r="AE9" i="25"/>
  <c r="AE21" i="25" s="1"/>
  <c r="AE27" i="25" s="1"/>
  <c r="AF9" i="25"/>
  <c r="AF21" i="25" s="1"/>
  <c r="AF27" i="25" s="1"/>
  <c r="AG9" i="25"/>
  <c r="AG21" i="25" s="1"/>
  <c r="AG27" i="25" s="1"/>
  <c r="AH9" i="25"/>
  <c r="AH21" i="25" s="1"/>
  <c r="AH27" i="25" s="1"/>
  <c r="AI9" i="25"/>
  <c r="AI21" i="25" s="1"/>
  <c r="AI27" i="25" s="1"/>
  <c r="AJ9" i="25"/>
  <c r="AJ21" i="25" s="1"/>
  <c r="AJ27" i="25" s="1"/>
  <c r="AK9" i="25"/>
  <c r="AK21" i="25" s="1"/>
  <c r="AK27" i="25" s="1"/>
  <c r="AL9" i="25"/>
  <c r="AL21" i="25" s="1"/>
  <c r="AL27" i="25" s="1"/>
  <c r="AM9" i="25"/>
  <c r="AM21" i="25" s="1"/>
  <c r="AM27" i="25" s="1"/>
  <c r="K10" i="25"/>
  <c r="K22" i="25" s="1"/>
  <c r="K28" i="25" s="1"/>
  <c r="L10" i="25"/>
  <c r="L22" i="25" s="1"/>
  <c r="L28" i="25" s="1"/>
  <c r="M10" i="25"/>
  <c r="M22" i="25" s="1"/>
  <c r="M28" i="25" s="1"/>
  <c r="N10" i="25"/>
  <c r="N22" i="25" s="1"/>
  <c r="N28" i="25" s="1"/>
  <c r="O10" i="25"/>
  <c r="O22" i="25" s="1"/>
  <c r="O28" i="25" s="1"/>
  <c r="P10" i="25"/>
  <c r="P22" i="25" s="1"/>
  <c r="P28" i="25" s="1"/>
  <c r="Q10" i="25"/>
  <c r="Q22" i="25" s="1"/>
  <c r="Q28" i="25" s="1"/>
  <c r="R10" i="25"/>
  <c r="R22" i="25" s="1"/>
  <c r="R28" i="25" s="1"/>
  <c r="S10" i="25"/>
  <c r="S22" i="25" s="1"/>
  <c r="S28" i="25" s="1"/>
  <c r="T10" i="25"/>
  <c r="T22" i="25" s="1"/>
  <c r="T28" i="25" s="1"/>
  <c r="U10" i="25"/>
  <c r="U22" i="25" s="1"/>
  <c r="U28" i="25" s="1"/>
  <c r="V10" i="25"/>
  <c r="V22" i="25" s="1"/>
  <c r="V28" i="25" s="1"/>
  <c r="W10" i="25"/>
  <c r="W22" i="25" s="1"/>
  <c r="W28" i="25" s="1"/>
  <c r="X10" i="25"/>
  <c r="X22" i="25" s="1"/>
  <c r="X28" i="25" s="1"/>
  <c r="Y10" i="25"/>
  <c r="Y22" i="25" s="1"/>
  <c r="Y28" i="25" s="1"/>
  <c r="Z10" i="25"/>
  <c r="Z22" i="25" s="1"/>
  <c r="Z28" i="25" s="1"/>
  <c r="AA10" i="25"/>
  <c r="AA22" i="25" s="1"/>
  <c r="AA28" i="25" s="1"/>
  <c r="AB10" i="25"/>
  <c r="AB22" i="25" s="1"/>
  <c r="AB28" i="25" s="1"/>
  <c r="AC10" i="25"/>
  <c r="AC22" i="25" s="1"/>
  <c r="AC28" i="25" s="1"/>
  <c r="AD10" i="25"/>
  <c r="AD22" i="25" s="1"/>
  <c r="AD28" i="25" s="1"/>
  <c r="AE10" i="25"/>
  <c r="AE22" i="25" s="1"/>
  <c r="AE28" i="25" s="1"/>
  <c r="AF10" i="25"/>
  <c r="AF22" i="25" s="1"/>
  <c r="AF28" i="25" s="1"/>
  <c r="AG10" i="25"/>
  <c r="AG22" i="25" s="1"/>
  <c r="AG28" i="25" s="1"/>
  <c r="AH10" i="25"/>
  <c r="AH22" i="25" s="1"/>
  <c r="AH28" i="25" s="1"/>
  <c r="AI10" i="25"/>
  <c r="AI22" i="25" s="1"/>
  <c r="AI28" i="25" s="1"/>
  <c r="AJ10" i="25"/>
  <c r="AJ22" i="25" s="1"/>
  <c r="AJ28" i="25" s="1"/>
  <c r="AK10" i="25"/>
  <c r="AK22" i="25" s="1"/>
  <c r="AK28" i="25" s="1"/>
  <c r="AL10" i="25"/>
  <c r="AL22" i="25" s="1"/>
  <c r="AL28" i="25" s="1"/>
  <c r="AM10" i="25"/>
  <c r="AM22" i="25" s="1"/>
  <c r="AM28" i="25" s="1"/>
  <c r="J9" i="25"/>
  <c r="J21" i="25" s="1"/>
  <c r="J27" i="25" s="1"/>
  <c r="J10" i="25"/>
  <c r="J22" i="25" s="1"/>
  <c r="J28" i="25" s="1"/>
  <c r="J8" i="25"/>
  <c r="F9" i="25"/>
  <c r="F21" i="25" s="1"/>
  <c r="F27" i="25" s="1"/>
  <c r="F10" i="25"/>
  <c r="F22" i="25" s="1"/>
  <c r="F28" i="25" s="1"/>
  <c r="F8" i="25"/>
  <c r="E10" i="25"/>
  <c r="E22" i="25" s="1"/>
  <c r="E9" i="25"/>
  <c r="E21" i="25" s="1"/>
  <c r="E8" i="25"/>
  <c r="E20" i="25" s="1"/>
  <c r="C10" i="25"/>
  <c r="C22" i="25" s="1"/>
  <c r="C28" i="25" s="1"/>
  <c r="C9" i="25"/>
  <c r="C21" i="25" s="1"/>
  <c r="C27" i="25" s="1"/>
  <c r="C8" i="25"/>
  <c r="C20" i="25" s="1"/>
  <c r="C26" i="25" s="1"/>
  <c r="D20" i="23"/>
  <c r="D24" i="23" s="1"/>
  <c r="G20" i="23"/>
  <c r="H20" i="23"/>
  <c r="K8" i="23"/>
  <c r="K20" i="23" s="1"/>
  <c r="L8" i="23"/>
  <c r="L20" i="23" s="1"/>
  <c r="K24" i="23" s="1"/>
  <c r="M8" i="23"/>
  <c r="M20" i="23" s="1"/>
  <c r="L24" i="23" s="1"/>
  <c r="N8" i="23"/>
  <c r="N20" i="23" s="1"/>
  <c r="M24" i="23" s="1"/>
  <c r="O8" i="23"/>
  <c r="O20" i="23" s="1"/>
  <c r="N24" i="23" s="1"/>
  <c r="P8" i="23"/>
  <c r="P20" i="23" s="1"/>
  <c r="O24" i="23" s="1"/>
  <c r="Q8" i="23"/>
  <c r="Q20" i="23" s="1"/>
  <c r="P24" i="23" s="1"/>
  <c r="R8" i="23"/>
  <c r="R20" i="23" s="1"/>
  <c r="Q24" i="23" s="1"/>
  <c r="S8" i="23"/>
  <c r="S20" i="23" s="1"/>
  <c r="R24" i="23" s="1"/>
  <c r="T8" i="23"/>
  <c r="T20" i="23" s="1"/>
  <c r="S24" i="23" s="1"/>
  <c r="U8" i="23"/>
  <c r="U20" i="23" s="1"/>
  <c r="T24" i="23" s="1"/>
  <c r="V8" i="23"/>
  <c r="V20" i="23" s="1"/>
  <c r="U24" i="23" s="1"/>
  <c r="W8" i="23"/>
  <c r="W20" i="23" s="1"/>
  <c r="V24" i="23" s="1"/>
  <c r="X8" i="23"/>
  <c r="X20" i="23" s="1"/>
  <c r="W24" i="23" s="1"/>
  <c r="Y8" i="23"/>
  <c r="Y20" i="23" s="1"/>
  <c r="X24" i="23" s="1"/>
  <c r="Z8" i="23"/>
  <c r="Z20" i="23" s="1"/>
  <c r="Y24" i="23" s="1"/>
  <c r="AA8" i="23"/>
  <c r="AA20" i="23" s="1"/>
  <c r="Z24" i="23" s="1"/>
  <c r="AB8" i="23"/>
  <c r="AB20" i="23" s="1"/>
  <c r="AA24" i="23" s="1"/>
  <c r="AC8" i="23"/>
  <c r="AC20" i="23" s="1"/>
  <c r="AB24" i="23" s="1"/>
  <c r="AD8" i="23"/>
  <c r="AD20" i="23" s="1"/>
  <c r="AC24" i="23" s="1"/>
  <c r="AE8" i="23"/>
  <c r="AE20" i="23" s="1"/>
  <c r="AD24" i="23" s="1"/>
  <c r="AF8" i="23"/>
  <c r="AF20" i="23" s="1"/>
  <c r="AE24" i="23" s="1"/>
  <c r="AG8" i="23"/>
  <c r="AG20" i="23" s="1"/>
  <c r="AF24" i="23" s="1"/>
  <c r="AH8" i="23"/>
  <c r="AH20" i="23" s="1"/>
  <c r="AG24" i="23" s="1"/>
  <c r="AI8" i="23"/>
  <c r="AI20" i="23" s="1"/>
  <c r="AH24" i="23" s="1"/>
  <c r="AJ8" i="23"/>
  <c r="AJ20" i="23" s="1"/>
  <c r="AI24" i="23" s="1"/>
  <c r="AK8" i="23"/>
  <c r="AK20" i="23" s="1"/>
  <c r="AJ24" i="23" s="1"/>
  <c r="AL8" i="23"/>
  <c r="AL20" i="23" s="1"/>
  <c r="AK24" i="23" s="1"/>
  <c r="AM8" i="23"/>
  <c r="AM20" i="23" s="1"/>
  <c r="AM24" i="23" s="1"/>
  <c r="K9" i="23"/>
  <c r="L9" i="23"/>
  <c r="M9" i="23"/>
  <c r="N9" i="23"/>
  <c r="O9" i="23"/>
  <c r="P9" i="23"/>
  <c r="Q9" i="23"/>
  <c r="R9" i="23"/>
  <c r="S9" i="23"/>
  <c r="T9" i="23"/>
  <c r="U9" i="23"/>
  <c r="V9" i="23"/>
  <c r="W9" i="23"/>
  <c r="X9" i="23"/>
  <c r="Y9" i="23"/>
  <c r="Z9" i="23"/>
  <c r="AA9" i="23"/>
  <c r="AB9" i="23"/>
  <c r="AC9" i="23"/>
  <c r="AD9" i="23"/>
  <c r="AE9" i="23"/>
  <c r="AF9" i="23"/>
  <c r="AG9" i="23"/>
  <c r="AH9" i="23"/>
  <c r="AI9" i="23"/>
  <c r="AJ9" i="23"/>
  <c r="AK9" i="23"/>
  <c r="AL9" i="23"/>
  <c r="AM9" i="23"/>
  <c r="J9" i="23"/>
  <c r="J8" i="23"/>
  <c r="J20" i="23" s="1"/>
  <c r="J24" i="23" s="1"/>
  <c r="F9" i="23"/>
  <c r="F8" i="23"/>
  <c r="F20" i="23" s="1"/>
  <c r="F24" i="23" s="1"/>
  <c r="E9" i="23"/>
  <c r="E8" i="23"/>
  <c r="E20" i="23" s="1"/>
  <c r="C9" i="23"/>
  <c r="C8" i="23"/>
  <c r="C20" i="23" s="1"/>
  <c r="C24" i="23" s="1"/>
  <c r="DF46" i="28"/>
  <c r="DF63" i="28" s="1"/>
  <c r="DE46" i="28"/>
  <c r="DE63" i="28" s="1"/>
  <c r="DD46" i="28"/>
  <c r="DD63" i="28" s="1"/>
  <c r="DC46" i="28"/>
  <c r="DC63" i="28" s="1"/>
  <c r="DB46" i="28"/>
  <c r="DB63" i="28" s="1"/>
  <c r="DA46" i="28"/>
  <c r="DA63" i="28" s="1"/>
  <c r="CZ46" i="28"/>
  <c r="CZ63" i="28" s="1"/>
  <c r="CY46" i="28"/>
  <c r="CY63" i="28" s="1"/>
  <c r="DF45" i="28"/>
  <c r="DF62" i="28" s="1"/>
  <c r="DE45" i="28"/>
  <c r="DE62" i="28" s="1"/>
  <c r="DD45" i="28"/>
  <c r="DC45" i="28"/>
  <c r="DC62" i="28" s="1"/>
  <c r="DB45" i="28"/>
  <c r="DB62" i="28" s="1"/>
  <c r="DA45" i="28"/>
  <c r="CZ45" i="28"/>
  <c r="CZ62" i="28" s="1"/>
  <c r="CY45" i="28"/>
  <c r="DF44" i="28"/>
  <c r="DF61" i="28" s="1"/>
  <c r="DE44" i="28"/>
  <c r="DE61" i="28" s="1"/>
  <c r="DD44" i="28"/>
  <c r="DD61" i="28" s="1"/>
  <c r="DC44" i="28"/>
  <c r="DC61" i="28" s="1"/>
  <c r="DB44" i="28"/>
  <c r="DB61" i="28" s="1"/>
  <c r="DA44" i="28"/>
  <c r="DA61" i="28" s="1"/>
  <c r="CZ44" i="28"/>
  <c r="CZ61" i="28" s="1"/>
  <c r="CY44" i="28"/>
  <c r="CY61" i="28" s="1"/>
  <c r="DF43" i="28"/>
  <c r="DF60" i="28" s="1"/>
  <c r="DE43" i="28"/>
  <c r="DE60" i="28" s="1"/>
  <c r="DD43" i="28"/>
  <c r="DD60" i="28" s="1"/>
  <c r="DC43" i="28"/>
  <c r="DB43" i="28"/>
  <c r="DB60" i="28" s="1"/>
  <c r="DA43" i="28"/>
  <c r="DA60" i="28" s="1"/>
  <c r="CZ43" i="28"/>
  <c r="CZ60" i="28" s="1"/>
  <c r="CY43" i="28"/>
  <c r="CY59" i="28" s="1"/>
  <c r="DF42" i="28"/>
  <c r="DF58" i="28" s="1"/>
  <c r="DE42" i="28"/>
  <c r="DE58" i="28" s="1"/>
  <c r="DD42" i="28"/>
  <c r="DD58" i="28" s="1"/>
  <c r="DC42" i="28"/>
  <c r="DC58" i="28" s="1"/>
  <c r="DB42" i="28"/>
  <c r="DB58" i="28" s="1"/>
  <c r="DA42" i="28"/>
  <c r="DA58" i="28" s="1"/>
  <c r="CZ42" i="28"/>
  <c r="CZ58" i="28" s="1"/>
  <c r="CY42" i="28"/>
  <c r="CY58" i="28" s="1"/>
  <c r="DF41" i="28"/>
  <c r="DF57" i="28" s="1"/>
  <c r="DE41" i="28"/>
  <c r="DE57" i="28" s="1"/>
  <c r="DD41" i="28"/>
  <c r="DD57" i="28" s="1"/>
  <c r="DC41" i="28"/>
  <c r="DB41" i="28"/>
  <c r="DB57" i="28" s="1"/>
  <c r="DA41" i="28"/>
  <c r="DA57" i="28" s="1"/>
  <c r="CZ41" i="28"/>
  <c r="CZ57" i="28" s="1"/>
  <c r="CY41" i="28"/>
  <c r="DF40" i="28"/>
  <c r="DF56" i="28" s="1"/>
  <c r="DE40" i="28"/>
  <c r="DE56" i="28" s="1"/>
  <c r="DD40" i="28"/>
  <c r="DD56" i="28" s="1"/>
  <c r="DC40" i="28"/>
  <c r="DC56" i="28" s="1"/>
  <c r="DB40" i="28"/>
  <c r="DB56" i="28" s="1"/>
  <c r="DA40" i="28"/>
  <c r="CZ40" i="28"/>
  <c r="CZ56" i="28" s="1"/>
  <c r="CY40" i="28"/>
  <c r="CY56" i="28" s="1"/>
  <c r="DF39" i="28"/>
  <c r="DF54" i="28" s="1"/>
  <c r="DE39" i="28"/>
  <c r="DE54" i="28" s="1"/>
  <c r="DD39" i="28"/>
  <c r="DC39" i="28"/>
  <c r="DC54" i="28" s="1"/>
  <c r="DB39" i="28"/>
  <c r="DB54" i="28" s="1"/>
  <c r="DA39" i="28"/>
  <c r="CZ39" i="28"/>
  <c r="CZ54" i="28" s="1"/>
  <c r="CY39" i="28"/>
  <c r="CY54" i="28" s="1"/>
  <c r="DF38" i="28"/>
  <c r="DF53" i="28" s="1"/>
  <c r="DE38" i="28"/>
  <c r="DE53" i="28" s="1"/>
  <c r="DD38" i="28"/>
  <c r="DD53" i="28" s="1"/>
  <c r="DC38" i="28"/>
  <c r="DB38" i="28"/>
  <c r="DA38" i="28"/>
  <c r="CZ38" i="28"/>
  <c r="CZ53" i="28" s="1"/>
  <c r="CY38" i="28"/>
  <c r="DF37" i="28"/>
  <c r="DF52" i="28" s="1"/>
  <c r="DE37" i="28"/>
  <c r="DE52" i="28" s="1"/>
  <c r="DD37" i="28"/>
  <c r="DD52" i="28" s="1"/>
  <c r="DC37" i="28"/>
  <c r="DB37" i="28"/>
  <c r="DA37" i="28"/>
  <c r="CZ37" i="28"/>
  <c r="CZ52" i="28" s="1"/>
  <c r="CY37" i="28"/>
  <c r="CY51" i="28" s="1"/>
  <c r="L88" i="4"/>
  <c r="L60" i="4"/>
  <c r="L59" i="4"/>
  <c r="L57" i="4"/>
  <c r="L56" i="4"/>
  <c r="C75" i="4"/>
  <c r="CS46" i="28"/>
  <c r="CS63" i="28" s="1"/>
  <c r="CR46" i="28"/>
  <c r="CR63" i="28" s="1"/>
  <c r="CQ46" i="28"/>
  <c r="CQ63" i="28" s="1"/>
  <c r="CP46" i="28"/>
  <c r="CP63" i="28" s="1"/>
  <c r="CO46" i="28"/>
  <c r="CO63" i="28" s="1"/>
  <c r="CN46" i="28"/>
  <c r="CN63" i="28" s="1"/>
  <c r="CM46" i="28"/>
  <c r="CM63" i="28" s="1"/>
  <c r="CL46" i="28"/>
  <c r="CL63" i="28" s="1"/>
  <c r="CS45" i="28"/>
  <c r="CS62" i="28" s="1"/>
  <c r="CR45" i="28"/>
  <c r="CR62" i="28" s="1"/>
  <c r="CQ45" i="28"/>
  <c r="CQ62" i="28" s="1"/>
  <c r="CP45" i="28"/>
  <c r="CP62" i="28" s="1"/>
  <c r="CO45" i="28"/>
  <c r="CO62" i="28" s="1"/>
  <c r="CN45" i="28"/>
  <c r="CN62" i="28" s="1"/>
  <c r="CM45" i="28"/>
  <c r="CM62" i="28" s="1"/>
  <c r="CL45" i="28"/>
  <c r="CL62" i="28" s="1"/>
  <c r="CS44" i="28"/>
  <c r="CS61" i="28" s="1"/>
  <c r="CR44" i="28"/>
  <c r="CR61" i="28" s="1"/>
  <c r="CQ44" i="28"/>
  <c r="CQ61" i="28" s="1"/>
  <c r="CP44" i="28"/>
  <c r="CP61" i="28" s="1"/>
  <c r="CO44" i="28"/>
  <c r="CO61" i="28" s="1"/>
  <c r="CN44" i="28"/>
  <c r="CN61" i="28" s="1"/>
  <c r="CM44" i="28"/>
  <c r="CM61" i="28" s="1"/>
  <c r="CL44" i="28"/>
  <c r="CL61" i="28" s="1"/>
  <c r="CS43" i="28"/>
  <c r="CS60" i="28" s="1"/>
  <c r="CR43" i="28"/>
  <c r="CR60" i="28" s="1"/>
  <c r="CQ43" i="28"/>
  <c r="CQ60" i="28" s="1"/>
  <c r="CP43" i="28"/>
  <c r="CP60" i="28" s="1"/>
  <c r="CO43" i="28"/>
  <c r="CO60" i="28" s="1"/>
  <c r="CN43" i="28"/>
  <c r="CN60" i="28" s="1"/>
  <c r="CM43" i="28"/>
  <c r="CM60" i="28" s="1"/>
  <c r="CL43" i="28"/>
  <c r="CS42" i="28"/>
  <c r="CS58" i="28" s="1"/>
  <c r="CR42" i="28"/>
  <c r="CR58" i="28" s="1"/>
  <c r="CQ42" i="28"/>
  <c r="CQ58" i="28" s="1"/>
  <c r="CP42" i="28"/>
  <c r="CP58" i="28" s="1"/>
  <c r="CO42" i="28"/>
  <c r="CO58" i="28" s="1"/>
  <c r="CN42" i="28"/>
  <c r="CN58" i="28" s="1"/>
  <c r="CM42" i="28"/>
  <c r="CM58" i="28" s="1"/>
  <c r="CL42" i="28"/>
  <c r="CS41" i="28"/>
  <c r="CS57" i="28" s="1"/>
  <c r="CR41" i="28"/>
  <c r="CR57" i="28" s="1"/>
  <c r="CQ41" i="28"/>
  <c r="CQ57" i="28" s="1"/>
  <c r="CP41" i="28"/>
  <c r="CP57" i="28" s="1"/>
  <c r="CO41" i="28"/>
  <c r="CO57" i="28" s="1"/>
  <c r="CN41" i="28"/>
  <c r="CN57" i="28" s="1"/>
  <c r="CM41" i="28"/>
  <c r="CM57" i="28" s="1"/>
  <c r="CL41" i="28"/>
  <c r="CL57" i="28" s="1"/>
  <c r="CS40" i="28"/>
  <c r="CS56" i="28" s="1"/>
  <c r="CR40" i="28"/>
  <c r="CR56" i="28" s="1"/>
  <c r="CQ40" i="28"/>
  <c r="CQ56" i="28" s="1"/>
  <c r="CP40" i="28"/>
  <c r="CP56" i="28" s="1"/>
  <c r="CO40" i="28"/>
  <c r="CO56" i="28" s="1"/>
  <c r="CN40" i="28"/>
  <c r="CN55" i="28" s="1"/>
  <c r="CM40" i="28"/>
  <c r="CL40" i="28"/>
  <c r="CL56" i="28" s="1"/>
  <c r="CS39" i="28"/>
  <c r="CS54" i="28" s="1"/>
  <c r="CR39" i="28"/>
  <c r="CR54" i="28" s="1"/>
  <c r="CQ39" i="28"/>
  <c r="CQ54" i="28" s="1"/>
  <c r="CP39" i="28"/>
  <c r="CP54" i="28" s="1"/>
  <c r="CO39" i="28"/>
  <c r="CO54" i="28" s="1"/>
  <c r="CN39" i="28"/>
  <c r="CN54" i="28" s="1"/>
  <c r="CM39" i="28"/>
  <c r="CM54" i="28" s="1"/>
  <c r="CL39" i="28"/>
  <c r="CL54" i="28" s="1"/>
  <c r="CS38" i="28"/>
  <c r="CS53" i="28" s="1"/>
  <c r="CR38" i="28"/>
  <c r="CQ38" i="28"/>
  <c r="CQ53" i="28" s="1"/>
  <c r="CP38" i="28"/>
  <c r="CP53" i="28" s="1"/>
  <c r="CO38" i="28"/>
  <c r="CO53" i="28" s="1"/>
  <c r="CN38" i="28"/>
  <c r="CM38" i="28"/>
  <c r="CM53" i="28" s="1"/>
  <c r="CL38" i="28"/>
  <c r="CS37" i="28"/>
  <c r="CS52" i="28" s="1"/>
  <c r="CR37" i="28"/>
  <c r="CR52" i="28" s="1"/>
  <c r="CQ37" i="28"/>
  <c r="CQ52" i="28" s="1"/>
  <c r="CP37" i="28"/>
  <c r="CP52" i="28" s="1"/>
  <c r="CO37" i="28"/>
  <c r="CO52" i="28" s="1"/>
  <c r="CN37" i="28"/>
  <c r="CN51" i="28" s="1"/>
  <c r="CM37" i="28"/>
  <c r="CM52" i="28" s="1"/>
  <c r="CL37" i="28"/>
  <c r="CL52" i="28" s="1"/>
  <c r="CF46" i="28"/>
  <c r="CF63" i="28" s="1"/>
  <c r="CE46" i="28"/>
  <c r="CE63" i="28" s="1"/>
  <c r="CD46" i="28"/>
  <c r="CD63" i="28" s="1"/>
  <c r="CC46" i="28"/>
  <c r="CC63" i="28" s="1"/>
  <c r="CB46" i="28"/>
  <c r="CB63" i="28" s="1"/>
  <c r="CA46" i="28"/>
  <c r="CA63" i="28" s="1"/>
  <c r="BZ46" i="28"/>
  <c r="BZ63" i="28" s="1"/>
  <c r="BY46" i="28"/>
  <c r="BY63" i="28" s="1"/>
  <c r="CF45" i="28"/>
  <c r="CF62" i="28" s="1"/>
  <c r="CE45" i="28"/>
  <c r="CE62" i="28" s="1"/>
  <c r="CD45" i="28"/>
  <c r="CD62" i="28" s="1"/>
  <c r="CC45" i="28"/>
  <c r="CC62" i="28" s="1"/>
  <c r="CB45" i="28"/>
  <c r="CB62" i="28" s="1"/>
  <c r="CA45" i="28"/>
  <c r="CA62" i="28" s="1"/>
  <c r="BZ45" i="28"/>
  <c r="BZ62" i="28" s="1"/>
  <c r="BY45" i="28"/>
  <c r="BY62" i="28" s="1"/>
  <c r="CF44" i="28"/>
  <c r="CF61" i="28" s="1"/>
  <c r="CE44" i="28"/>
  <c r="CE61" i="28" s="1"/>
  <c r="CD44" i="28"/>
  <c r="CD61" i="28" s="1"/>
  <c r="CC44" i="28"/>
  <c r="CC61" i="28" s="1"/>
  <c r="CB44" i="28"/>
  <c r="CB61" i="28" s="1"/>
  <c r="CA44" i="28"/>
  <c r="CA61" i="28" s="1"/>
  <c r="BZ44" i="28"/>
  <c r="BZ61" i="28" s="1"/>
  <c r="BY44" i="28"/>
  <c r="BY61" i="28" s="1"/>
  <c r="CF43" i="28"/>
  <c r="CF60" i="28" s="1"/>
  <c r="CE43" i="28"/>
  <c r="CE60" i="28" s="1"/>
  <c r="CD43" i="28"/>
  <c r="CD60" i="28" s="1"/>
  <c r="CC43" i="28"/>
  <c r="CC60" i="28" s="1"/>
  <c r="CB43" i="28"/>
  <c r="CB60" i="28" s="1"/>
  <c r="CA43" i="28"/>
  <c r="CA60" i="28" s="1"/>
  <c r="BZ43" i="28"/>
  <c r="BZ60" i="28" s="1"/>
  <c r="BY43" i="28"/>
  <c r="BY60" i="28" s="1"/>
  <c r="CF42" i="28"/>
  <c r="CF58" i="28" s="1"/>
  <c r="CE42" i="28"/>
  <c r="CE58" i="28" s="1"/>
  <c r="CD42" i="28"/>
  <c r="CD58" i="28" s="1"/>
  <c r="CC42" i="28"/>
  <c r="CC58" i="28" s="1"/>
  <c r="CB42" i="28"/>
  <c r="CB58" i="28" s="1"/>
  <c r="CA42" i="28"/>
  <c r="CA58" i="28" s="1"/>
  <c r="BZ42" i="28"/>
  <c r="BZ58" i="28" s="1"/>
  <c r="BY42" i="28"/>
  <c r="CF41" i="28"/>
  <c r="CF57" i="28" s="1"/>
  <c r="CE41" i="28"/>
  <c r="CE57" i="28" s="1"/>
  <c r="CD41" i="28"/>
  <c r="CD57" i="28" s="1"/>
  <c r="CC41" i="28"/>
  <c r="CC57" i="28" s="1"/>
  <c r="CB41" i="28"/>
  <c r="CB57" i="28" s="1"/>
  <c r="CA41" i="28"/>
  <c r="CA57" i="28" s="1"/>
  <c r="BZ41" i="28"/>
  <c r="BY41" i="28"/>
  <c r="BY57" i="28" s="1"/>
  <c r="CF40" i="28"/>
  <c r="CF56" i="28" s="1"/>
  <c r="CE40" i="28"/>
  <c r="CE56" i="28" s="1"/>
  <c r="CD40" i="28"/>
  <c r="CD56" i="28" s="1"/>
  <c r="CC40" i="28"/>
  <c r="CC56" i="28" s="1"/>
  <c r="CB40" i="28"/>
  <c r="CB56" i="28" s="1"/>
  <c r="CA40" i="28"/>
  <c r="CA56" i="28" s="1"/>
  <c r="BZ40" i="28"/>
  <c r="BZ56" i="28" s="1"/>
  <c r="BY40" i="28"/>
  <c r="BY56" i="28" s="1"/>
  <c r="CF39" i="28"/>
  <c r="CF54" i="28" s="1"/>
  <c r="CE39" i="28"/>
  <c r="CE54" i="28" s="1"/>
  <c r="CD39" i="28"/>
  <c r="CD54" i="28" s="1"/>
  <c r="CC39" i="28"/>
  <c r="CB39" i="28"/>
  <c r="CB54" i="28" s="1"/>
  <c r="CA39" i="28"/>
  <c r="CA54" i="28" s="1"/>
  <c r="BZ39" i="28"/>
  <c r="BZ54" i="28" s="1"/>
  <c r="BY39" i="28"/>
  <c r="BY54" i="28" s="1"/>
  <c r="CF38" i="28"/>
  <c r="CF53" i="28" s="1"/>
  <c r="CE38" i="28"/>
  <c r="CE53" i="28" s="1"/>
  <c r="CD38" i="28"/>
  <c r="CD53" i="28" s="1"/>
  <c r="CC38" i="28"/>
  <c r="CC53" i="28" s="1"/>
  <c r="CB38" i="28"/>
  <c r="CB53" i="28" s="1"/>
  <c r="CA38" i="28"/>
  <c r="CA53" i="28" s="1"/>
  <c r="BZ38" i="28"/>
  <c r="BZ53" i="28" s="1"/>
  <c r="BY38" i="28"/>
  <c r="BY53" i="28" s="1"/>
  <c r="CF37" i="28"/>
  <c r="CF52" i="28" s="1"/>
  <c r="CE37" i="28"/>
  <c r="CE52" i="28" s="1"/>
  <c r="CD37" i="28"/>
  <c r="CD52" i="28" s="1"/>
  <c r="CC37" i="28"/>
  <c r="CC52" i="28" s="1"/>
  <c r="CB37" i="28"/>
  <c r="CB52" i="28" s="1"/>
  <c r="CA37" i="28"/>
  <c r="CA52" i="28" s="1"/>
  <c r="BZ37" i="28"/>
  <c r="BZ52" i="28" s="1"/>
  <c r="BY37" i="28"/>
  <c r="BY51" i="28" s="1"/>
  <c r="BS46" i="28"/>
  <c r="BS63" i="28" s="1"/>
  <c r="BR46" i="28"/>
  <c r="BR63" i="28" s="1"/>
  <c r="BQ46" i="28"/>
  <c r="BQ63" i="28" s="1"/>
  <c r="BP46" i="28"/>
  <c r="BP63" i="28" s="1"/>
  <c r="BO46" i="28"/>
  <c r="BO63" i="28" s="1"/>
  <c r="BN46" i="28"/>
  <c r="BN63" i="28" s="1"/>
  <c r="BM46" i="28"/>
  <c r="BM63" i="28" s="1"/>
  <c r="BL46" i="28"/>
  <c r="BL63" i="28" s="1"/>
  <c r="BS45" i="28"/>
  <c r="BS62" i="28" s="1"/>
  <c r="BR45" i="28"/>
  <c r="BR62" i="28" s="1"/>
  <c r="BQ45" i="28"/>
  <c r="BQ62" i="28" s="1"/>
  <c r="BP45" i="28"/>
  <c r="BP62" i="28" s="1"/>
  <c r="BO45" i="28"/>
  <c r="BO62" i="28" s="1"/>
  <c r="BN45" i="28"/>
  <c r="BM45" i="28"/>
  <c r="BM62" i="28" s="1"/>
  <c r="BL45" i="28"/>
  <c r="BL62" i="28" s="1"/>
  <c r="BS44" i="28"/>
  <c r="BS61" i="28" s="1"/>
  <c r="BR44" i="28"/>
  <c r="BR61" i="28" s="1"/>
  <c r="BQ44" i="28"/>
  <c r="BQ61" i="28" s="1"/>
  <c r="BP44" i="28"/>
  <c r="BP61" i="28" s="1"/>
  <c r="BO44" i="28"/>
  <c r="BO61" i="28" s="1"/>
  <c r="BN44" i="28"/>
  <c r="BN61" i="28" s="1"/>
  <c r="BM44" i="28"/>
  <c r="BM61" i="28" s="1"/>
  <c r="BL44" i="28"/>
  <c r="BL61" i="28" s="1"/>
  <c r="BS43" i="28"/>
  <c r="BS59" i="28" s="1"/>
  <c r="BR43" i="28"/>
  <c r="BR60" i="28" s="1"/>
  <c r="BQ43" i="28"/>
  <c r="BQ60" i="28" s="1"/>
  <c r="BP43" i="28"/>
  <c r="BP60" i="28" s="1"/>
  <c r="BO43" i="28"/>
  <c r="BO60" i="28" s="1"/>
  <c r="BN43" i="28"/>
  <c r="BN60" i="28" s="1"/>
  <c r="BM43" i="28"/>
  <c r="BL43" i="28"/>
  <c r="BL60" i="28" s="1"/>
  <c r="BS42" i="28"/>
  <c r="BS58" i="28" s="1"/>
  <c r="BR42" i="28"/>
  <c r="BR58" i="28" s="1"/>
  <c r="BQ42" i="28"/>
  <c r="BQ58" i="28" s="1"/>
  <c r="BP42" i="28"/>
  <c r="BP58" i="28" s="1"/>
  <c r="BO42" i="28"/>
  <c r="BO58" i="28" s="1"/>
  <c r="BN42" i="28"/>
  <c r="BN58" i="28" s="1"/>
  <c r="BM42" i="28"/>
  <c r="BM58" i="28" s="1"/>
  <c r="BL42" i="28"/>
  <c r="BL58" i="28" s="1"/>
  <c r="BS41" i="28"/>
  <c r="BS57" i="28" s="1"/>
  <c r="BR41" i="28"/>
  <c r="BR57" i="28" s="1"/>
  <c r="BQ41" i="28"/>
  <c r="BQ57" i="28" s="1"/>
  <c r="BP41" i="28"/>
  <c r="BP57" i="28" s="1"/>
  <c r="BO41" i="28"/>
  <c r="BO57" i="28" s="1"/>
  <c r="BN41" i="28"/>
  <c r="BM41" i="28"/>
  <c r="BM57" i="28" s="1"/>
  <c r="BL41" i="28"/>
  <c r="BL57" i="28" s="1"/>
  <c r="BS40" i="28"/>
  <c r="BS55" i="28" s="1"/>
  <c r="BR40" i="28"/>
  <c r="BR56" i="28" s="1"/>
  <c r="BQ40" i="28"/>
  <c r="BQ56" i="28" s="1"/>
  <c r="BP40" i="28"/>
  <c r="BP56" i="28" s="1"/>
  <c r="BO40" i="28"/>
  <c r="BO55" i="28" s="1"/>
  <c r="BN40" i="28"/>
  <c r="BN56" i="28" s="1"/>
  <c r="BM40" i="28"/>
  <c r="BM56" i="28" s="1"/>
  <c r="BL40" i="28"/>
  <c r="BL56" i="28" s="1"/>
  <c r="BS39" i="28"/>
  <c r="BS54" i="28" s="1"/>
  <c r="BR39" i="28"/>
  <c r="BR54" i="28" s="1"/>
  <c r="BQ39" i="28"/>
  <c r="BQ54" i="28" s="1"/>
  <c r="BP39" i="28"/>
  <c r="BP54" i="28" s="1"/>
  <c r="BO39" i="28"/>
  <c r="BO54" i="28" s="1"/>
  <c r="BN39" i="28"/>
  <c r="BN54" i="28" s="1"/>
  <c r="BM39" i="28"/>
  <c r="BM54" i="28" s="1"/>
  <c r="BL39" i="28"/>
  <c r="BS38" i="28"/>
  <c r="BS53" i="28" s="1"/>
  <c r="BR38" i="28"/>
  <c r="BR53" i="28" s="1"/>
  <c r="BQ38" i="28"/>
  <c r="BQ53" i="28" s="1"/>
  <c r="BP38" i="28"/>
  <c r="BP53" i="28" s="1"/>
  <c r="BO38" i="28"/>
  <c r="BO53" i="28" s="1"/>
  <c r="BN38" i="28"/>
  <c r="BN53" i="28" s="1"/>
  <c r="BM38" i="28"/>
  <c r="BM53" i="28" s="1"/>
  <c r="BL38" i="28"/>
  <c r="BL53" i="28" s="1"/>
  <c r="BS37" i="28"/>
  <c r="BS52" i="28" s="1"/>
  <c r="BR37" i="28"/>
  <c r="BR52" i="28" s="1"/>
  <c r="BQ37" i="28"/>
  <c r="BQ52" i="28" s="1"/>
  <c r="BP37" i="28"/>
  <c r="BP52" i="28" s="1"/>
  <c r="BO37" i="28"/>
  <c r="BO51" i="28" s="1"/>
  <c r="BN37" i="28"/>
  <c r="BN51" i="28" s="1"/>
  <c r="BM37" i="28"/>
  <c r="BL37" i="28"/>
  <c r="BL52" i="28" s="1"/>
  <c r="BF46" i="28"/>
  <c r="BF63" i="28" s="1"/>
  <c r="BE46" i="28"/>
  <c r="BE63" i="28" s="1"/>
  <c r="BD46" i="28"/>
  <c r="BD63" i="28" s="1"/>
  <c r="BC46" i="28"/>
  <c r="BC63" i="28" s="1"/>
  <c r="BB46" i="28"/>
  <c r="BB63" i="28" s="1"/>
  <c r="BA46" i="28"/>
  <c r="BA63" i="28" s="1"/>
  <c r="AZ46" i="28"/>
  <c r="AZ63" i="28" s="1"/>
  <c r="AY46" i="28"/>
  <c r="AY63" i="28" s="1"/>
  <c r="BF45" i="28"/>
  <c r="BF62" i="28" s="1"/>
  <c r="BE45" i="28"/>
  <c r="BE62" i="28" s="1"/>
  <c r="BD45" i="28"/>
  <c r="BD62" i="28" s="1"/>
  <c r="BC45" i="28"/>
  <c r="BB45" i="28"/>
  <c r="BB62" i="28" s="1"/>
  <c r="BA45" i="28"/>
  <c r="BA62" i="28" s="1"/>
  <c r="AZ45" i="28"/>
  <c r="AY45" i="28"/>
  <c r="BF44" i="28"/>
  <c r="BF61" i="28" s="1"/>
  <c r="BE44" i="28"/>
  <c r="BE61" i="28" s="1"/>
  <c r="BD44" i="28"/>
  <c r="BD61" i="28" s="1"/>
  <c r="BC44" i="28"/>
  <c r="BC61" i="28" s="1"/>
  <c r="BB44" i="28"/>
  <c r="BB61" i="28" s="1"/>
  <c r="BA44" i="28"/>
  <c r="BA61" i="28" s="1"/>
  <c r="AZ44" i="28"/>
  <c r="AZ61" i="28" s="1"/>
  <c r="AY44" i="28"/>
  <c r="AY61" i="28" s="1"/>
  <c r="BF43" i="28"/>
  <c r="BF60" i="28" s="1"/>
  <c r="BE43" i="28"/>
  <c r="BE60" i="28" s="1"/>
  <c r="BD43" i="28"/>
  <c r="BC43" i="28"/>
  <c r="BC60" i="28" s="1"/>
  <c r="BB43" i="28"/>
  <c r="BB60" i="28" s="1"/>
  <c r="BA43" i="28"/>
  <c r="BA60" i="28" s="1"/>
  <c r="AZ43" i="28"/>
  <c r="AZ60" i="28" s="1"/>
  <c r="AY43" i="28"/>
  <c r="BF42" i="28"/>
  <c r="BF58" i="28" s="1"/>
  <c r="BE42" i="28"/>
  <c r="BE58" i="28" s="1"/>
  <c r="BD42" i="28"/>
  <c r="BD58" i="28" s="1"/>
  <c r="BC42" i="28"/>
  <c r="BC58" i="28" s="1"/>
  <c r="BB42" i="28"/>
  <c r="BB58" i="28" s="1"/>
  <c r="BA42" i="28"/>
  <c r="BA58" i="28" s="1"/>
  <c r="AZ42" i="28"/>
  <c r="AZ58" i="28" s="1"/>
  <c r="AY42" i="28"/>
  <c r="BF41" i="28"/>
  <c r="BF57" i="28" s="1"/>
  <c r="BE41" i="28"/>
  <c r="BE57" i="28" s="1"/>
  <c r="BD41" i="28"/>
  <c r="BD57" i="28" s="1"/>
  <c r="BC41" i="28"/>
  <c r="BC57" i="28" s="1"/>
  <c r="BB41" i="28"/>
  <c r="BB57" i="28" s="1"/>
  <c r="BA41" i="28"/>
  <c r="BA57" i="28" s="1"/>
  <c r="AZ41" i="28"/>
  <c r="AZ57" i="28" s="1"/>
  <c r="AY41" i="28"/>
  <c r="BF40" i="28"/>
  <c r="BF56" i="28" s="1"/>
  <c r="BE40" i="28"/>
  <c r="BE56" i="28" s="1"/>
  <c r="BD40" i="28"/>
  <c r="BD56" i="28" s="1"/>
  <c r="BC40" i="28"/>
  <c r="BC56" i="28" s="1"/>
  <c r="BB40" i="28"/>
  <c r="BB55" i="28" s="1"/>
  <c r="BA40" i="28"/>
  <c r="BA56" i="28" s="1"/>
  <c r="AZ40" i="28"/>
  <c r="AZ56" i="28" s="1"/>
  <c r="AY40" i="28"/>
  <c r="BF39" i="28"/>
  <c r="BF54" i="28" s="1"/>
  <c r="BE39" i="28"/>
  <c r="BE54" i="28" s="1"/>
  <c r="BD39" i="28"/>
  <c r="BD54" i="28" s="1"/>
  <c r="BC39" i="28"/>
  <c r="BC54" i="28" s="1"/>
  <c r="BB39" i="28"/>
  <c r="BB54" i="28" s="1"/>
  <c r="BA39" i="28"/>
  <c r="BA54" i="28" s="1"/>
  <c r="AZ39" i="28"/>
  <c r="AZ54" i="28" s="1"/>
  <c r="AY39" i="28"/>
  <c r="BF38" i="28"/>
  <c r="BE38" i="28"/>
  <c r="BE53" i="28" s="1"/>
  <c r="BD38" i="28"/>
  <c r="BD53" i="28" s="1"/>
  <c r="BC38" i="28"/>
  <c r="BC53" i="28" s="1"/>
  <c r="BB38" i="28"/>
  <c r="BB53" i="28" s="1"/>
  <c r="BA38" i="28"/>
  <c r="AZ38" i="28"/>
  <c r="AZ53" i="28" s="1"/>
  <c r="AY38" i="28"/>
  <c r="AY53" i="28" s="1"/>
  <c r="BF37" i="28"/>
  <c r="BF52" i="28" s="1"/>
  <c r="BE37" i="28"/>
  <c r="BE52" i="28" s="1"/>
  <c r="BD37" i="28"/>
  <c r="BC37" i="28"/>
  <c r="BC51" i="28" s="1"/>
  <c r="BB37" i="28"/>
  <c r="BB52" i="28" s="1"/>
  <c r="BA37" i="28"/>
  <c r="BA52" i="28" s="1"/>
  <c r="AZ37" i="28"/>
  <c r="AY37" i="28"/>
  <c r="U24" i="26" a="1"/>
  <c r="N24" i="26" a="1"/>
  <c r="Q24" i="26" a="1"/>
  <c r="AF24" i="26" a="1"/>
  <c r="S24" i="26" a="1"/>
  <c r="Z24" i="26" a="1"/>
  <c r="AB24" i="26" a="1"/>
  <c r="F24" i="26" a="1"/>
  <c r="X24" i="26" a="1"/>
  <c r="R24" i="26" a="1"/>
  <c r="M24" i="26" a="1"/>
  <c r="AJ24" i="26" a="1"/>
  <c r="AE24" i="26" a="1"/>
  <c r="T24" i="26" a="1"/>
  <c r="Y24" i="26" a="1"/>
  <c r="AI24" i="26" a="1"/>
  <c r="AD24" i="26" a="1"/>
  <c r="AG24" i="26" a="1"/>
  <c r="AA24" i="26" a="1"/>
  <c r="AC24" i="26" a="1"/>
  <c r="O24" i="26" a="1"/>
  <c r="AH24" i="26" a="1"/>
  <c r="P24" i="26" a="1"/>
  <c r="W24" i="26" a="1"/>
  <c r="V24" i="26" a="1"/>
  <c r="BD52" i="28" l="1"/>
  <c r="CC54" i="28"/>
  <c r="B24" i="27"/>
  <c r="B23" i="27"/>
  <c r="B22" i="27"/>
  <c r="E21" i="27"/>
  <c r="AL24" i="23"/>
  <c r="CM56" i="28"/>
  <c r="N24" i="26"/>
  <c r="N29" i="26" s="1"/>
  <c r="R24" i="26"/>
  <c r="R29" i="26" s="1"/>
  <c r="AG24" i="26"/>
  <c r="AG29" i="26" s="1"/>
  <c r="AC24" i="26"/>
  <c r="AC29" i="26" s="1"/>
  <c r="Y24" i="26"/>
  <c r="Y29" i="26" s="1"/>
  <c r="U24" i="26"/>
  <c r="U29" i="26" s="1"/>
  <c r="Q24" i="26"/>
  <c r="Q29" i="26" s="1"/>
  <c r="M24" i="26"/>
  <c r="M29" i="26" s="1"/>
  <c r="AH24" i="26"/>
  <c r="AH29" i="26" s="1"/>
  <c r="V24" i="26"/>
  <c r="V29" i="26" s="1"/>
  <c r="AJ24" i="26"/>
  <c r="AJ29" i="26" s="1"/>
  <c r="X24" i="26"/>
  <c r="X29" i="26" s="1"/>
  <c r="P24" i="26"/>
  <c r="P29" i="26" s="1"/>
  <c r="Z24" i="26"/>
  <c r="Z29" i="26" s="1"/>
  <c r="AF24" i="26"/>
  <c r="AF29" i="26" s="1"/>
  <c r="AB24" i="26"/>
  <c r="AB29" i="26" s="1"/>
  <c r="T24" i="26"/>
  <c r="T29" i="26" s="1"/>
  <c r="AD24" i="26"/>
  <c r="AD29" i="26" s="1"/>
  <c r="AI24" i="26"/>
  <c r="AI29" i="26" s="1"/>
  <c r="AE24" i="26"/>
  <c r="AE29" i="26" s="1"/>
  <c r="AA24" i="26"/>
  <c r="AA29" i="26" s="1"/>
  <c r="W24" i="26"/>
  <c r="W29" i="26" s="1"/>
  <c r="S24" i="26"/>
  <c r="S29" i="26" s="1"/>
  <c r="O24" i="26"/>
  <c r="O29" i="26" s="1"/>
  <c r="F24" i="26"/>
  <c r="F29" i="26" s="1"/>
  <c r="F20" i="25"/>
  <c r="F26" i="25" s="1"/>
  <c r="AM20" i="25"/>
  <c r="AM26" i="25" s="1"/>
  <c r="AE20" i="25"/>
  <c r="AE26" i="25" s="1"/>
  <c r="W20" i="25"/>
  <c r="W26" i="25" s="1"/>
  <c r="O20" i="25"/>
  <c r="O26" i="25" s="1"/>
  <c r="AL20" i="25"/>
  <c r="AL26" i="25" s="1"/>
  <c r="AD20" i="25"/>
  <c r="AD26" i="25" s="1"/>
  <c r="V20" i="25"/>
  <c r="V26" i="25" s="1"/>
  <c r="N20" i="25"/>
  <c r="N26" i="25" s="1"/>
  <c r="J20" i="25"/>
  <c r="J26" i="25" s="1"/>
  <c r="CY57" i="28"/>
  <c r="CY53" i="28"/>
  <c r="DA62" i="28"/>
  <c r="DA56" i="28"/>
  <c r="DA54" i="28"/>
  <c r="DA53" i="28"/>
  <c r="DB53" i="28"/>
  <c r="DC53" i="28"/>
  <c r="DB52" i="28"/>
  <c r="CY62" i="28"/>
  <c r="DC52" i="28"/>
  <c r="DC57" i="28"/>
  <c r="DC60" i="28"/>
  <c r="DD54" i="28"/>
  <c r="DA52" i="28"/>
  <c r="DD62" i="28"/>
  <c r="CY52" i="28"/>
  <c r="CZ51" i="28"/>
  <c r="CZ55" i="28"/>
  <c r="CZ59" i="28"/>
  <c r="DA51" i="28"/>
  <c r="DA55" i="28"/>
  <c r="DA59" i="28"/>
  <c r="DB51" i="28"/>
  <c r="DB55" i="28"/>
  <c r="DB59" i="28"/>
  <c r="CY60" i="28"/>
  <c r="DC51" i="28"/>
  <c r="DC55" i="28"/>
  <c r="DC59" i="28"/>
  <c r="CY55" i="28"/>
  <c r="DD51" i="28"/>
  <c r="DD55" i="28"/>
  <c r="DD59" i="28"/>
  <c r="DE51" i="28"/>
  <c r="DE55" i="28"/>
  <c r="DE59" i="28"/>
  <c r="DF51" i="28"/>
  <c r="DF55" i="28"/>
  <c r="DF59" i="28"/>
  <c r="L58" i="4"/>
  <c r="CL60" i="28"/>
  <c r="CR53" i="28"/>
  <c r="CL53" i="28"/>
  <c r="CL58" i="28"/>
  <c r="CN53" i="28"/>
  <c r="CL51" i="28"/>
  <c r="CL55" i="28"/>
  <c r="CL59" i="28"/>
  <c r="CM51" i="28"/>
  <c r="CM55" i="28"/>
  <c r="CM59" i="28"/>
  <c r="CN52" i="28"/>
  <c r="CN56" i="28"/>
  <c r="CO51" i="28"/>
  <c r="CO55" i="28"/>
  <c r="CO59" i="28"/>
  <c r="CP51" i="28"/>
  <c r="CP55" i="28"/>
  <c r="CP59" i="28"/>
  <c r="CN59" i="28"/>
  <c r="CQ51" i="28"/>
  <c r="CQ55" i="28"/>
  <c r="CQ59" i="28"/>
  <c r="CR51" i="28"/>
  <c r="CR55" i="28"/>
  <c r="CR59" i="28"/>
  <c r="CS51" i="28"/>
  <c r="CS55" i="28"/>
  <c r="CS59" i="28"/>
  <c r="BY58" i="28"/>
  <c r="BZ57" i="28"/>
  <c r="CA51" i="28"/>
  <c r="CA55" i="28"/>
  <c r="CA59" i="28"/>
  <c r="BY55" i="28"/>
  <c r="BY59" i="28"/>
  <c r="CB51" i="28"/>
  <c r="CB55" i="28"/>
  <c r="CB59" i="28"/>
  <c r="BZ51" i="28"/>
  <c r="BZ55" i="28"/>
  <c r="BZ59" i="28"/>
  <c r="CC51" i="28"/>
  <c r="CC55" i="28"/>
  <c r="CC59" i="28"/>
  <c r="BY52" i="28"/>
  <c r="CD51" i="28"/>
  <c r="CD55" i="28"/>
  <c r="CD59" i="28"/>
  <c r="CE51" i="28"/>
  <c r="CE55" i="28"/>
  <c r="CE59" i="28"/>
  <c r="CF51" i="28"/>
  <c r="CF55" i="28"/>
  <c r="CF59" i="28"/>
  <c r="BM52" i="28"/>
  <c r="BM60" i="28"/>
  <c r="BL54" i="28"/>
  <c r="BN57" i="28"/>
  <c r="BN62" i="28"/>
  <c r="BS51" i="28"/>
  <c r="BS56" i="28"/>
  <c r="BL51" i="28"/>
  <c r="BL55" i="28"/>
  <c r="BL59" i="28"/>
  <c r="BM51" i="28"/>
  <c r="BM55" i="28"/>
  <c r="BM59" i="28"/>
  <c r="BO56" i="28"/>
  <c r="BO59" i="28"/>
  <c r="BP51" i="28"/>
  <c r="BP55" i="28"/>
  <c r="BP59" i="28"/>
  <c r="BS60" i="28"/>
  <c r="BN52" i="28"/>
  <c r="BN55" i="28"/>
  <c r="BN59" i="28"/>
  <c r="BO52" i="28"/>
  <c r="BQ51" i="28"/>
  <c r="BQ55" i="28"/>
  <c r="BQ59" i="28"/>
  <c r="BR51" i="28"/>
  <c r="BR55" i="28"/>
  <c r="BR59" i="28"/>
  <c r="BA53" i="28"/>
  <c r="AZ62" i="28"/>
  <c r="AZ52" i="28"/>
  <c r="AY62" i="28"/>
  <c r="AY60" i="28"/>
  <c r="AY58" i="28"/>
  <c r="AY57" i="28"/>
  <c r="AY56" i="28"/>
  <c r="AY54" i="28"/>
  <c r="AY52" i="28"/>
  <c r="BF53" i="28"/>
  <c r="BB51" i="28"/>
  <c r="BC62" i="28"/>
  <c r="BD60" i="28"/>
  <c r="BA51" i="28"/>
  <c r="BA59" i="28"/>
  <c r="BB56" i="28"/>
  <c r="BC52" i="28"/>
  <c r="BC55" i="28"/>
  <c r="BD55" i="28"/>
  <c r="BB59" i="28"/>
  <c r="BC59" i="28"/>
  <c r="BD51" i="28"/>
  <c r="BD59" i="28"/>
  <c r="BE51" i="28"/>
  <c r="BE55" i="28"/>
  <c r="BE59" i="28"/>
  <c r="BF51" i="28"/>
  <c r="BF55" i="28"/>
  <c r="BF59" i="28"/>
  <c r="AY51" i="28"/>
  <c r="AY55" i="28"/>
  <c r="AY59" i="28"/>
  <c r="AZ51" i="28"/>
  <c r="AZ55" i="28"/>
  <c r="AZ59" i="28"/>
  <c r="BA55" i="28"/>
  <c r="D23" i="4"/>
  <c r="K11" i="4" l="1"/>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J11" i="4"/>
  <c r="H10" i="4"/>
  <c r="F11" i="4"/>
  <c r="F23" i="4" s="1"/>
  <c r="F75" i="4" s="1"/>
  <c r="E11" i="4"/>
  <c r="E23" i="4" s="1"/>
  <c r="E10" i="4"/>
  <c r="C11" i="4"/>
  <c r="C10" i="4"/>
  <c r="G10" i="4"/>
  <c r="F10" i="4"/>
  <c r="AL38" i="28"/>
  <c r="AL37" i="28"/>
  <c r="AL52" i="28" s="1"/>
  <c r="AS46" i="28"/>
  <c r="AS63" i="28" s="1"/>
  <c r="AR46" i="28"/>
  <c r="AR63" i="28" s="1"/>
  <c r="AQ46" i="28"/>
  <c r="AQ63" i="28" s="1"/>
  <c r="AP46" i="28"/>
  <c r="AP63" i="28" s="1"/>
  <c r="AO46" i="28"/>
  <c r="AO63" i="28" s="1"/>
  <c r="AN46" i="28"/>
  <c r="AN63" i="28" s="1"/>
  <c r="AM46" i="28"/>
  <c r="AM63" i="28" s="1"/>
  <c r="AL46" i="28"/>
  <c r="AL63" i="28" s="1"/>
  <c r="AS45" i="28"/>
  <c r="AS62" i="28" s="1"/>
  <c r="AR45" i="28"/>
  <c r="AR62" i="28" s="1"/>
  <c r="AQ45" i="28"/>
  <c r="AP45" i="28"/>
  <c r="AP62" i="28" s="1"/>
  <c r="AO45" i="28"/>
  <c r="AO62" i="28" s="1"/>
  <c r="AN45" i="28"/>
  <c r="AM45" i="28"/>
  <c r="AM62" i="28" s="1"/>
  <c r="AL45" i="28"/>
  <c r="AL62" i="28" s="1"/>
  <c r="AS44" i="28"/>
  <c r="AS61" i="28" s="1"/>
  <c r="AR44" i="28"/>
  <c r="AR61" i="28" s="1"/>
  <c r="AQ44" i="28"/>
  <c r="AQ61" i="28" s="1"/>
  <c r="AP44" i="28"/>
  <c r="AP61" i="28" s="1"/>
  <c r="AO44" i="28"/>
  <c r="AO61" i="28" s="1"/>
  <c r="AN44" i="28"/>
  <c r="AN61" i="28" s="1"/>
  <c r="AM44" i="28"/>
  <c r="AM61" i="28" s="1"/>
  <c r="AL44" i="28"/>
  <c r="AL61" i="28" s="1"/>
  <c r="AS43" i="28"/>
  <c r="AS60" i="28" s="1"/>
  <c r="AR43" i="28"/>
  <c r="AR60" i="28" s="1"/>
  <c r="AQ43" i="28"/>
  <c r="AQ60" i="28" s="1"/>
  <c r="AP43" i="28"/>
  <c r="AP60" i="28" s="1"/>
  <c r="AO43" i="28"/>
  <c r="AO60" i="28" s="1"/>
  <c r="AN43" i="28"/>
  <c r="AN60" i="28" s="1"/>
  <c r="AM43" i="28"/>
  <c r="AM60" i="28" s="1"/>
  <c r="AL43" i="28"/>
  <c r="AL60" i="28" s="1"/>
  <c r="AS42" i="28"/>
  <c r="AS58" i="28" s="1"/>
  <c r="AR42" i="28"/>
  <c r="AR58" i="28" s="1"/>
  <c r="AQ42" i="28"/>
  <c r="AQ58" i="28" s="1"/>
  <c r="AP42" i="28"/>
  <c r="AP58" i="28" s="1"/>
  <c r="AO42" i="28"/>
  <c r="AO58" i="28" s="1"/>
  <c r="AN42" i="28"/>
  <c r="AN58" i="28" s="1"/>
  <c r="AM42" i="28"/>
  <c r="AM58" i="28" s="1"/>
  <c r="AL42" i="28"/>
  <c r="AL58" i="28" s="1"/>
  <c r="AS41" i="28"/>
  <c r="AS57" i="28" s="1"/>
  <c r="AR41" i="28"/>
  <c r="AR57" i="28" s="1"/>
  <c r="AQ41" i="28"/>
  <c r="AQ57" i="28" s="1"/>
  <c r="AP41" i="28"/>
  <c r="AP57" i="28" s="1"/>
  <c r="AO41" i="28"/>
  <c r="AO57" i="28" s="1"/>
  <c r="AN41" i="28"/>
  <c r="AN57" i="28" s="1"/>
  <c r="AM41" i="28"/>
  <c r="AM57" i="28" s="1"/>
  <c r="AL41" i="28"/>
  <c r="AL57" i="28" s="1"/>
  <c r="AS40" i="28"/>
  <c r="AS56" i="28" s="1"/>
  <c r="AR40" i="28"/>
  <c r="AR56" i="28" s="1"/>
  <c r="AQ40" i="28"/>
  <c r="AP40" i="28"/>
  <c r="AP56" i="28" s="1"/>
  <c r="AO40" i="28"/>
  <c r="AO56" i="28" s="1"/>
  <c r="AN40" i="28"/>
  <c r="AN56" i="28" s="1"/>
  <c r="AM40" i="28"/>
  <c r="AM56" i="28" s="1"/>
  <c r="AL40" i="28"/>
  <c r="AL56" i="28" s="1"/>
  <c r="AS39" i="28"/>
  <c r="AS54" i="28" s="1"/>
  <c r="AR39" i="28"/>
  <c r="AR54" i="28" s="1"/>
  <c r="AQ39" i="28"/>
  <c r="AQ54" i="28" s="1"/>
  <c r="AP39" i="28"/>
  <c r="AP54" i="28" s="1"/>
  <c r="AO39" i="28"/>
  <c r="AO54" i="28" s="1"/>
  <c r="AN39" i="28"/>
  <c r="AN54" i="28" s="1"/>
  <c r="AM39" i="28"/>
  <c r="AM54" i="28" s="1"/>
  <c r="AL39" i="28"/>
  <c r="AL54" i="28" s="1"/>
  <c r="AS38" i="28"/>
  <c r="AS53" i="28" s="1"/>
  <c r="AR38" i="28"/>
  <c r="AR53" i="28" s="1"/>
  <c r="AQ38" i="28"/>
  <c r="AQ53" i="28" s="1"/>
  <c r="AP38" i="28"/>
  <c r="AP53" i="28" s="1"/>
  <c r="AO38" i="28"/>
  <c r="AO53" i="28" s="1"/>
  <c r="AN38" i="28"/>
  <c r="AN53" i="28" s="1"/>
  <c r="AM38" i="28"/>
  <c r="AM53" i="28" s="1"/>
  <c r="AL53" i="28"/>
  <c r="AS37" i="28"/>
  <c r="AS52" i="28" s="1"/>
  <c r="AR37" i="28"/>
  <c r="AR52" i="28" s="1"/>
  <c r="AQ37" i="28"/>
  <c r="AQ52" i="28" s="1"/>
  <c r="AP37" i="28"/>
  <c r="AP52" i="28" s="1"/>
  <c r="AO37" i="28"/>
  <c r="AO52" i="28" s="1"/>
  <c r="AN37" i="28"/>
  <c r="AN52" i="28" s="1"/>
  <c r="AM37" i="28"/>
  <c r="AM52" i="28" s="1"/>
  <c r="L46" i="28"/>
  <c r="L63" i="28" s="1"/>
  <c r="L37" i="28"/>
  <c r="L51" i="28" s="1"/>
  <c r="AF46" i="28"/>
  <c r="AF63" i="28" s="1"/>
  <c r="AE46" i="28"/>
  <c r="AE63" i="28" s="1"/>
  <c r="AD46" i="28"/>
  <c r="AD63" i="28" s="1"/>
  <c r="AC46" i="28"/>
  <c r="AC63" i="28" s="1"/>
  <c r="AB46" i="28"/>
  <c r="AB63" i="28" s="1"/>
  <c r="AA46" i="28"/>
  <c r="AA63" i="28" s="1"/>
  <c r="Z46" i="28"/>
  <c r="Z63" i="28" s="1"/>
  <c r="Y46" i="28"/>
  <c r="Y63" i="28" s="1"/>
  <c r="AF45" i="28"/>
  <c r="AE45" i="28"/>
  <c r="AE62" i="28" s="1"/>
  <c r="AD45" i="28"/>
  <c r="AD62" i="28" s="1"/>
  <c r="AC45" i="28"/>
  <c r="AC62" i="28" s="1"/>
  <c r="AB45" i="28"/>
  <c r="AB62" i="28" s="1"/>
  <c r="AA45" i="28"/>
  <c r="AA62" i="28" s="1"/>
  <c r="Z45" i="28"/>
  <c r="Y45" i="28"/>
  <c r="Y62" i="28" s="1"/>
  <c r="AF44" i="28"/>
  <c r="AF61" i="28" s="1"/>
  <c r="AE44" i="28"/>
  <c r="AE61" i="28" s="1"/>
  <c r="AD44" i="28"/>
  <c r="AD61" i="28" s="1"/>
  <c r="AC44" i="28"/>
  <c r="AC61" i="28" s="1"/>
  <c r="AB44" i="28"/>
  <c r="AA44" i="28"/>
  <c r="AA61" i="28" s="1"/>
  <c r="Z44" i="28"/>
  <c r="Y44" i="28"/>
  <c r="AF43" i="28"/>
  <c r="AF60" i="28" s="1"/>
  <c r="AE43" i="28"/>
  <c r="AE60" i="28" s="1"/>
  <c r="AD43" i="28"/>
  <c r="AD60" i="28" s="1"/>
  <c r="AC43" i="28"/>
  <c r="AC60" i="28" s="1"/>
  <c r="AB43" i="28"/>
  <c r="AB60" i="28" s="1"/>
  <c r="AA43" i="28"/>
  <c r="AA60" i="28" s="1"/>
  <c r="Z43" i="28"/>
  <c r="Z60" i="28" s="1"/>
  <c r="Y43" i="28"/>
  <c r="Y59" i="28" s="1"/>
  <c r="AF42" i="28"/>
  <c r="AF58" i="28" s="1"/>
  <c r="AE42" i="28"/>
  <c r="AE58" i="28" s="1"/>
  <c r="AD42" i="28"/>
  <c r="AD58" i="28" s="1"/>
  <c r="AC42" i="28"/>
  <c r="AC58" i="28" s="1"/>
  <c r="AB42" i="28"/>
  <c r="AA42" i="28"/>
  <c r="AA58" i="28" s="1"/>
  <c r="Z42" i="28"/>
  <c r="Y42" i="28"/>
  <c r="Y58" i="28" s="1"/>
  <c r="AF41" i="28"/>
  <c r="AF57" i="28" s="1"/>
  <c r="AE41" i="28"/>
  <c r="AE57" i="28" s="1"/>
  <c r="AD41" i="28"/>
  <c r="AD57" i="28" s="1"/>
  <c r="AC41" i="28"/>
  <c r="AC57" i="28" s="1"/>
  <c r="AB41" i="28"/>
  <c r="AB57" i="28" s="1"/>
  <c r="AA41" i="28"/>
  <c r="AA57" i="28" s="1"/>
  <c r="Z41" i="28"/>
  <c r="Z57" i="28" s="1"/>
  <c r="Y41" i="28"/>
  <c r="Y57" i="28" s="1"/>
  <c r="AF40" i="28"/>
  <c r="AF56" i="28" s="1"/>
  <c r="AE40" i="28"/>
  <c r="AE56" i="28" s="1"/>
  <c r="AD40" i="28"/>
  <c r="AD56" i="28" s="1"/>
  <c r="AC40" i="28"/>
  <c r="AC56" i="28" s="1"/>
  <c r="AB40" i="28"/>
  <c r="AB56" i="28" s="1"/>
  <c r="AA40" i="28"/>
  <c r="AA56" i="28" s="1"/>
  <c r="Z40" i="28"/>
  <c r="Y40" i="28"/>
  <c r="AF39" i="28"/>
  <c r="AF54" i="28" s="1"/>
  <c r="AE39" i="28"/>
  <c r="AE54" i="28" s="1"/>
  <c r="AD39" i="28"/>
  <c r="AD54" i="28" s="1"/>
  <c r="AC39" i="28"/>
  <c r="AC54" i="28" s="1"/>
  <c r="AB39" i="28"/>
  <c r="AB54" i="28" s="1"/>
  <c r="AA39" i="28"/>
  <c r="AA54" i="28" s="1"/>
  <c r="Z39" i="28"/>
  <c r="Z54" i="28" s="1"/>
  <c r="Y39" i="28"/>
  <c r="Y54" i="28" s="1"/>
  <c r="AF38" i="28"/>
  <c r="AF53" i="28" s="1"/>
  <c r="AE38" i="28"/>
  <c r="AE53" i="28" s="1"/>
  <c r="AD38" i="28"/>
  <c r="AD53" i="28" s="1"/>
  <c r="AC38" i="28"/>
  <c r="AC53" i="28" s="1"/>
  <c r="AB38" i="28"/>
  <c r="AB53" i="28" s="1"/>
  <c r="AA38" i="28"/>
  <c r="AA53" i="28" s="1"/>
  <c r="Z38" i="28"/>
  <c r="Y38" i="28"/>
  <c r="Y53" i="28" s="1"/>
  <c r="AF37" i="28"/>
  <c r="AF52" i="28" s="1"/>
  <c r="AE37" i="28"/>
  <c r="AE52" i="28" s="1"/>
  <c r="AD37" i="28"/>
  <c r="AD52" i="28" s="1"/>
  <c r="AC37" i="28"/>
  <c r="AC52" i="28" s="1"/>
  <c r="AB37" i="28"/>
  <c r="AB52" i="28" s="1"/>
  <c r="AA37" i="28"/>
  <c r="AA52" i="28" s="1"/>
  <c r="Z37" i="28"/>
  <c r="Z52" i="28" s="1"/>
  <c r="Y37" i="28"/>
  <c r="Y51" i="28" s="1"/>
  <c r="S46" i="28"/>
  <c r="S63" i="28" s="1"/>
  <c r="R46" i="28"/>
  <c r="R63" i="28" s="1"/>
  <c r="Q46" i="28"/>
  <c r="Q63" i="28" s="1"/>
  <c r="P46" i="28"/>
  <c r="P63" i="28" s="1"/>
  <c r="O46" i="28"/>
  <c r="O63" i="28" s="1"/>
  <c r="N46" i="28"/>
  <c r="N63" i="28" s="1"/>
  <c r="M46" i="28"/>
  <c r="M63" i="28" s="1"/>
  <c r="S45" i="28"/>
  <c r="R45" i="28"/>
  <c r="Q45" i="28"/>
  <c r="P45" i="28"/>
  <c r="O45" i="28"/>
  <c r="N45" i="28"/>
  <c r="M45" i="28"/>
  <c r="L45" i="28"/>
  <c r="S44" i="28"/>
  <c r="S61" i="28" s="1"/>
  <c r="R44" i="28"/>
  <c r="Q44" i="28"/>
  <c r="Q61" i="28" s="1"/>
  <c r="P44" i="28"/>
  <c r="O44" i="28"/>
  <c r="O61" i="28" s="1"/>
  <c r="N44" i="28"/>
  <c r="M44" i="28"/>
  <c r="M61" i="28" s="1"/>
  <c r="L44" i="28"/>
  <c r="S43" i="28"/>
  <c r="R43" i="28"/>
  <c r="R60" i="28" s="1"/>
  <c r="Q43" i="28"/>
  <c r="Q60" i="28" s="1"/>
  <c r="P43" i="28"/>
  <c r="P60" i="28" s="1"/>
  <c r="O43" i="28"/>
  <c r="O60" i="28" s="1"/>
  <c r="N43" i="28"/>
  <c r="N60" i="28" s="1"/>
  <c r="M43" i="28"/>
  <c r="L43" i="28"/>
  <c r="S42" i="28"/>
  <c r="S58" i="28" s="1"/>
  <c r="R42" i="28"/>
  <c r="Q42" i="28"/>
  <c r="Q58" i="28" s="1"/>
  <c r="P42" i="28"/>
  <c r="O42" i="28"/>
  <c r="O58" i="28" s="1"/>
  <c r="N42" i="28"/>
  <c r="N58" i="28" s="1"/>
  <c r="M42" i="28"/>
  <c r="L42" i="28"/>
  <c r="S41" i="28"/>
  <c r="S57" i="28" s="1"/>
  <c r="R41" i="28"/>
  <c r="R57" i="28" s="1"/>
  <c r="Q41" i="28"/>
  <c r="Q57" i="28" s="1"/>
  <c r="P41" i="28"/>
  <c r="P57" i="28" s="1"/>
  <c r="O41" i="28"/>
  <c r="O57" i="28" s="1"/>
  <c r="N41" i="28"/>
  <c r="N57" i="28" s="1"/>
  <c r="M41" i="28"/>
  <c r="M57" i="28" s="1"/>
  <c r="L41" i="28"/>
  <c r="S40" i="28"/>
  <c r="S56" i="28" s="1"/>
  <c r="R40" i="28"/>
  <c r="R56" i="28" s="1"/>
  <c r="Q40" i="28"/>
  <c r="Q56" i="28" s="1"/>
  <c r="P40" i="28"/>
  <c r="P56" i="28" s="1"/>
  <c r="O40" i="28"/>
  <c r="O56" i="28" s="1"/>
  <c r="N40" i="28"/>
  <c r="N56" i="28" s="1"/>
  <c r="M40" i="28"/>
  <c r="M56" i="28" s="1"/>
  <c r="L40" i="28"/>
  <c r="L55" i="28" s="1"/>
  <c r="S39" i="28"/>
  <c r="R39" i="28"/>
  <c r="R54" i="28" s="1"/>
  <c r="Q39" i="28"/>
  <c r="Q54" i="28" s="1"/>
  <c r="P39" i="28"/>
  <c r="P54" i="28" s="1"/>
  <c r="O39" i="28"/>
  <c r="O54" i="28" s="1"/>
  <c r="N39" i="28"/>
  <c r="N54" i="28" s="1"/>
  <c r="M39" i="28"/>
  <c r="M54" i="28" s="1"/>
  <c r="L39" i="28"/>
  <c r="S38" i="28"/>
  <c r="S53" i="28" s="1"/>
  <c r="R38" i="28"/>
  <c r="R53" i="28" s="1"/>
  <c r="Q38" i="28"/>
  <c r="Q53" i="28" s="1"/>
  <c r="P38" i="28"/>
  <c r="P53" i="28" s="1"/>
  <c r="O38" i="28"/>
  <c r="N38" i="28"/>
  <c r="N53" i="28" s="1"/>
  <c r="M38" i="28"/>
  <c r="L38" i="28"/>
  <c r="S37" i="28"/>
  <c r="R37" i="28"/>
  <c r="R52" i="28" s="1"/>
  <c r="Q37" i="28"/>
  <c r="Q52" i="28" s="1"/>
  <c r="P37" i="28"/>
  <c r="P52" i="28" s="1"/>
  <c r="O37" i="28"/>
  <c r="O52" i="28" s="1"/>
  <c r="N37" i="28"/>
  <c r="N51" i="28" s="1"/>
  <c r="M37" i="28"/>
  <c r="S62" i="28" l="1"/>
  <c r="Z56" i="28"/>
  <c r="Y61" i="28"/>
  <c r="Z53" i="28"/>
  <c r="S54" i="28"/>
  <c r="N61" i="28"/>
  <c r="R62" i="28"/>
  <c r="P62" i="28"/>
  <c r="O62" i="28"/>
  <c r="O53" i="28"/>
  <c r="AL51" i="28"/>
  <c r="AQ62" i="28"/>
  <c r="Z61" i="28"/>
  <c r="AA23" i="4"/>
  <c r="AA29" i="4" s="1"/>
  <c r="AA75" i="4"/>
  <c r="R23" i="4"/>
  <c r="R29" i="4" s="1"/>
  <c r="R75" i="4"/>
  <c r="AG23" i="4"/>
  <c r="AG29" i="4" s="1"/>
  <c r="AG75" i="4"/>
  <c r="Y23" i="4"/>
  <c r="Y29" i="4" s="1"/>
  <c r="Y75" i="4"/>
  <c r="Q23" i="4"/>
  <c r="Q29" i="4" s="1"/>
  <c r="Q75" i="4"/>
  <c r="J23" i="4"/>
  <c r="J29" i="4" s="1"/>
  <c r="J75" i="4"/>
  <c r="AF23" i="4"/>
  <c r="AF29" i="4" s="1"/>
  <c r="AF75" i="4"/>
  <c r="X23" i="4"/>
  <c r="X29" i="4" s="1"/>
  <c r="X75" i="4"/>
  <c r="P23" i="4"/>
  <c r="P29" i="4" s="1"/>
  <c r="P75" i="4"/>
  <c r="AM23" i="4"/>
  <c r="AM29" i="4" s="1"/>
  <c r="AM75" i="4"/>
  <c r="O23" i="4"/>
  <c r="O29" i="4" s="1"/>
  <c r="O75" i="4"/>
  <c r="AL23" i="4"/>
  <c r="AL29" i="4" s="1"/>
  <c r="AL75" i="4"/>
  <c r="AD23" i="4"/>
  <c r="AD29" i="4" s="1"/>
  <c r="AD75" i="4"/>
  <c r="V23" i="4"/>
  <c r="V29" i="4" s="1"/>
  <c r="V75" i="4"/>
  <c r="N23" i="4"/>
  <c r="N29" i="4" s="1"/>
  <c r="N75" i="4"/>
  <c r="AI23" i="4"/>
  <c r="AI29" i="4" s="1"/>
  <c r="AI75" i="4"/>
  <c r="K23" i="4"/>
  <c r="K29" i="4" s="1"/>
  <c r="K75" i="4"/>
  <c r="Z23" i="4"/>
  <c r="Z29" i="4" s="1"/>
  <c r="Z75" i="4"/>
  <c r="W23" i="4"/>
  <c r="W29" i="4" s="1"/>
  <c r="W75" i="4"/>
  <c r="AK23" i="4"/>
  <c r="AK29" i="4" s="1"/>
  <c r="AK75" i="4"/>
  <c r="AC23" i="4"/>
  <c r="AC29" i="4" s="1"/>
  <c r="AC75" i="4"/>
  <c r="U23" i="4"/>
  <c r="U29" i="4" s="1"/>
  <c r="U75" i="4"/>
  <c r="M23" i="4"/>
  <c r="M29" i="4" s="1"/>
  <c r="M75" i="4"/>
  <c r="S23" i="4"/>
  <c r="S29" i="4" s="1"/>
  <c r="S75" i="4"/>
  <c r="AH23" i="4"/>
  <c r="AH29" i="4" s="1"/>
  <c r="AH75" i="4"/>
  <c r="AE23" i="4"/>
  <c r="AE29" i="4" s="1"/>
  <c r="AE75" i="4"/>
  <c r="E75" i="4"/>
  <c r="AJ23" i="4"/>
  <c r="AJ29" i="4" s="1"/>
  <c r="AJ75" i="4"/>
  <c r="AB23" i="4"/>
  <c r="AB29" i="4" s="1"/>
  <c r="AB75" i="4"/>
  <c r="T23" i="4"/>
  <c r="T29" i="4" s="1"/>
  <c r="T75" i="4"/>
  <c r="L23" i="4"/>
  <c r="L29" i="4" s="1"/>
  <c r="L75" i="4"/>
  <c r="C23" i="4"/>
  <c r="AQ56" i="28"/>
  <c r="AN62" i="28"/>
  <c r="AL55" i="28"/>
  <c r="AL59" i="28"/>
  <c r="AM51" i="28"/>
  <c r="AM55" i="28"/>
  <c r="AM59" i="28"/>
  <c r="AN55" i="28"/>
  <c r="AO51" i="28"/>
  <c r="AO55" i="28"/>
  <c r="AO59" i="28"/>
  <c r="AP51" i="28"/>
  <c r="AP55" i="28"/>
  <c r="AP59" i="28"/>
  <c r="AQ51" i="28"/>
  <c r="AQ55" i="28"/>
  <c r="AQ59" i="28"/>
  <c r="AN51" i="28"/>
  <c r="AN59" i="28"/>
  <c r="AR51" i="28"/>
  <c r="AR55" i="28"/>
  <c r="AR59" i="28"/>
  <c r="AS51" i="28"/>
  <c r="AS55" i="28"/>
  <c r="AS59" i="28"/>
  <c r="Y56" i="28"/>
  <c r="Z62" i="28"/>
  <c r="Z58" i="28"/>
  <c r="AB61" i="28"/>
  <c r="AB58" i="28"/>
  <c r="AF62" i="28"/>
  <c r="M62" i="28"/>
  <c r="M58" i="28"/>
  <c r="M53" i="28"/>
  <c r="M52" i="28"/>
  <c r="L62" i="28"/>
  <c r="L61" i="28"/>
  <c r="L60" i="28"/>
  <c r="L58" i="28"/>
  <c r="L57" i="28"/>
  <c r="L54" i="28"/>
  <c r="L53" i="28"/>
  <c r="M60" i="28"/>
  <c r="Z51" i="28"/>
  <c r="Z55" i="28"/>
  <c r="Z59" i="28"/>
  <c r="Y55" i="28"/>
  <c r="AA51" i="28"/>
  <c r="AA55" i="28"/>
  <c r="AA59" i="28"/>
  <c r="Y52" i="28"/>
  <c r="Y60" i="28"/>
  <c r="AB51" i="28"/>
  <c r="AB55" i="28"/>
  <c r="AB59" i="28"/>
  <c r="AC51" i="28"/>
  <c r="AC55" i="28"/>
  <c r="AC59" i="28"/>
  <c r="AD51" i="28"/>
  <c r="AD55" i="28"/>
  <c r="AD59" i="28"/>
  <c r="AE51" i="28"/>
  <c r="AE55" i="28"/>
  <c r="AE59" i="28"/>
  <c r="AF51" i="28"/>
  <c r="AF55" i="28"/>
  <c r="AF59" i="28"/>
  <c r="S60" i="28"/>
  <c r="N62" i="28"/>
  <c r="P58" i="28"/>
  <c r="Q62" i="28"/>
  <c r="S52" i="28"/>
  <c r="P61" i="28"/>
  <c r="R58" i="28"/>
  <c r="R61" i="28"/>
  <c r="M51" i="28"/>
  <c r="M55" i="28"/>
  <c r="M59" i="28"/>
  <c r="N59" i="28"/>
  <c r="O51" i="28"/>
  <c r="O55" i="28"/>
  <c r="O59" i="28"/>
  <c r="N55" i="28"/>
  <c r="P51" i="28"/>
  <c r="P55" i="28"/>
  <c r="P59" i="28"/>
  <c r="L52" i="28"/>
  <c r="N52" i="28"/>
  <c r="Q51" i="28"/>
  <c r="Q55" i="28"/>
  <c r="Q59" i="28"/>
  <c r="L56" i="28"/>
  <c r="L59" i="28"/>
  <c r="R51" i="28"/>
  <c r="R55" i="28"/>
  <c r="R59" i="28"/>
  <c r="S51" i="28"/>
  <c r="S55" i="28"/>
  <c r="S59" i="28"/>
  <c r="Q79" i="4" a="1"/>
  <c r="S79" i="4" a="1"/>
  <c r="N79" i="4" a="1"/>
  <c r="M79" i="4" a="1"/>
  <c r="L79" i="4" a="1"/>
  <c r="AO29" i="4" a="1"/>
  <c r="J79" i="4" a="1"/>
  <c r="R79" i="4" a="1"/>
  <c r="K79" i="4" a="1"/>
  <c r="P79" i="4" a="1"/>
  <c r="O79" i="4" a="1"/>
  <c r="J79" i="4" l="1"/>
  <c r="J93" i="4" s="1"/>
  <c r="K79" i="4"/>
  <c r="K93" i="4" s="1"/>
  <c r="R79" i="4"/>
  <c r="R93" i="4" s="1"/>
  <c r="N79" i="4"/>
  <c r="N93" i="4" s="1"/>
  <c r="Q79" i="4"/>
  <c r="Q93" i="4" s="1"/>
  <c r="M79" i="4"/>
  <c r="M93" i="4" s="1"/>
  <c r="S79" i="4"/>
  <c r="S93" i="4" s="1"/>
  <c r="L79" i="4"/>
  <c r="L93" i="4" s="1"/>
  <c r="AO29" i="4"/>
  <c r="AS29" i="4" s="1"/>
  <c r="V32" i="4" s="1"/>
  <c r="V35" i="4" s="1"/>
  <c r="P79" i="4"/>
  <c r="P93" i="4" s="1"/>
  <c r="O79" i="4"/>
  <c r="O93" i="4" s="1"/>
  <c r="E43" i="2"/>
  <c r="H46" i="2"/>
  <c r="H40" i="2"/>
  <c r="F40" i="2"/>
  <c r="F43" i="2" s="1"/>
  <c r="E40" i="2"/>
  <c r="L23" i="2"/>
  <c r="M23" i="2"/>
  <c r="N23" i="2"/>
  <c r="O23" i="2"/>
  <c r="P23" i="2"/>
  <c r="Q23" i="2"/>
  <c r="R23" i="2"/>
  <c r="S23" i="2"/>
  <c r="T23" i="2"/>
  <c r="U23" i="2"/>
  <c r="V23" i="2"/>
  <c r="W23" i="2"/>
  <c r="X23" i="2"/>
  <c r="Y23" i="2"/>
  <c r="Z23" i="2"/>
  <c r="AA23" i="2"/>
  <c r="AB23" i="2"/>
  <c r="AC23" i="2"/>
  <c r="AD23" i="2"/>
  <c r="AE23" i="2"/>
  <c r="AF23" i="2"/>
  <c r="AG23" i="2"/>
  <c r="AH23" i="2"/>
  <c r="AI23" i="2"/>
  <c r="AJ23" i="2"/>
  <c r="AK23" i="2"/>
  <c r="AL23" i="2"/>
  <c r="AM23" i="2"/>
  <c r="AN23" i="2"/>
  <c r="L24" i="2"/>
  <c r="M24" i="2"/>
  <c r="N24" i="2"/>
  <c r="O24" i="2"/>
  <c r="P24" i="2"/>
  <c r="Q24" i="2"/>
  <c r="R24" i="2"/>
  <c r="S24" i="2"/>
  <c r="T24" i="2"/>
  <c r="U24" i="2"/>
  <c r="V24" i="2"/>
  <c r="W24" i="2"/>
  <c r="X24" i="2"/>
  <c r="Y24" i="2"/>
  <c r="Z24" i="2"/>
  <c r="AA24" i="2"/>
  <c r="AB24" i="2"/>
  <c r="AC24" i="2"/>
  <c r="AD24" i="2"/>
  <c r="AE24" i="2"/>
  <c r="AF24" i="2"/>
  <c r="AG24" i="2"/>
  <c r="AH24" i="2"/>
  <c r="AI24" i="2"/>
  <c r="AJ24" i="2"/>
  <c r="AK24" i="2"/>
  <c r="AL24" i="2"/>
  <c r="AM24" i="2"/>
  <c r="AN24" i="2"/>
  <c r="L25" i="2"/>
  <c r="M25" i="2"/>
  <c r="N25" i="2"/>
  <c r="O25" i="2"/>
  <c r="P25" i="2"/>
  <c r="Q25" i="2"/>
  <c r="R25" i="2"/>
  <c r="S25" i="2"/>
  <c r="T25" i="2"/>
  <c r="U25" i="2"/>
  <c r="V25" i="2"/>
  <c r="W25" i="2"/>
  <c r="X25" i="2"/>
  <c r="Y25" i="2"/>
  <c r="Z25" i="2"/>
  <c r="AA25" i="2"/>
  <c r="AB25" i="2"/>
  <c r="AC25" i="2"/>
  <c r="AD25" i="2"/>
  <c r="AE25" i="2"/>
  <c r="AF25" i="2"/>
  <c r="AG25" i="2"/>
  <c r="AH25" i="2"/>
  <c r="AI25" i="2"/>
  <c r="AJ25" i="2"/>
  <c r="AK25" i="2"/>
  <c r="AL25" i="2"/>
  <c r="AM25" i="2"/>
  <c r="AN25" i="2"/>
  <c r="K25" i="2"/>
  <c r="K24" i="2"/>
  <c r="K23" i="2"/>
  <c r="G25" i="2"/>
  <c r="G24" i="2"/>
  <c r="G23" i="2"/>
  <c r="D25" i="2"/>
  <c r="D24" i="2"/>
  <c r="D23" i="2"/>
  <c r="K22" i="2"/>
  <c r="L22" i="2"/>
  <c r="M22" i="2"/>
  <c r="N22" i="2"/>
  <c r="O22" i="2"/>
  <c r="P22" i="2"/>
  <c r="Q22" i="2"/>
  <c r="R22" i="2"/>
  <c r="S22" i="2"/>
  <c r="T22" i="2"/>
  <c r="U22" i="2"/>
  <c r="V22" i="2"/>
  <c r="W22" i="2"/>
  <c r="X22" i="2"/>
  <c r="Y22" i="2"/>
  <c r="Z22" i="2"/>
  <c r="AA22" i="2"/>
  <c r="AB22" i="2"/>
  <c r="AC22" i="2"/>
  <c r="AD22" i="2"/>
  <c r="AE22" i="2"/>
  <c r="AF22" i="2"/>
  <c r="AG22" i="2"/>
  <c r="AH22" i="2"/>
  <c r="AI22" i="2"/>
  <c r="AJ22" i="2"/>
  <c r="AK22" i="2"/>
  <c r="AL22" i="2"/>
  <c r="AM22" i="2"/>
  <c r="AN22" i="2"/>
  <c r="L21" i="2"/>
  <c r="M21" i="2"/>
  <c r="N21" i="2"/>
  <c r="O21" i="2"/>
  <c r="P21" i="2"/>
  <c r="Q21" i="2"/>
  <c r="R21" i="2"/>
  <c r="S21" i="2"/>
  <c r="T21" i="2"/>
  <c r="U21" i="2"/>
  <c r="V21" i="2"/>
  <c r="W21" i="2"/>
  <c r="X21" i="2"/>
  <c r="Y21" i="2"/>
  <c r="Z21" i="2"/>
  <c r="AA21" i="2"/>
  <c r="AB21" i="2"/>
  <c r="AC21" i="2"/>
  <c r="AD21" i="2"/>
  <c r="AE21" i="2"/>
  <c r="AF21" i="2"/>
  <c r="AG21" i="2"/>
  <c r="AH21" i="2"/>
  <c r="AI21" i="2"/>
  <c r="AJ21" i="2"/>
  <c r="AK21" i="2"/>
  <c r="AL21" i="2"/>
  <c r="AM21" i="2"/>
  <c r="AN21" i="2"/>
  <c r="K21" i="2"/>
  <c r="G22" i="2"/>
  <c r="G21" i="2"/>
  <c r="D22" i="2"/>
  <c r="D21" i="2"/>
  <c r="L19" i="2"/>
  <c r="L40" i="2" s="1"/>
  <c r="L43" i="2" s="1"/>
  <c r="M19" i="2"/>
  <c r="M40" i="2" s="1"/>
  <c r="M43" i="2" s="1"/>
  <c r="N19" i="2"/>
  <c r="O19" i="2"/>
  <c r="O40" i="2" s="1"/>
  <c r="O43" i="2" s="1"/>
  <c r="P19" i="2"/>
  <c r="P40" i="2" s="1"/>
  <c r="P43" i="2" s="1"/>
  <c r="Q19" i="2"/>
  <c r="Q40" i="2" s="1"/>
  <c r="Q43" i="2" s="1"/>
  <c r="R19" i="2"/>
  <c r="R40" i="2" s="1"/>
  <c r="R43" i="2" s="1"/>
  <c r="S19" i="2"/>
  <c r="S40" i="2" s="1"/>
  <c r="S43" i="2" s="1"/>
  <c r="T19" i="2"/>
  <c r="T40" i="2" s="1"/>
  <c r="T43" i="2" s="1"/>
  <c r="U19" i="2"/>
  <c r="U40" i="2" s="1"/>
  <c r="U43" i="2" s="1"/>
  <c r="V19" i="2"/>
  <c r="V40" i="2" s="1"/>
  <c r="V43" i="2" s="1"/>
  <c r="W19" i="2"/>
  <c r="W40" i="2" s="1"/>
  <c r="W43" i="2" s="1"/>
  <c r="X19" i="2"/>
  <c r="X40" i="2" s="1"/>
  <c r="X43" i="2" s="1"/>
  <c r="Y19" i="2"/>
  <c r="Y40" i="2" s="1"/>
  <c r="Y43" i="2" s="1"/>
  <c r="Z19" i="2"/>
  <c r="Z40" i="2" s="1"/>
  <c r="Z43" i="2" s="1"/>
  <c r="AA19" i="2"/>
  <c r="AA40" i="2" s="1"/>
  <c r="AA43" i="2" s="1"/>
  <c r="AB19" i="2"/>
  <c r="AB40" i="2" s="1"/>
  <c r="AB43" i="2" s="1"/>
  <c r="AC19" i="2"/>
  <c r="AC40" i="2" s="1"/>
  <c r="AC43" i="2" s="1"/>
  <c r="AD19" i="2"/>
  <c r="AD40" i="2" s="1"/>
  <c r="AD43" i="2" s="1"/>
  <c r="AE19" i="2"/>
  <c r="AE40" i="2" s="1"/>
  <c r="AE43" i="2" s="1"/>
  <c r="AF19" i="2"/>
  <c r="AF40" i="2" s="1"/>
  <c r="AF43" i="2" s="1"/>
  <c r="AG19" i="2"/>
  <c r="AG40" i="2" s="1"/>
  <c r="AG43" i="2" s="1"/>
  <c r="AH19" i="2"/>
  <c r="AH40" i="2" s="1"/>
  <c r="AH43" i="2" s="1"/>
  <c r="AI19" i="2"/>
  <c r="AI40" i="2" s="1"/>
  <c r="AI43" i="2" s="1"/>
  <c r="AJ19" i="2"/>
  <c r="AJ40" i="2" s="1"/>
  <c r="AJ43" i="2" s="1"/>
  <c r="AK19" i="2"/>
  <c r="AK40" i="2" s="1"/>
  <c r="AK43" i="2" s="1"/>
  <c r="AL19" i="2"/>
  <c r="AL40" i="2" s="1"/>
  <c r="AL43" i="2" s="1"/>
  <c r="AM19" i="2"/>
  <c r="AM40" i="2" s="1"/>
  <c r="AM43" i="2" s="1"/>
  <c r="AN19" i="2"/>
  <c r="AN40" i="2" s="1"/>
  <c r="AN43" i="2" s="1"/>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K20" i="2"/>
  <c r="K19" i="2"/>
  <c r="K40" i="2" s="1"/>
  <c r="K43" i="2" s="1"/>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L13" i="2"/>
  <c r="M13" i="2"/>
  <c r="N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L14" i="2"/>
  <c r="M14" i="2"/>
  <c r="N14" i="2"/>
  <c r="O14" i="2"/>
  <c r="P14" i="2"/>
  <c r="Q14" i="2"/>
  <c r="R14" i="2"/>
  <c r="S14" i="2"/>
  <c r="T14" i="2"/>
  <c r="U14" i="2"/>
  <c r="V14" i="2"/>
  <c r="W14" i="2"/>
  <c r="X14" i="2"/>
  <c r="Y14" i="2"/>
  <c r="Z14" i="2"/>
  <c r="AA14" i="2"/>
  <c r="AB14" i="2"/>
  <c r="AC14" i="2"/>
  <c r="AD14" i="2"/>
  <c r="AE14" i="2"/>
  <c r="AF14" i="2"/>
  <c r="AG14" i="2"/>
  <c r="AH14" i="2"/>
  <c r="AI14" i="2"/>
  <c r="AJ14" i="2"/>
  <c r="AK14" i="2"/>
  <c r="AL14" i="2"/>
  <c r="AM14" i="2"/>
  <c r="AN14" i="2"/>
  <c r="L15" i="2"/>
  <c r="M15" i="2"/>
  <c r="N15" i="2"/>
  <c r="O15" i="2"/>
  <c r="P15" i="2"/>
  <c r="Q15" i="2"/>
  <c r="R15" i="2"/>
  <c r="S15" i="2"/>
  <c r="T15" i="2"/>
  <c r="U15" i="2"/>
  <c r="V15" i="2"/>
  <c r="W15" i="2"/>
  <c r="X15" i="2"/>
  <c r="Y15" i="2"/>
  <c r="Z15" i="2"/>
  <c r="AA15" i="2"/>
  <c r="AB15" i="2"/>
  <c r="AC15" i="2"/>
  <c r="AD15" i="2"/>
  <c r="AE15" i="2"/>
  <c r="AF15" i="2"/>
  <c r="AG15" i="2"/>
  <c r="AH15" i="2"/>
  <c r="AI15" i="2"/>
  <c r="AJ15" i="2"/>
  <c r="AK15" i="2"/>
  <c r="AL15" i="2"/>
  <c r="AM15" i="2"/>
  <c r="AN15" i="2"/>
  <c r="L16" i="2"/>
  <c r="M16" i="2"/>
  <c r="N16" i="2"/>
  <c r="O16" i="2"/>
  <c r="P16" i="2"/>
  <c r="Q16" i="2"/>
  <c r="R16" i="2"/>
  <c r="S16" i="2"/>
  <c r="T16" i="2"/>
  <c r="U16" i="2"/>
  <c r="V16" i="2"/>
  <c r="W16" i="2"/>
  <c r="X16" i="2"/>
  <c r="Y16" i="2"/>
  <c r="Z16" i="2"/>
  <c r="AA16" i="2"/>
  <c r="AB16" i="2"/>
  <c r="AC16" i="2"/>
  <c r="AD16" i="2"/>
  <c r="AE16" i="2"/>
  <c r="AF16" i="2"/>
  <c r="AG16" i="2"/>
  <c r="AH16" i="2"/>
  <c r="AI16" i="2"/>
  <c r="AJ16" i="2"/>
  <c r="AK16" i="2"/>
  <c r="AL16" i="2"/>
  <c r="AM16" i="2"/>
  <c r="AN16" i="2"/>
  <c r="L17" i="2"/>
  <c r="M17" i="2"/>
  <c r="N17" i="2"/>
  <c r="O17" i="2"/>
  <c r="P17" i="2"/>
  <c r="Q17" i="2"/>
  <c r="R17" i="2"/>
  <c r="S17" i="2"/>
  <c r="T17" i="2"/>
  <c r="U17" i="2"/>
  <c r="V17" i="2"/>
  <c r="W17" i="2"/>
  <c r="X17" i="2"/>
  <c r="Y17" i="2"/>
  <c r="Z17" i="2"/>
  <c r="AA17" i="2"/>
  <c r="AB17" i="2"/>
  <c r="AC17" i="2"/>
  <c r="AD17" i="2"/>
  <c r="AE17" i="2"/>
  <c r="AF17" i="2"/>
  <c r="AG17" i="2"/>
  <c r="AH17" i="2"/>
  <c r="AI17" i="2"/>
  <c r="AJ17" i="2"/>
  <c r="AK17" i="2"/>
  <c r="AL17" i="2"/>
  <c r="AM17" i="2"/>
  <c r="AN17"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K11" i="2"/>
  <c r="K12" i="2"/>
  <c r="K13" i="2"/>
  <c r="K14" i="2"/>
  <c r="K15" i="2"/>
  <c r="K16" i="2"/>
  <c r="K17" i="2"/>
  <c r="K18" i="2"/>
  <c r="K10" i="2"/>
  <c r="G20" i="2"/>
  <c r="G19" i="2"/>
  <c r="G40" i="2" s="1"/>
  <c r="G43" i="2" s="1"/>
  <c r="G18" i="2"/>
  <c r="I20" i="2"/>
  <c r="I19" i="2"/>
  <c r="I40" i="2" s="1"/>
  <c r="D20" i="2"/>
  <c r="D19" i="2"/>
  <c r="D40" i="2" s="1"/>
  <c r="D43" i="2" s="1"/>
  <c r="D11" i="2"/>
  <c r="D12" i="2"/>
  <c r="D13" i="2"/>
  <c r="D14" i="2"/>
  <c r="D15" i="2"/>
  <c r="D16" i="2"/>
  <c r="D17" i="2"/>
  <c r="D18" i="2"/>
  <c r="D10" i="2"/>
  <c r="I10" i="2"/>
  <c r="G11" i="2"/>
  <c r="G12" i="2"/>
  <c r="G13" i="2"/>
  <c r="G14" i="2"/>
  <c r="G15" i="2"/>
  <c r="G16" i="2"/>
  <c r="G17" i="2"/>
  <c r="G10" i="2"/>
  <c r="H9" i="2"/>
  <c r="G9" i="2"/>
  <c r="H8" i="2"/>
  <c r="G8" i="2"/>
  <c r="H6" i="2"/>
  <c r="H7" i="2"/>
  <c r="G6" i="2"/>
  <c r="G7" i="2"/>
  <c r="AO15" i="15"/>
  <c r="AN15" i="15"/>
  <c r="AM15" i="15"/>
  <c r="AL15" i="15"/>
  <c r="AK15" i="15"/>
  <c r="AJ15" i="15"/>
  <c r="AI15" i="15"/>
  <c r="AH15" i="15"/>
  <c r="AK21" i="15" a="1"/>
  <c r="AJ66" i="15" a="1"/>
  <c r="AJ53" i="15" a="1"/>
  <c r="AH51" i="15" a="1"/>
  <c r="AO25" i="15" a="1"/>
  <c r="AO24" i="15" a="1"/>
  <c r="AJ68" i="15" a="1"/>
  <c r="AM57" i="15" a="1"/>
  <c r="AO27" i="15" a="1"/>
  <c r="AI59" i="15" a="1"/>
  <c r="AJ67" i="15" a="1"/>
  <c r="AK50" i="15" a="1"/>
  <c r="AH64" i="15" a="1"/>
  <c r="AM56" i="15" a="1"/>
  <c r="AM52" i="15" a="1"/>
  <c r="AH31" i="15" a="1"/>
  <c r="AO19" i="15" a="1"/>
  <c r="AO20" i="15" a="1"/>
  <c r="AM26" i="15" a="1"/>
  <c r="AN67" i="15" a="1"/>
  <c r="AK67" i="15" a="1"/>
  <c r="AL56" i="15" a="1"/>
  <c r="AJ58" i="15" a="1"/>
  <c r="AL65" i="15" a="1"/>
  <c r="AN26" i="15" a="1"/>
  <c r="AM42" i="15" a="1"/>
  <c r="AI23" i="15" a="1"/>
  <c r="AJ30" i="15" a="1"/>
  <c r="AN57" i="15" a="1"/>
  <c r="M46" i="2" a="1"/>
  <c r="AL17" i="15" a="1"/>
  <c r="AN31" i="15" a="1"/>
  <c r="AK46" i="15" a="1"/>
  <c r="AK29" i="15" a="1"/>
  <c r="AM22" i="15" a="1"/>
  <c r="AM31" i="15" a="1"/>
  <c r="AN35" i="15" a="1"/>
  <c r="AK44" i="15" a="1"/>
  <c r="AG46" i="2" a="1"/>
  <c r="AO50" i="15" a="1"/>
  <c r="AH26" i="15" a="1"/>
  <c r="AL19" i="15" a="1"/>
  <c r="AM17" i="15" a="1"/>
  <c r="AN32" i="15" a="1"/>
  <c r="AN44" i="15" a="1"/>
  <c r="AL18" i="15" a="1"/>
  <c r="AL50" i="15" a="1"/>
  <c r="AI44" i="15" a="1"/>
  <c r="AK46" i="2" a="1"/>
  <c r="AN45" i="15" a="1"/>
  <c r="AM23" i="15" a="1"/>
  <c r="AJ48" i="15" a="1"/>
  <c r="AK60" i="15" a="1"/>
  <c r="AH35" i="15" a="1"/>
  <c r="AL66" i="15" a="1"/>
  <c r="AI26" i="15" a="1"/>
  <c r="AI48" i="15" a="1"/>
  <c r="AL49" i="15" a="1"/>
  <c r="AO36" i="15" a="1"/>
  <c r="AI66" i="15" a="1"/>
  <c r="AM49" i="15" a="1"/>
  <c r="AH70" i="15" a="1"/>
  <c r="AO54" i="15" a="1"/>
  <c r="AL46" i="15" a="1"/>
  <c r="AM67" i="15" a="1"/>
  <c r="AK64" i="15" a="1"/>
  <c r="AJ51" i="15" a="1"/>
  <c r="AJ44" i="15" a="1"/>
  <c r="AM29" i="15" a="1"/>
  <c r="AK42" i="15" a="1"/>
  <c r="AK40" i="15" a="1"/>
  <c r="AJ61" i="15" a="1"/>
  <c r="AK68" i="15" a="1"/>
  <c r="AI25" i="15" a="1"/>
  <c r="AK57" i="15" a="1"/>
  <c r="AL38" i="15" a="1"/>
  <c r="AJ46" i="2" a="1"/>
  <c r="AK19" i="15" a="1"/>
  <c r="L46" i="2" a="1"/>
  <c r="AH53" i="15" a="1"/>
  <c r="AJ40" i="15" a="1"/>
  <c r="AJ55" i="15" a="1"/>
  <c r="AM70" i="15" a="1"/>
  <c r="AI65" i="15" a="1"/>
  <c r="AN70" i="15" a="1"/>
  <c r="AN47" i="15" a="1"/>
  <c r="AL21" i="15" a="1"/>
  <c r="AM21" i="15" a="1"/>
  <c r="AI18" i="15" a="1"/>
  <c r="AN38" i="15" a="1"/>
  <c r="AK54" i="15" a="1"/>
  <c r="S46" i="2" a="1"/>
  <c r="AH66" i="15" a="1"/>
  <c r="AL22" i="15" a="1"/>
  <c r="AH71" i="15" a="1"/>
  <c r="AK53" i="15" a="1"/>
  <c r="AK24" i="15" a="1"/>
  <c r="AM69" i="15" a="1"/>
  <c r="AN16" i="15" a="1"/>
  <c r="AO26" i="15" a="1"/>
  <c r="AJ29" i="15" a="1"/>
  <c r="AO68" i="15" a="1"/>
  <c r="AK23" i="15" a="1"/>
  <c r="AI69" i="15" a="1"/>
  <c r="AI71" i="15" a="1"/>
  <c r="AN19" i="15" a="1"/>
  <c r="AI58" i="15" a="1"/>
  <c r="AH41" i="15" a="1"/>
  <c r="AH24" i="15" a="1"/>
  <c r="AH40" i="15" a="1"/>
  <c r="AL61" i="15" a="1"/>
  <c r="AI47" i="15" a="1"/>
  <c r="AO56" i="15" a="1"/>
  <c r="AO70" i="15" a="1"/>
  <c r="AM66" i="15" a="1"/>
  <c r="AJ60" i="15" a="1"/>
  <c r="AH36" i="15" a="1"/>
  <c r="AI46" i="2" a="1"/>
  <c r="AI51" i="15" a="1"/>
  <c r="AL69" i="15" a="1"/>
  <c r="AM51" i="15" a="1"/>
  <c r="AH58" i="15" a="1"/>
  <c r="AK52" i="15" a="1"/>
  <c r="AM68" i="15" a="1"/>
  <c r="AK58" i="15" a="1"/>
  <c r="AI22" i="15" a="1"/>
  <c r="AM60" i="15" a="1"/>
  <c r="AI39" i="15" a="1"/>
  <c r="AN55" i="15" a="1"/>
  <c r="AH59" i="15" a="1"/>
  <c r="AH69" i="15" a="1"/>
  <c r="AN60" i="15" a="1"/>
  <c r="AN29" i="15" a="1"/>
  <c r="AH44" i="15" a="1"/>
  <c r="AJ19" i="15" a="1"/>
  <c r="AH50" i="15" a="1"/>
  <c r="AO28" i="15" a="1"/>
  <c r="AK66" i="15" a="1"/>
  <c r="AI38" i="15" a="1"/>
  <c r="AN71" i="15" a="1"/>
  <c r="AI56" i="15" a="1"/>
  <c r="AK25" i="15" a="1"/>
  <c r="AN28" i="15" a="1"/>
  <c r="AH39" i="15" a="1"/>
  <c r="AH43" i="15" a="1"/>
  <c r="AL48" i="15" a="1"/>
  <c r="AH28" i="15" a="1"/>
  <c r="AN64" i="15" a="1"/>
  <c r="AM35" i="15" a="1"/>
  <c r="AL32" i="15" a="1"/>
  <c r="AN30" i="15" a="1"/>
  <c r="AJ23" i="15" a="1"/>
  <c r="AL35" i="15" a="1"/>
  <c r="K46" i="2" a="1"/>
  <c r="AI70" i="15" a="1"/>
  <c r="AO29" i="15" a="1"/>
  <c r="AO45" i="15" a="1"/>
  <c r="AO43" i="15" a="1"/>
  <c r="AN59" i="15" a="1"/>
  <c r="AN21" i="15" a="1"/>
  <c r="AH61" i="15" a="1"/>
  <c r="AI60" i="15" a="1"/>
  <c r="AO51" i="15" a="1"/>
  <c r="AL44" i="15" a="1"/>
  <c r="AJ52" i="15" a="1"/>
  <c r="AO30" i="15" a="1"/>
  <c r="AJ47" i="15" a="1"/>
  <c r="AI28" i="15" a="1"/>
  <c r="AH56" i="15" a="1"/>
  <c r="AI50" i="15" a="1"/>
  <c r="AJ50" i="15" a="1"/>
  <c r="AL20" i="15" a="1"/>
  <c r="AM16" i="15" a="1"/>
  <c r="AN62" i="15" a="1"/>
  <c r="AI29" i="15" a="1"/>
  <c r="AN48" i="15" a="1"/>
  <c r="AH42" i="15" a="1"/>
  <c r="AO40" i="15" a="1"/>
  <c r="AO53" i="15" a="1"/>
  <c r="AN18" i="15" a="1"/>
  <c r="AI17" i="15" a="1"/>
  <c r="AK31" i="15" a="1"/>
  <c r="AH60" i="15" a="1"/>
  <c r="O46" i="2" a="1"/>
  <c r="AI49" i="15" a="1"/>
  <c r="AO65" i="15" a="1"/>
  <c r="AH29" i="15" a="1"/>
  <c r="AK70" i="15" a="1"/>
  <c r="AM46" i="2" a="1"/>
  <c r="AH65" i="15" a="1"/>
  <c r="AK49" i="15" a="1"/>
  <c r="AI20" i="15" a="1"/>
  <c r="AL55" i="15" a="1"/>
  <c r="AM64" i="15" a="1"/>
  <c r="AM38" i="15" a="1"/>
  <c r="AJ27" i="15" a="1"/>
  <c r="AJ37" i="15" a="1"/>
  <c r="AI24" i="15" a="1"/>
  <c r="AI35" i="15" a="1"/>
  <c r="AL30" i="15" a="1"/>
  <c r="AL24" i="15" a="1"/>
  <c r="AM54" i="15" a="1"/>
  <c r="Y46" i="2" a="1"/>
  <c r="AO32" i="15" a="1"/>
  <c r="AL57" i="15" a="1"/>
  <c r="AL45" i="15" a="1"/>
  <c r="AK61" i="15" a="1"/>
  <c r="AN53" i="15" a="1"/>
  <c r="AK56" i="15" a="1"/>
  <c r="AN17" i="15" a="1"/>
  <c r="AN66" i="15" a="1"/>
  <c r="AK39" i="15" a="1"/>
  <c r="P46" i="2" a="1"/>
  <c r="AJ21" i="15" a="1"/>
  <c r="AL58" i="15" a="1"/>
  <c r="X46" i="2" a="1"/>
  <c r="AK37" i="15" a="1"/>
  <c r="AH57" i="15" a="1"/>
  <c r="AO62" i="15" a="1"/>
  <c r="AO60" i="15" a="1"/>
  <c r="AL37" i="15" a="1"/>
  <c r="AH67" i="15" a="1"/>
  <c r="AL25" i="15" a="1"/>
  <c r="AJ38" i="15" a="1"/>
  <c r="AN20" i="15" a="1"/>
  <c r="AK26" i="15" a="1"/>
  <c r="AJ24" i="15" a="1"/>
  <c r="AI27" i="15" a="1"/>
  <c r="AO41" i="15" a="1"/>
  <c r="AM37" i="15" a="1"/>
  <c r="AH37" i="15" a="1"/>
  <c r="AM59" i="15" a="1"/>
  <c r="AN23" i="15" a="1"/>
  <c r="AJ42" i="15" a="1"/>
  <c r="AK36" i="15" a="1"/>
  <c r="AO71" i="15" a="1"/>
  <c r="AL39" i="15" a="1"/>
  <c r="AO49" i="15" a="1"/>
  <c r="AO35" i="15" a="1"/>
  <c r="N46" i="2" a="1"/>
  <c r="AM61" i="15" a="1"/>
  <c r="AL59" i="15" a="1"/>
  <c r="AH54" i="15" a="1"/>
  <c r="AL46" i="2" a="1"/>
  <c r="AL31" i="15" a="1"/>
  <c r="AK17" i="15" a="1"/>
  <c r="AI37" i="15" a="1"/>
  <c r="AL67" i="15" a="1"/>
  <c r="AM41" i="15" a="1"/>
  <c r="AL26" i="15" a="1"/>
  <c r="AM44" i="15" a="1"/>
  <c r="AM19" i="15" a="1"/>
  <c r="AN41" i="15" a="1"/>
  <c r="AL52" i="15" a="1"/>
  <c r="AJ57" i="15" a="1"/>
  <c r="AC46" i="2" a="1"/>
  <c r="AH19" i="15" a="1"/>
  <c r="AM45" i="15" a="1"/>
  <c r="AJ41" i="15" a="1"/>
  <c r="AN61" i="15" a="1"/>
  <c r="AM50" i="15" a="1"/>
  <c r="V46" i="2" a="1"/>
  <c r="AJ65" i="15" a="1"/>
  <c r="AL70" i="15" a="1"/>
  <c r="AK62" i="15" a="1"/>
  <c r="AH47" i="15" a="1"/>
  <c r="AN51" i="15" a="1"/>
  <c r="AL41" i="15" a="1"/>
  <c r="AM39" i="15" a="1"/>
  <c r="AJ20" i="15" a="1"/>
  <c r="AL36" i="15" a="1"/>
  <c r="AO58" i="15" a="1"/>
  <c r="AH16" i="15" a="1"/>
  <c r="AK65" i="15" a="1"/>
  <c r="AI30" i="15" a="1"/>
  <c r="AN25" i="15" a="1"/>
  <c r="AI57" i="15" a="1"/>
  <c r="AH49" i="15" a="1"/>
  <c r="AI42" i="15" a="1"/>
  <c r="AJ46" i="15" a="1"/>
  <c r="AN27" i="15" a="1"/>
  <c r="AM43" i="15" a="1"/>
  <c r="AJ25" i="15" a="1"/>
  <c r="AO57" i="15" a="1"/>
  <c r="AK20" i="15" a="1"/>
  <c r="AM47" i="15" a="1"/>
  <c r="AI52" i="15" a="1"/>
  <c r="AO21" i="15" a="1"/>
  <c r="AK28" i="15" a="1"/>
  <c r="AH52" i="15" a="1"/>
  <c r="AN39" i="15" a="1"/>
  <c r="AH45" i="15" a="1"/>
  <c r="AO37" i="15" a="1"/>
  <c r="AN52" i="15" a="1"/>
  <c r="AJ59" i="15" a="1"/>
  <c r="Z46" i="2" a="1"/>
  <c r="AM48" i="15" a="1"/>
  <c r="AK32" i="15" a="1"/>
  <c r="AI36" i="15" a="1"/>
  <c r="AL16" i="15" a="1"/>
  <c r="AI40" i="15" a="1"/>
  <c r="AJ54" i="15" a="1"/>
  <c r="AL51" i="15" a="1"/>
  <c r="AO44" i="15" a="1"/>
  <c r="AK35" i="15" a="1"/>
  <c r="AH17" i="15" a="1"/>
  <c r="AJ43" i="15" a="1"/>
  <c r="AI16" i="15" a="1"/>
  <c r="AO18" i="15" a="1"/>
  <c r="AL42" i="15" a="1"/>
  <c r="AJ26" i="15" a="1"/>
  <c r="U46" i="2" a="1"/>
  <c r="AJ31" i="15" a="1"/>
  <c r="AH62" i="15" a="1"/>
  <c r="AH22" i="15" a="1"/>
  <c r="AK41" i="15" a="1"/>
  <c r="AN56" i="15" a="1"/>
  <c r="AK16" i="15" a="1"/>
  <c r="AN40" i="15" a="1"/>
  <c r="AL43" i="15" a="1"/>
  <c r="AK71" i="15" a="1"/>
  <c r="AN46" i="2" a="1"/>
  <c r="AB46" i="2" a="1"/>
  <c r="AN43" i="15" a="1"/>
  <c r="AH68" i="15" a="1"/>
  <c r="AJ45" i="15" a="1"/>
  <c r="AN24" i="15" a="1"/>
  <c r="G46" i="2" a="1"/>
  <c r="AI45" i="15" a="1"/>
  <c r="AI53" i="15" a="1"/>
  <c r="AO22" i="15" a="1"/>
  <c r="AK18" i="15" a="1"/>
  <c r="AK55" i="15" a="1"/>
  <c r="AI31" i="15" a="1"/>
  <c r="AM46" i="15" a="1"/>
  <c r="AH46" i="15" a="1"/>
  <c r="AJ28" i="15" a="1"/>
  <c r="AK48" i="15" a="1"/>
  <c r="AH30" i="15" a="1"/>
  <c r="AI54" i="15" a="1"/>
  <c r="AI68" i="15" a="1"/>
  <c r="AO52" i="15" a="1"/>
  <c r="AN22" i="15" a="1"/>
  <c r="AJ22" i="15" a="1"/>
  <c r="AM30" i="15" a="1"/>
  <c r="AJ39" i="15" a="1"/>
  <c r="AJ70" i="15" a="1"/>
  <c r="AA46" i="2" a="1"/>
  <c r="AK22" i="15" a="1"/>
  <c r="AH25" i="15" a="1"/>
  <c r="AI41" i="15" a="1"/>
  <c r="AH23" i="15" a="1"/>
  <c r="AK45" i="15" a="1"/>
  <c r="AM25" i="15" a="1"/>
  <c r="AI64" i="15" a="1"/>
  <c r="AN42" i="15" a="1"/>
  <c r="AJ35" i="15" a="1"/>
  <c r="T46" i="2" a="1"/>
  <c r="AM62" i="15" a="1"/>
  <c r="AO67" i="15" a="1"/>
  <c r="Q46" i="2" a="1"/>
  <c r="AJ62" i="15" a="1"/>
  <c r="AJ64" i="15" a="1"/>
  <c r="AO59" i="15" a="1"/>
  <c r="AI62" i="15" a="1"/>
  <c r="AI19" i="15" a="1"/>
  <c r="AH48" i="15" a="1"/>
  <c r="AN65" i="15" a="1"/>
  <c r="AH46" i="2" a="1"/>
  <c r="AM53" i="15" a="1"/>
  <c r="W46" i="2" a="1"/>
  <c r="AE46" i="2" a="1"/>
  <c r="AM65" i="15" a="1"/>
  <c r="AK59" i="15" a="1"/>
  <c r="AM18" i="15" a="1"/>
  <c r="AM71" i="15" a="1"/>
  <c r="AO47" i="15" a="1"/>
  <c r="AO69" i="15" a="1"/>
  <c r="AN36" i="15" a="1"/>
  <c r="AJ49" i="15" a="1"/>
  <c r="AK69" i="15" a="1"/>
  <c r="AK27" i="15" a="1"/>
  <c r="AO31" i="15" a="1"/>
  <c r="AL60" i="15" a="1"/>
  <c r="R46" i="2" a="1"/>
  <c r="AI55" i="15" a="1"/>
  <c r="AL62" i="15" a="1"/>
  <c r="AM58" i="15" a="1"/>
  <c r="AN49" i="15" a="1"/>
  <c r="AK51" i="15" a="1"/>
  <c r="AJ32" i="15" a="1"/>
  <c r="AH27" i="15" a="1"/>
  <c r="AJ69" i="15" a="1"/>
  <c r="AL54" i="15" a="1"/>
  <c r="AM40" i="15" a="1"/>
  <c r="AI46" i="15" a="1"/>
  <c r="AL47" i="15" a="1"/>
  <c r="AJ18" i="15" a="1"/>
  <c r="AL28" i="15" a="1"/>
  <c r="AL64" i="15" a="1"/>
  <c r="AO17" i="15" a="1"/>
  <c r="AO23" i="15" a="1"/>
  <c r="AO66" i="15" a="1"/>
  <c r="AM36" i="15" a="1"/>
  <c r="AL29" i="15" a="1"/>
  <c r="AL23" i="15" a="1"/>
  <c r="AO48" i="15" a="1"/>
  <c r="AO38" i="15" a="1"/>
  <c r="AN50" i="15" a="1"/>
  <c r="AI43" i="15" a="1"/>
  <c r="AK47" i="15" a="1"/>
  <c r="AL53" i="15" a="1"/>
  <c r="AN37" i="15" a="1"/>
  <c r="AJ17" i="15" a="1"/>
  <c r="AL71" i="15" a="1"/>
  <c r="T93" i="4" a="1"/>
  <c r="AN54" i="15" a="1"/>
  <c r="AL40" i="15" a="1"/>
  <c r="AF46" i="2" a="1"/>
  <c r="AM55" i="15" a="1"/>
  <c r="AJ36" i="15" a="1"/>
  <c r="AO39" i="15" a="1"/>
  <c r="AM32" i="15" a="1"/>
  <c r="AL68" i="15" a="1"/>
  <c r="AN58" i="15" a="1"/>
  <c r="AN69" i="15" a="1"/>
  <c r="AM28" i="15" a="1"/>
  <c r="AO46" i="15" a="1"/>
  <c r="AH20" i="15" a="1"/>
  <c r="AM27" i="15" a="1"/>
  <c r="AO61" i="15" a="1"/>
  <c r="AN68" i="15" a="1"/>
  <c r="AI32" i="15" a="1"/>
  <c r="AJ56" i="15" a="1"/>
  <c r="AL27" i="15" a="1"/>
  <c r="AI67" i="15" a="1"/>
  <c r="AO16" i="15" a="1"/>
  <c r="AN46" i="15" a="1"/>
  <c r="AM20" i="15" a="1"/>
  <c r="AH55" i="15" a="1"/>
  <c r="AJ16" i="15" a="1"/>
  <c r="AK30" i="15" a="1"/>
  <c r="AH32" i="15" a="1"/>
  <c r="AO55" i="15" a="1"/>
  <c r="AI61" i="15" a="1"/>
  <c r="AH18" i="15" a="1"/>
  <c r="AI21" i="15" a="1"/>
  <c r="AD46" i="2" a="1"/>
  <c r="AK43" i="15" a="1"/>
  <c r="AM24" i="15" a="1"/>
  <c r="AK38" i="15" a="1"/>
  <c r="AO42" i="15" a="1"/>
  <c r="AH21" i="15" a="1"/>
  <c r="AH38" i="15" a="1"/>
  <c r="AJ71" i="15" a="1"/>
  <c r="AO64" i="15" a="1"/>
  <c r="K46" i="2" l="1"/>
  <c r="N40" i="2"/>
  <c r="N43" i="2" s="1"/>
  <c r="AH32" i="4"/>
  <c r="AH35" i="4" s="1"/>
  <c r="F27" i="24"/>
  <c r="F24" i="24"/>
  <c r="F28" i="24"/>
  <c r="F25" i="24"/>
  <c r="F22" i="24"/>
  <c r="F20" i="24"/>
  <c r="F42" i="24" s="1"/>
  <c r="F23" i="24"/>
  <c r="F21" i="24"/>
  <c r="F26" i="24"/>
  <c r="F29" i="24"/>
  <c r="W32" i="4"/>
  <c r="W35" i="4" s="1"/>
  <c r="AK32" i="4"/>
  <c r="AK35" i="4" s="1"/>
  <c r="AJ32" i="4"/>
  <c r="AJ35" i="4" s="1"/>
  <c r="X32" i="4"/>
  <c r="X35" i="4" s="1"/>
  <c r="T32" i="4"/>
  <c r="T35" i="4" s="1"/>
  <c r="Y32" i="4"/>
  <c r="Y35" i="4" s="1"/>
  <c r="Z32" i="4"/>
  <c r="Z35" i="4" s="1"/>
  <c r="AE32" i="4"/>
  <c r="AE35" i="4" s="1"/>
  <c r="U32" i="4"/>
  <c r="U35" i="4" s="1"/>
  <c r="L32" i="4"/>
  <c r="L35" i="4" s="1"/>
  <c r="AF32" i="4"/>
  <c r="AF35" i="4" s="1"/>
  <c r="AG32" i="4"/>
  <c r="AG35" i="4" s="1"/>
  <c r="AC32" i="4"/>
  <c r="AC35" i="4" s="1"/>
  <c r="T93" i="4"/>
  <c r="Q32" i="4"/>
  <c r="Q35" i="4" s="1"/>
  <c r="P32" i="4"/>
  <c r="P35" i="4" s="1"/>
  <c r="R32" i="4"/>
  <c r="R35" i="4" s="1"/>
  <c r="AA32" i="4"/>
  <c r="AA35" i="4" s="1"/>
  <c r="AB32" i="4"/>
  <c r="AB35" i="4" s="1"/>
  <c r="S32" i="4"/>
  <c r="S35" i="4" s="1"/>
  <c r="J32" i="4"/>
  <c r="J35" i="4" s="1"/>
  <c r="AD32" i="4"/>
  <c r="AD35" i="4" s="1"/>
  <c r="O32" i="4"/>
  <c r="O35" i="4" s="1"/>
  <c r="AM32" i="4"/>
  <c r="AI32" i="4"/>
  <c r="AI35" i="4" s="1"/>
  <c r="AL32" i="4"/>
  <c r="AL35" i="4" s="1"/>
  <c r="K32" i="4"/>
  <c r="K35" i="4" s="1"/>
  <c r="M32" i="4"/>
  <c r="M35" i="4" s="1"/>
  <c r="N32" i="4"/>
  <c r="N35" i="4" s="1"/>
  <c r="AN46" i="2"/>
  <c r="AJ46" i="2"/>
  <c r="AF46" i="2"/>
  <c r="AB46" i="2"/>
  <c r="X46" i="2"/>
  <c r="T46" i="2"/>
  <c r="P46" i="2"/>
  <c r="AM46" i="2"/>
  <c r="AI46" i="2"/>
  <c r="AE46" i="2"/>
  <c r="AA46" i="2"/>
  <c r="W46" i="2"/>
  <c r="S46" i="2"/>
  <c r="O46" i="2"/>
  <c r="AL46" i="2"/>
  <c r="AH46" i="2"/>
  <c r="AD46" i="2"/>
  <c r="Z46" i="2"/>
  <c r="V46" i="2"/>
  <c r="R46" i="2"/>
  <c r="N46" i="2"/>
  <c r="AK46" i="2"/>
  <c r="AG46" i="2"/>
  <c r="AC46" i="2"/>
  <c r="Y46" i="2"/>
  <c r="U46" i="2"/>
  <c r="Q46" i="2"/>
  <c r="M46" i="2"/>
  <c r="L46" i="2"/>
  <c r="G46" i="2"/>
  <c r="AO71" i="15"/>
  <c r="AN71" i="15"/>
  <c r="AM71" i="15"/>
  <c r="AL71" i="15"/>
  <c r="AK71" i="15"/>
  <c r="AJ71" i="15"/>
  <c r="AI71" i="15"/>
  <c r="AH71" i="15"/>
  <c r="AH70" i="15"/>
  <c r="AL67" i="15"/>
  <c r="AL66" i="15"/>
  <c r="AL64" i="15"/>
  <c r="AH62" i="15"/>
  <c r="AH60" i="15"/>
  <c r="AL58" i="15"/>
  <c r="AL56" i="15"/>
  <c r="AL54" i="15"/>
  <c r="AL52" i="15"/>
  <c r="AL50" i="15"/>
  <c r="AO70" i="15"/>
  <c r="AK70" i="15"/>
  <c r="AO69" i="15"/>
  <c r="AK69" i="15"/>
  <c r="AO68" i="15"/>
  <c r="AK68" i="15"/>
  <c r="AO67" i="15"/>
  <c r="AK67" i="15"/>
  <c r="AO66" i="15"/>
  <c r="AK66" i="15"/>
  <c r="AO65" i="15"/>
  <c r="AK65" i="15"/>
  <c r="AO64" i="15"/>
  <c r="AK64" i="15"/>
  <c r="AO62" i="15"/>
  <c r="AK62" i="15"/>
  <c r="AO61" i="15"/>
  <c r="AK61" i="15"/>
  <c r="AO60" i="15"/>
  <c r="AK60" i="15"/>
  <c r="AO59" i="15"/>
  <c r="AK59" i="15"/>
  <c r="AO58" i="15"/>
  <c r="AK58" i="15"/>
  <c r="AO57" i="15"/>
  <c r="AK57" i="15"/>
  <c r="AO56" i="15"/>
  <c r="AK56" i="15"/>
  <c r="AO55" i="15"/>
  <c r="AK55" i="15"/>
  <c r="AO54" i="15"/>
  <c r="AK54" i="15"/>
  <c r="AO53" i="15"/>
  <c r="AK53" i="15"/>
  <c r="AO52" i="15"/>
  <c r="AK52" i="15"/>
  <c r="AO51" i="15"/>
  <c r="AK51" i="15"/>
  <c r="AO50" i="15"/>
  <c r="AK50" i="15"/>
  <c r="AH69" i="15"/>
  <c r="AH66" i="15"/>
  <c r="AL61" i="15"/>
  <c r="AL59" i="15"/>
  <c r="AH57" i="15"/>
  <c r="AH55" i="15"/>
  <c r="AH53" i="15"/>
  <c r="AL51" i="15"/>
  <c r="AL69" i="15"/>
  <c r="AH67" i="15"/>
  <c r="AH65" i="15"/>
  <c r="AH64" i="15"/>
  <c r="AL62" i="15"/>
  <c r="AL60" i="15"/>
  <c r="AH58" i="15"/>
  <c r="AH56" i="15"/>
  <c r="AH54" i="15"/>
  <c r="AH50" i="15"/>
  <c r="AJ70" i="15"/>
  <c r="AN69" i="15"/>
  <c r="AJ69" i="15"/>
  <c r="AN68" i="15"/>
  <c r="AJ68" i="15"/>
  <c r="AN67" i="15"/>
  <c r="AJ67" i="15"/>
  <c r="AN66" i="15"/>
  <c r="AJ66" i="15"/>
  <c r="AN65" i="15"/>
  <c r="AJ65" i="15"/>
  <c r="AN64" i="15"/>
  <c r="AJ64" i="15"/>
  <c r="AN62" i="15"/>
  <c r="AJ62" i="15"/>
  <c r="AN61" i="15"/>
  <c r="AJ61" i="15"/>
  <c r="AN60" i="15"/>
  <c r="AJ60" i="15"/>
  <c r="AN59" i="15"/>
  <c r="AJ59" i="15"/>
  <c r="AN58" i="15"/>
  <c r="AJ58" i="15"/>
  <c r="AN57" i="15"/>
  <c r="AJ57" i="15"/>
  <c r="AN56" i="15"/>
  <c r="AJ56" i="15"/>
  <c r="AN55" i="15"/>
  <c r="AJ55" i="15"/>
  <c r="AN54" i="15"/>
  <c r="AJ54" i="15"/>
  <c r="AN53" i="15"/>
  <c r="AJ53" i="15"/>
  <c r="AN52" i="15"/>
  <c r="AJ52" i="15"/>
  <c r="AN51" i="15"/>
  <c r="AJ51" i="15"/>
  <c r="AN50" i="15"/>
  <c r="AJ50" i="15"/>
  <c r="AL68" i="15"/>
  <c r="AH52" i="15"/>
  <c r="AN70" i="15"/>
  <c r="AL70" i="15"/>
  <c r="AH68" i="15"/>
  <c r="AL65" i="15"/>
  <c r="AH61" i="15"/>
  <c r="AH59" i="15"/>
  <c r="AL57" i="15"/>
  <c r="AL55" i="15"/>
  <c r="AL53" i="15"/>
  <c r="AH51" i="15"/>
  <c r="AM70" i="15"/>
  <c r="AI70" i="15"/>
  <c r="AM69" i="15"/>
  <c r="AI69" i="15"/>
  <c r="AM68" i="15"/>
  <c r="AI68" i="15"/>
  <c r="AM67" i="15"/>
  <c r="AI67" i="15"/>
  <c r="AM66" i="15"/>
  <c r="AI66" i="15"/>
  <c r="AM65" i="15"/>
  <c r="AI65" i="15"/>
  <c r="AM64" i="15"/>
  <c r="AI64" i="15"/>
  <c r="AM62" i="15"/>
  <c r="AI62" i="15"/>
  <c r="AM61" i="15"/>
  <c r="AI61" i="15"/>
  <c r="AM60" i="15"/>
  <c r="AI60" i="15"/>
  <c r="AM59" i="15"/>
  <c r="AI59" i="15"/>
  <c r="AM58" i="15"/>
  <c r="AI58" i="15"/>
  <c r="AM57" i="15"/>
  <c r="AI57" i="15"/>
  <c r="AM56" i="15"/>
  <c r="AI56" i="15"/>
  <c r="AM55" i="15"/>
  <c r="AI55" i="15"/>
  <c r="AM54" i="15"/>
  <c r="AI54" i="15"/>
  <c r="AM53" i="15"/>
  <c r="AI53" i="15"/>
  <c r="AM52" i="15"/>
  <c r="AI52" i="15"/>
  <c r="AM51" i="15"/>
  <c r="AI51" i="15"/>
  <c r="AM50" i="15"/>
  <c r="AI50" i="15"/>
  <c r="AM18" i="15"/>
  <c r="AM16" i="15"/>
  <c r="AH21" i="15"/>
  <c r="AM30" i="15"/>
  <c r="AH20" i="15"/>
  <c r="AJ21" i="15"/>
  <c r="AJ26" i="15"/>
  <c r="AH29" i="15"/>
  <c r="AL19" i="15"/>
  <c r="AL16" i="15"/>
  <c r="AM22" i="15"/>
  <c r="AL27" i="15"/>
  <c r="AI20" i="15"/>
  <c r="AK21" i="15"/>
  <c r="AN26" i="15"/>
  <c r="AH28" i="15"/>
  <c r="AJ29" i="15"/>
  <c r="AH37" i="15"/>
  <c r="AO23" i="15"/>
  <c r="AH26" i="15"/>
  <c r="AM20" i="15"/>
  <c r="AO21" i="15"/>
  <c r="AI28" i="15"/>
  <c r="AK29" i="15"/>
  <c r="AL32" i="15"/>
  <c r="AH17" i="15"/>
  <c r="AL17" i="15"/>
  <c r="AK19" i="15"/>
  <c r="AN20" i="15"/>
  <c r="AH23" i="15"/>
  <c r="AN25" i="15"/>
  <c r="AM28" i="15"/>
  <c r="AO29" i="15"/>
  <c r="AH31" i="15"/>
  <c r="AL24" i="15"/>
  <c r="AJ27" i="15"/>
  <c r="AN28" i="15"/>
  <c r="AH35" i="15"/>
  <c r="AN38" i="15"/>
  <c r="AI16" i="15"/>
  <c r="AK17" i="15"/>
  <c r="AL18" i="15"/>
  <c r="AO31" i="15"/>
  <c r="AN16" i="15"/>
  <c r="AM17" i="15"/>
  <c r="AH18" i="15"/>
  <c r="AH19" i="15"/>
  <c r="AM19" i="15"/>
  <c r="AH22" i="15"/>
  <c r="AN22" i="15"/>
  <c r="AJ23" i="15"/>
  <c r="AM24" i="15"/>
  <c r="AH25" i="15"/>
  <c r="AO25" i="15"/>
  <c r="AH30" i="15"/>
  <c r="AN30" i="15"/>
  <c r="AJ31" i="15"/>
  <c r="AM32" i="15"/>
  <c r="AK35" i="15"/>
  <c r="AJ36" i="15"/>
  <c r="AL37" i="15"/>
  <c r="AI17" i="15"/>
  <c r="AN17" i="15"/>
  <c r="AI18" i="15"/>
  <c r="AN18" i="15"/>
  <c r="AN19" i="15"/>
  <c r="AJ20" i="15"/>
  <c r="AL21" i="15"/>
  <c r="AI22" i="15"/>
  <c r="AK23" i="15"/>
  <c r="AL26" i="15"/>
  <c r="AN27" i="15"/>
  <c r="AJ28" i="15"/>
  <c r="AL29" i="15"/>
  <c r="AI30" i="15"/>
  <c r="AK31" i="15"/>
  <c r="AK40" i="15"/>
  <c r="AI19" i="15"/>
  <c r="AH24" i="15"/>
  <c r="AN24" i="15"/>
  <c r="AJ25" i="15"/>
  <c r="AM26" i="15"/>
  <c r="AH27" i="15"/>
  <c r="AO27" i="15"/>
  <c r="AH32" i="15"/>
  <c r="AN32" i="15"/>
  <c r="AL35" i="15"/>
  <c r="AN36" i="15"/>
  <c r="AH39" i="15"/>
  <c r="AO40" i="15"/>
  <c r="AH46" i="15"/>
  <c r="AJ16" i="15"/>
  <c r="AO16" i="15"/>
  <c r="AJ17" i="15"/>
  <c r="AO19" i="15"/>
  <c r="AK16" i="15"/>
  <c r="AO17" i="15"/>
  <c r="AJ18" i="15"/>
  <c r="AO18" i="15"/>
  <c r="AJ19" i="15"/>
  <c r="AL20" i="15"/>
  <c r="AN21" i="15"/>
  <c r="AJ22" i="15"/>
  <c r="AL23" i="15"/>
  <c r="AI24" i="15"/>
  <c r="AK25" i="15"/>
  <c r="AL28" i="15"/>
  <c r="AN29" i="15"/>
  <c r="AJ30" i="15"/>
  <c r="AL31" i="15"/>
  <c r="AI32" i="15"/>
  <c r="AK42" i="15"/>
  <c r="AN44" i="15"/>
  <c r="AI46" i="15"/>
  <c r="AJ38" i="15"/>
  <c r="AL39" i="15"/>
  <c r="AO35" i="15"/>
  <c r="AH16" i="15"/>
  <c r="AK18" i="15"/>
  <c r="AL22" i="15"/>
  <c r="AN23" i="15"/>
  <c r="AJ24" i="15"/>
  <c r="AL25" i="15"/>
  <c r="AI26" i="15"/>
  <c r="AK27" i="15"/>
  <c r="AL30" i="15"/>
  <c r="AN31" i="15"/>
  <c r="AJ32" i="15"/>
  <c r="AJ41" i="15"/>
  <c r="AK41" i="15"/>
  <c r="AK43" i="15"/>
  <c r="AK45" i="15"/>
  <c r="AO20" i="15"/>
  <c r="AM21" i="15"/>
  <c r="AK22" i="15"/>
  <c r="AO22" i="15"/>
  <c r="AI23" i="15"/>
  <c r="AM23" i="15"/>
  <c r="AK24" i="15"/>
  <c r="AO24" i="15"/>
  <c r="AI25" i="15"/>
  <c r="AM25" i="15"/>
  <c r="AK26" i="15"/>
  <c r="AO26" i="15"/>
  <c r="AI27" i="15"/>
  <c r="AM27" i="15"/>
  <c r="AK28" i="15"/>
  <c r="AO28" i="15"/>
  <c r="AI29" i="15"/>
  <c r="AM29" i="15"/>
  <c r="AK30" i="15"/>
  <c r="AO30" i="15"/>
  <c r="AI31" i="15"/>
  <c r="AM31" i="15"/>
  <c r="AK32" i="15"/>
  <c r="AO32" i="15"/>
  <c r="AI35" i="15"/>
  <c r="AM35" i="15"/>
  <c r="AK36" i="15"/>
  <c r="AO36" i="15"/>
  <c r="AI37" i="15"/>
  <c r="AM37" i="15"/>
  <c r="AK38" i="15"/>
  <c r="AO38" i="15"/>
  <c r="AI39" i="15"/>
  <c r="AM39" i="15"/>
  <c r="AL40" i="15"/>
  <c r="AL42" i="15"/>
  <c r="AL43" i="15"/>
  <c r="AH44" i="15"/>
  <c r="AL45" i="15"/>
  <c r="AJ46" i="15"/>
  <c r="AI49" i="15"/>
  <c r="AK20" i="15"/>
  <c r="AI21" i="15"/>
  <c r="AH40" i="15"/>
  <c r="AL41" i="15"/>
  <c r="AM42" i="15"/>
  <c r="AI44" i="15"/>
  <c r="AN45" i="15"/>
  <c r="AK48" i="15"/>
  <c r="AJ35" i="15"/>
  <c r="AN35" i="15"/>
  <c r="AH36" i="15"/>
  <c r="AL36" i="15"/>
  <c r="AJ37" i="15"/>
  <c r="AN37" i="15"/>
  <c r="AH38" i="15"/>
  <c r="AL38" i="15"/>
  <c r="AJ39" i="15"/>
  <c r="AN39" i="15"/>
  <c r="AM40" i="15"/>
  <c r="AH42" i="15"/>
  <c r="AH43" i="15"/>
  <c r="AM43" i="15"/>
  <c r="AO45" i="15"/>
  <c r="AJ47" i="15"/>
  <c r="AL48" i="15"/>
  <c r="AM49" i="15"/>
  <c r="AI40" i="15"/>
  <c r="AH41" i="15"/>
  <c r="AM41" i="15"/>
  <c r="AI42" i="15"/>
  <c r="AN42" i="15"/>
  <c r="AN43" i="15"/>
  <c r="AJ44" i="15"/>
  <c r="AL47" i="15"/>
  <c r="AN48" i="15"/>
  <c r="AN49" i="15"/>
  <c r="AI36" i="15"/>
  <c r="AM36" i="15"/>
  <c r="AK37" i="15"/>
  <c r="AO37" i="15"/>
  <c r="AI38" i="15"/>
  <c r="AM38" i="15"/>
  <c r="AK39" i="15"/>
  <c r="AO39" i="15"/>
  <c r="AN40" i="15"/>
  <c r="AN41" i="15"/>
  <c r="AI43" i="15"/>
  <c r="AO43" i="15"/>
  <c r="AL44" i="15"/>
  <c r="AH45" i="15"/>
  <c r="AO46" i="15"/>
  <c r="AN47" i="15"/>
  <c r="AJ40" i="15"/>
  <c r="AI41" i="15"/>
  <c r="AO41" i="15"/>
  <c r="AJ42" i="15"/>
  <c r="AO42" i="15"/>
  <c r="AJ43" i="15"/>
  <c r="AM44" i="15"/>
  <c r="AJ45" i="15"/>
  <c r="AK46" i="15"/>
  <c r="AH48" i="15"/>
  <c r="AO48" i="15"/>
  <c r="AJ49" i="15"/>
  <c r="AK44" i="15"/>
  <c r="AO44" i="15"/>
  <c r="AI45" i="15"/>
  <c r="AM45" i="15"/>
  <c r="AM47" i="15"/>
  <c r="AJ48" i="15"/>
  <c r="AL49" i="15"/>
  <c r="AL46" i="15"/>
  <c r="AH47" i="15"/>
  <c r="AN46" i="15"/>
  <c r="AI47" i="15"/>
  <c r="AH49" i="15"/>
  <c r="AM46" i="15"/>
  <c r="AK47" i="15"/>
  <c r="AO47" i="15"/>
  <c r="AI48" i="15"/>
  <c r="AM48" i="15"/>
  <c r="AK49" i="15"/>
  <c r="AO49" i="15"/>
  <c r="P39" i="4" a="1"/>
  <c r="K39" i="4" a="1"/>
  <c r="N39" i="4" a="1"/>
  <c r="M39" i="4" a="1"/>
  <c r="AO32" i="4" a="1"/>
  <c r="Q39" i="4" a="1"/>
  <c r="R39" i="4" a="1"/>
  <c r="O39" i="4" a="1"/>
  <c r="J39" i="4" a="1"/>
  <c r="L39" i="4" a="1"/>
  <c r="F17" i="24" l="1"/>
  <c r="F10" i="24"/>
  <c r="F43" i="24" s="1"/>
  <c r="F11" i="24"/>
  <c r="F14" i="24"/>
  <c r="F16" i="24"/>
  <c r="N39" i="4"/>
  <c r="N67" i="4" s="1"/>
  <c r="F13" i="24"/>
  <c r="F12" i="24"/>
  <c r="F15" i="24"/>
  <c r="Q39" i="4"/>
  <c r="Q67" i="4" s="1"/>
  <c r="L39" i="4"/>
  <c r="O39" i="4"/>
  <c r="R39" i="4"/>
  <c r="K39" i="4"/>
  <c r="AO32" i="4"/>
  <c r="P39" i="4"/>
  <c r="M39" i="4"/>
  <c r="J39" i="4"/>
  <c r="AM35" i="4"/>
  <c r="S39" i="4" a="1"/>
  <c r="Q65" i="4" l="1"/>
  <c r="Q68" i="4"/>
  <c r="Q66" i="4"/>
  <c r="N68" i="4"/>
  <c r="N66" i="4"/>
  <c r="N65" i="4"/>
  <c r="J66" i="4"/>
  <c r="J67" i="4"/>
  <c r="J68" i="4"/>
  <c r="J65" i="4"/>
  <c r="M66" i="4"/>
  <c r="M67" i="4"/>
  <c r="M68" i="4"/>
  <c r="M65" i="4"/>
  <c r="P66" i="4"/>
  <c r="P67" i="4"/>
  <c r="P68" i="4"/>
  <c r="P65" i="4"/>
  <c r="K68" i="4"/>
  <c r="K67" i="4"/>
  <c r="K66" i="4"/>
  <c r="K65" i="4"/>
  <c r="R66" i="4"/>
  <c r="R67" i="4"/>
  <c r="R68" i="4"/>
  <c r="R65" i="4"/>
  <c r="O66" i="4"/>
  <c r="O67" i="4"/>
  <c r="O68" i="4"/>
  <c r="O65" i="4"/>
  <c r="L66" i="4"/>
  <c r="L67" i="4"/>
  <c r="L68" i="4"/>
  <c r="L65" i="4"/>
  <c r="S39" i="4"/>
  <c r="S66" i="4" l="1"/>
  <c r="S67" i="4"/>
  <c r="S68" i="4"/>
  <c r="S65" i="4"/>
  <c r="AM15" i="6"/>
  <c r="AL15" i="6"/>
  <c r="AK15" i="6"/>
  <c r="AJ15" i="6"/>
  <c r="AI15" i="6"/>
  <c r="AH15" i="6"/>
  <c r="AG15" i="6"/>
  <c r="AF15" i="6"/>
  <c r="AH16" i="6" a="1"/>
  <c r="AL30" i="6" a="1"/>
  <c r="AI27" i="6" a="1"/>
  <c r="AJ35" i="6" a="1"/>
  <c r="AJ32" i="6" a="1"/>
  <c r="AJ30" i="6" a="1"/>
  <c r="AM20" i="6" a="1"/>
  <c r="AK30" i="6" a="1"/>
  <c r="AH24" i="6" a="1"/>
  <c r="AF31" i="6" a="1"/>
  <c r="AK16" i="6" a="1"/>
  <c r="AF27" i="6" a="1"/>
  <c r="AH30" i="6" a="1"/>
  <c r="AI19" i="6" a="1"/>
  <c r="AF26" i="6" a="1"/>
  <c r="AL24" i="6" a="1"/>
  <c r="AL31" i="6" a="1"/>
  <c r="AK19" i="6" a="1"/>
  <c r="AG25" i="6" a="1"/>
  <c r="AK33" i="6" a="1"/>
  <c r="AL34" i="6" a="1"/>
  <c r="AJ23" i="6" a="1"/>
  <c r="AK27" i="6" a="1"/>
  <c r="AG31" i="6" a="1"/>
  <c r="AL32" i="6" a="1"/>
  <c r="AJ17" i="6" a="1"/>
  <c r="AF35" i="6" a="1"/>
  <c r="AI32" i="6" a="1"/>
  <c r="AG20" i="6" a="1"/>
  <c r="AM22" i="6" a="1"/>
  <c r="AK22" i="6" a="1"/>
  <c r="AK17" i="6" a="1"/>
  <c r="AL20" i="6" a="1"/>
  <c r="AL21" i="6" a="1"/>
  <c r="AJ29" i="6" a="1"/>
  <c r="AG17" i="6" a="1"/>
  <c r="AI24" i="6" a="1"/>
  <c r="AF18" i="6" a="1"/>
  <c r="AF17" i="6" a="1"/>
  <c r="AH28" i="6" a="1"/>
  <c r="AH22" i="6" a="1"/>
  <c r="T68" i="4" a="1"/>
  <c r="AG16" i="6" a="1"/>
  <c r="AI18" i="6" a="1"/>
  <c r="AH21" i="6" a="1"/>
  <c r="AJ33" i="6" a="1"/>
  <c r="AK21" i="6" a="1"/>
  <c r="AM32" i="6" a="1"/>
  <c r="AI21" i="6" a="1"/>
  <c r="AH26" i="6" a="1"/>
  <c r="AM28" i="6" a="1"/>
  <c r="AF16" i="6" a="1"/>
  <c r="AK26" i="6" a="1"/>
  <c r="AI25" i="6" a="1"/>
  <c r="AH33" i="6" a="1"/>
  <c r="AL25" i="6" a="1"/>
  <c r="AI34" i="6" a="1"/>
  <c r="AJ34" i="6" a="1"/>
  <c r="AF19" i="6" a="1"/>
  <c r="AM19" i="6" a="1"/>
  <c r="AG23" i="6" a="1"/>
  <c r="AL22" i="6" a="1"/>
  <c r="AG27" i="6" a="1"/>
  <c r="AH29" i="6" a="1"/>
  <c r="AH27" i="6" a="1"/>
  <c r="AK23" i="6" a="1"/>
  <c r="AI16" i="6" a="1"/>
  <c r="AJ18" i="6" a="1"/>
  <c r="AF33" i="6" a="1"/>
  <c r="AK35" i="6" a="1"/>
  <c r="AM25" i="6" a="1"/>
  <c r="AF28" i="6" a="1"/>
  <c r="AG18" i="6" a="1"/>
  <c r="AJ25" i="6" a="1"/>
  <c r="AL27" i="6" a="1"/>
  <c r="AM26" i="6" a="1"/>
  <c r="AG19" i="6" a="1"/>
  <c r="AL23" i="6" a="1"/>
  <c r="AF20" i="6" a="1"/>
  <c r="AI17" i="6" a="1"/>
  <c r="AM17" i="6" a="1"/>
  <c r="AF23" i="6" a="1"/>
  <c r="AM21" i="6" a="1"/>
  <c r="AH23" i="6" a="1"/>
  <c r="AL26" i="6" a="1"/>
  <c r="AM30" i="6" a="1"/>
  <c r="T66" i="4" a="1"/>
  <c r="AM24" i="6" a="1"/>
  <c r="T67" i="4" a="1"/>
  <c r="AH20" i="6" a="1"/>
  <c r="AM16" i="6" a="1"/>
  <c r="AG26" i="6" a="1"/>
  <c r="AM27" i="6" a="1"/>
  <c r="AH31" i="6" a="1"/>
  <c r="AG29" i="6" a="1"/>
  <c r="AG28" i="6" a="1"/>
  <c r="AF24" i="6" a="1"/>
  <c r="T65" i="4" a="1"/>
  <c r="AL17" i="6" a="1"/>
  <c r="AG35" i="6" a="1"/>
  <c r="AK29" i="6" a="1"/>
  <c r="AJ28" i="6" a="1"/>
  <c r="AK28" i="6" a="1"/>
  <c r="AF32" i="6" a="1"/>
  <c r="AG34" i="6" a="1"/>
  <c r="AK24" i="6" a="1"/>
  <c r="AJ27" i="6" a="1"/>
  <c r="AH18" i="6" a="1"/>
  <c r="AI26" i="6" a="1"/>
  <c r="AG32" i="6" a="1"/>
  <c r="AI28" i="6" a="1"/>
  <c r="AI23" i="6" a="1"/>
  <c r="AM29" i="6" a="1"/>
  <c r="AH32" i="6" a="1"/>
  <c r="AG21" i="6" a="1"/>
  <c r="AJ31" i="6" a="1"/>
  <c r="AH19" i="6" a="1"/>
  <c r="AM18" i="6" a="1"/>
  <c r="AJ19" i="6" a="1"/>
  <c r="AI29" i="6" a="1"/>
  <c r="AK34" i="6" a="1"/>
  <c r="AM34" i="6" a="1"/>
  <c r="AJ22" i="6" a="1"/>
  <c r="AL28" i="6" a="1"/>
  <c r="AF29" i="6" a="1"/>
  <c r="AK32" i="6" a="1"/>
  <c r="AH34" i="6" a="1"/>
  <c r="AF25" i="6" a="1"/>
  <c r="AI31" i="6" a="1"/>
  <c r="AK25" i="6" a="1"/>
  <c r="AF30" i="6" a="1"/>
  <c r="AL18" i="6" a="1"/>
  <c r="AK18" i="6" a="1"/>
  <c r="AL33" i="6" a="1"/>
  <c r="AI20" i="6" a="1"/>
  <c r="AJ20" i="6" a="1"/>
  <c r="AF21" i="6" a="1"/>
  <c r="AI35" i="6" a="1"/>
  <c r="AM33" i="6" a="1"/>
  <c r="AJ24" i="6" a="1"/>
  <c r="AL16" i="6" a="1"/>
  <c r="AF22" i="6" a="1"/>
  <c r="AG33" i="6" a="1"/>
  <c r="AI30" i="6" a="1"/>
  <c r="AL19" i="6" a="1"/>
  <c r="AH35" i="6" a="1"/>
  <c r="AM31" i="6" a="1"/>
  <c r="AJ26" i="6" a="1"/>
  <c r="AL29" i="6" a="1"/>
  <c r="AI33" i="6" a="1"/>
  <c r="AF34" i="6" a="1"/>
  <c r="AI22" i="6" a="1"/>
  <c r="AJ21" i="6" a="1"/>
  <c r="AJ16" i="6" a="1"/>
  <c r="AM35" i="6" a="1"/>
  <c r="AH25" i="6" a="1"/>
  <c r="AG24" i="6" a="1"/>
  <c r="AL35" i="6" a="1"/>
  <c r="AG22" i="6" a="1"/>
  <c r="AK20" i="6" a="1"/>
  <c r="AH17" i="6" a="1"/>
  <c r="AG30" i="6" a="1"/>
  <c r="AM23" i="6" a="1"/>
  <c r="AK31" i="6" a="1"/>
  <c r="T65" i="4" l="1"/>
  <c r="T68" i="4"/>
  <c r="T67" i="4"/>
  <c r="T66" i="4"/>
  <c r="AF32" i="6"/>
  <c r="AF24" i="6"/>
  <c r="AF31" i="6"/>
  <c r="AF23" i="6"/>
  <c r="AF30" i="6"/>
  <c r="AF22" i="6"/>
  <c r="AF29" i="6"/>
  <c r="AF21" i="6"/>
  <c r="AF28" i="6"/>
  <c r="AF20" i="6"/>
  <c r="AF19" i="6"/>
  <c r="AF18" i="6"/>
  <c r="AF35" i="6"/>
  <c r="AF27" i="6"/>
  <c r="AF34" i="6"/>
  <c r="AF26" i="6"/>
  <c r="AF33" i="6"/>
  <c r="AF25" i="6"/>
  <c r="AF17" i="6"/>
  <c r="AJ28" i="6"/>
  <c r="AJ26" i="6"/>
  <c r="AJ25" i="6"/>
  <c r="AJ24" i="6"/>
  <c r="AJ23" i="6"/>
  <c r="AJ22" i="6"/>
  <c r="AJ21" i="6"/>
  <c r="AJ20" i="6"/>
  <c r="AJ19" i="6"/>
  <c r="AJ18" i="6"/>
  <c r="AJ17" i="6"/>
  <c r="AM34" i="6"/>
  <c r="AI33" i="6"/>
  <c r="AM31" i="6"/>
  <c r="AI31" i="6"/>
  <c r="AM29" i="6"/>
  <c r="AM28" i="6"/>
  <c r="AI27" i="6"/>
  <c r="AM25" i="6"/>
  <c r="AI24" i="6"/>
  <c r="AM22" i="6"/>
  <c r="AI20" i="6"/>
  <c r="AM17" i="6"/>
  <c r="AI35" i="6"/>
  <c r="AM33" i="6"/>
  <c r="AM32" i="6"/>
  <c r="AM30" i="6"/>
  <c r="AI29" i="6"/>
  <c r="AM27" i="6"/>
  <c r="AI26" i="6"/>
  <c r="AM24" i="6"/>
  <c r="AM23" i="6"/>
  <c r="AI22" i="6"/>
  <c r="AI21" i="6"/>
  <c r="AM19" i="6"/>
  <c r="AM18" i="6"/>
  <c r="AI18" i="6"/>
  <c r="AL35" i="6"/>
  <c r="AL34" i="6"/>
  <c r="AL33" i="6"/>
  <c r="AH33" i="6"/>
  <c r="AH32" i="6"/>
  <c r="AL31" i="6"/>
  <c r="AH31" i="6"/>
  <c r="AL30" i="6"/>
  <c r="AH30" i="6"/>
  <c r="AL29" i="6"/>
  <c r="AH29" i="6"/>
  <c r="AL28" i="6"/>
  <c r="AH28" i="6"/>
  <c r="AH27" i="6"/>
  <c r="AL26" i="6"/>
  <c r="AH26" i="6"/>
  <c r="AL25" i="6"/>
  <c r="AH25" i="6"/>
  <c r="AL24" i="6"/>
  <c r="AH24" i="6"/>
  <c r="AL23" i="6"/>
  <c r="AH23" i="6"/>
  <c r="AL22" i="6"/>
  <c r="AH22" i="6"/>
  <c r="AL21" i="6"/>
  <c r="AH21" i="6"/>
  <c r="AL20" i="6"/>
  <c r="AH20" i="6"/>
  <c r="AL19" i="6"/>
  <c r="AH19" i="6"/>
  <c r="AL18" i="6"/>
  <c r="AH18" i="6"/>
  <c r="AL17" i="6"/>
  <c r="AH17" i="6"/>
  <c r="AM35" i="6"/>
  <c r="AI34" i="6"/>
  <c r="AI32" i="6"/>
  <c r="AI30" i="6"/>
  <c r="AI28" i="6"/>
  <c r="AM26" i="6"/>
  <c r="AI25" i="6"/>
  <c r="AI23" i="6"/>
  <c r="AM21" i="6"/>
  <c r="AM20" i="6"/>
  <c r="AI19" i="6"/>
  <c r="AI17" i="6"/>
  <c r="AH35" i="6"/>
  <c r="AH34" i="6"/>
  <c r="AL32" i="6"/>
  <c r="AL27" i="6"/>
  <c r="AK35" i="6"/>
  <c r="AK34" i="6"/>
  <c r="AK33" i="6"/>
  <c r="AK32" i="6"/>
  <c r="AG31" i="6"/>
  <c r="AK30" i="6"/>
  <c r="AK29" i="6"/>
  <c r="AK28" i="6"/>
  <c r="AG28" i="6"/>
  <c r="AG27" i="6"/>
  <c r="AK25" i="6"/>
  <c r="AG21" i="6"/>
  <c r="AG35" i="6"/>
  <c r="AG34" i="6"/>
  <c r="AG33" i="6"/>
  <c r="AG32" i="6"/>
  <c r="AK31" i="6"/>
  <c r="AG30" i="6"/>
  <c r="AG29" i="6"/>
  <c r="AK27" i="6"/>
  <c r="AK26" i="6"/>
  <c r="AG26" i="6"/>
  <c r="AG25" i="6"/>
  <c r="AK24" i="6"/>
  <c r="AG24" i="6"/>
  <c r="AK23" i="6"/>
  <c r="AG23" i="6"/>
  <c r="AK22" i="6"/>
  <c r="AG22" i="6"/>
  <c r="AK21" i="6"/>
  <c r="AK20" i="6"/>
  <c r="AG20" i="6"/>
  <c r="AK19" i="6"/>
  <c r="AG19" i="6"/>
  <c r="AK18" i="6"/>
  <c r="AG18" i="6"/>
  <c r="AK17" i="6"/>
  <c r="AG17" i="6"/>
  <c r="AJ35" i="6"/>
  <c r="AJ34" i="6"/>
  <c r="AJ33" i="6"/>
  <c r="AJ32" i="6"/>
  <c r="AJ31" i="6"/>
  <c r="AJ30" i="6"/>
  <c r="AJ29" i="6"/>
  <c r="AJ27" i="6"/>
  <c r="AM16" i="6"/>
  <c r="AL16" i="6"/>
  <c r="AK16" i="6"/>
  <c r="AJ16" i="6"/>
  <c r="AI16" i="6"/>
  <c r="AH16" i="6"/>
  <c r="AG16" i="6"/>
  <c r="AF1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<sst xmlns="http://schemas.openxmlformats.org/spreadsheetml/2006/main" count="2705" uniqueCount="805">
  <si>
    <t>Creamery</t>
  </si>
  <si>
    <t>Project Number</t>
  </si>
  <si>
    <t>Project Description</t>
  </si>
  <si>
    <t>CiP 4hr turnaround</t>
  </si>
  <si>
    <t>Status</t>
  </si>
  <si>
    <t>OUT</t>
  </si>
  <si>
    <t>Notes</t>
  </si>
  <si>
    <t>Milk Protein Standardisation</t>
  </si>
  <si>
    <t>Proposed</t>
  </si>
  <si>
    <t>Installed and operational</t>
  </si>
  <si>
    <t>IN</t>
  </si>
  <si>
    <t>Element</t>
  </si>
  <si>
    <t>Internal</t>
  </si>
  <si>
    <t xml:space="preserve">If required, to be installed adjacent to existing raw milk silos.
If required, silos would have low level agitators akin to existing Silos.
Agitator option: Lightnin / SPX S-Series Agitator
</t>
  </si>
  <si>
    <t>Water Processing Facility</t>
  </si>
  <si>
    <t>All Internal</t>
  </si>
  <si>
    <t>Scoped IN or OUT</t>
  </si>
  <si>
    <t>-</t>
  </si>
  <si>
    <t>Milk Fat Standardisation</t>
  </si>
  <si>
    <t>Potential Future Freezer Building</t>
  </si>
  <si>
    <t>Potential Future External Silos (No. 2) each with associated agitators</t>
  </si>
  <si>
    <t>Possible Future 60,000 litre Cream Silos (no.2) each with associated top entry Mixers</t>
  </si>
  <si>
    <t>Whey Protein Concentrate</t>
  </si>
  <si>
    <t>GOS Bulk Loading</t>
  </si>
  <si>
    <t>External containerised CIP Unit</t>
  </si>
  <si>
    <t>Internal (Loading)</t>
  </si>
  <si>
    <t>New internal loading bay with roller shutter doors to both ends.
Southside of Existing installation building</t>
  </si>
  <si>
    <t>Cheese Growth Capacity</t>
  </si>
  <si>
    <t xml:space="preserve">Proposed </t>
  </si>
  <si>
    <t>Source:</t>
  </si>
  <si>
    <t>Report Reference: P18-098-R01v2</t>
  </si>
  <si>
    <t>Date: October 2018</t>
  </si>
  <si>
    <t>Author: Graham Bowland</t>
  </si>
  <si>
    <r>
      <rPr>
        <b/>
        <sz val="11"/>
        <color theme="1"/>
        <rFont val="Calibri"/>
        <family val="2"/>
        <scheme val="minor"/>
      </rPr>
      <t xml:space="preserve">HEPWORTH REPORT 1: </t>
    </r>
    <r>
      <rPr>
        <sz val="11"/>
        <color theme="1"/>
        <rFont val="Calibri"/>
        <family val="2"/>
        <scheme val="minor"/>
      </rPr>
      <t>2018 Baseline Noise Assessment Report</t>
    </r>
  </si>
  <si>
    <r>
      <t>Third Octave L</t>
    </r>
    <r>
      <rPr>
        <b/>
        <vertAlign val="subscript"/>
        <sz val="11"/>
        <color theme="1"/>
        <rFont val="Calibri"/>
        <family val="2"/>
        <scheme val="minor"/>
      </rPr>
      <t>90</t>
    </r>
    <r>
      <rPr>
        <b/>
        <sz val="11"/>
        <color theme="1"/>
        <rFont val="Calibri"/>
        <family val="2"/>
        <scheme val="minor"/>
      </rPr>
      <t xml:space="preserve"> On-site Noise Measurements - Reported</t>
    </r>
  </si>
  <si>
    <r>
      <t>Octave L</t>
    </r>
    <r>
      <rPr>
        <b/>
        <vertAlign val="subscript"/>
        <sz val="11"/>
        <color theme="1"/>
        <rFont val="Calibri"/>
        <family val="2"/>
        <scheme val="minor"/>
      </rPr>
      <t>90</t>
    </r>
    <r>
      <rPr>
        <b/>
        <sz val="11"/>
        <color theme="1"/>
        <rFont val="Calibri"/>
        <family val="2"/>
        <scheme val="minor"/>
      </rPr>
      <t xml:space="preserve"> On-site Noise Levels - Calculated</t>
    </r>
  </si>
  <si>
    <t>Location No. (Fig 2)</t>
  </si>
  <si>
    <t>Description</t>
  </si>
  <si>
    <r>
      <t>Noise Level L</t>
    </r>
    <r>
      <rPr>
        <b/>
        <vertAlign val="subscript"/>
        <sz val="11"/>
        <color theme="1"/>
        <rFont val="Calibri"/>
        <family val="2"/>
        <scheme val="minor"/>
      </rPr>
      <t>90</t>
    </r>
    <r>
      <rPr>
        <b/>
        <sz val="11"/>
        <color theme="1"/>
        <rFont val="Calibri"/>
        <family val="2"/>
        <scheme val="minor"/>
      </rPr>
      <t>, dB - LINEAR</t>
    </r>
  </si>
  <si>
    <t>LA90</t>
  </si>
  <si>
    <r>
      <t>Noise Level L</t>
    </r>
    <r>
      <rPr>
        <b/>
        <vertAlign val="subscript"/>
        <sz val="11"/>
        <color theme="1"/>
        <rFont val="Calibri"/>
        <family val="2"/>
        <scheme val="minor"/>
      </rPr>
      <t>90</t>
    </r>
    <r>
      <rPr>
        <b/>
        <sz val="11"/>
        <color theme="1"/>
        <rFont val="Calibri"/>
        <family val="2"/>
        <scheme val="minor"/>
      </rPr>
      <t>, dB - A-WEIGHTED</t>
    </r>
  </si>
  <si>
    <t>Third octave Band Centre Frequency (Hz)</t>
  </si>
  <si>
    <t>Correct to 85 dB(A)</t>
  </si>
  <si>
    <t>1m from noisy pipe on gantry between BT1 and Divert</t>
  </si>
  <si>
    <t>1m from two pumps between BT1 and Divert</t>
  </si>
  <si>
    <t>Close to BT1 and Divert</t>
  </si>
  <si>
    <t>At site boundary</t>
  </si>
  <si>
    <t>5m in front of centrifuges (1 on) and atomiser</t>
  </si>
  <si>
    <t>5m from half open doors of DAF 1</t>
  </si>
  <si>
    <t>5m from roller shutter main open DAF 2</t>
  </si>
  <si>
    <t>1m from open pipe</t>
  </si>
  <si>
    <t>1m from AT1a aerator/blower</t>
  </si>
  <si>
    <t>1m from AT1a aerator (blower not operating)</t>
  </si>
  <si>
    <t>1m from AT1b aerator/blower</t>
  </si>
  <si>
    <t>North of AT2</t>
  </si>
  <si>
    <t>Southeast of AT2</t>
  </si>
  <si>
    <t>1m above edge of AT2</t>
  </si>
  <si>
    <t>1m from deformed pipe</t>
  </si>
  <si>
    <t>1m from MCC Generator</t>
  </si>
  <si>
    <t>Rear of DAF 1</t>
  </si>
  <si>
    <t>A-Weighting Curve</t>
  </si>
  <si>
    <t>WSP Data Ref.</t>
  </si>
  <si>
    <t>Reference Level (dB(A)</t>
  </si>
  <si>
    <r>
      <t>Noise Level L</t>
    </r>
    <r>
      <rPr>
        <vertAlign val="subscript"/>
        <sz val="11"/>
        <color theme="1"/>
        <rFont val="Calibri"/>
        <family val="2"/>
        <scheme val="minor"/>
      </rPr>
      <t>90</t>
    </r>
    <r>
      <rPr>
        <sz val="11"/>
        <color theme="1"/>
        <rFont val="Calibri"/>
        <family val="2"/>
        <scheme val="minor"/>
      </rPr>
      <t xml:space="preserve"> dB</t>
    </r>
    <r>
      <rPr>
        <b/>
        <sz val="11"/>
        <color theme="1"/>
        <rFont val="Calibri"/>
        <family val="2"/>
        <scheme val="minor"/>
      </rPr>
      <t xml:space="preserve"> - LINEAR</t>
    </r>
  </si>
  <si>
    <t>A-weighting</t>
  </si>
  <si>
    <t>MANUFACTURER DATA</t>
  </si>
  <si>
    <t>Source Doc 2 - XDQ MODEL</t>
  </si>
  <si>
    <r>
      <rPr>
        <b/>
        <sz val="11"/>
        <color theme="1"/>
        <rFont val="Calibri"/>
        <family val="2"/>
        <scheme val="minor"/>
      </rPr>
      <t xml:space="preserve">HEPWORTH REPORT 2: </t>
    </r>
    <r>
      <rPr>
        <sz val="11"/>
        <color theme="1"/>
        <rFont val="Calibri"/>
        <family val="2"/>
        <scheme val="minor"/>
      </rPr>
      <t>2018 Creamery and WPF Report</t>
    </r>
  </si>
  <si>
    <t>Report Reference: P18-389-R01v2</t>
  </si>
  <si>
    <t>Date: November 2018</t>
  </si>
  <si>
    <t>Report Checker:  Donald Quinn</t>
  </si>
  <si>
    <t>Report Checker:  Paul Bassett</t>
  </si>
  <si>
    <t>SILOS</t>
  </si>
  <si>
    <r>
      <t>"</t>
    </r>
    <r>
      <rPr>
        <i/>
        <sz val="11"/>
        <color theme="1"/>
        <rFont val="Calibri"/>
        <family val="2"/>
        <scheme val="minor"/>
      </rPr>
      <t xml:space="preserve">2.19 The new silos include two new silos immediately to the south of three existing silos of the same type, that are stepped away from the main Creamery building. All noise generating equipment (pumps) associated with these silos are located within a small enclosed building that abuts the silo sides at low level. A noise measurement was undertaken at a distance of 1m from two of the existing three existing silos. The relevant noise source was not dominant even at this distance, and hence a residual noise measurement was also undertaken at greater distance but where noise from other sources was perceived comparable. The measured noise levels were 57dB LAeq at 1m from two silos and 56dB LAeq at greater distance. It is therefore be calculated that the reference specific noise level per unit is no more than </t>
    </r>
    <r>
      <rPr>
        <b/>
        <i/>
        <sz val="11"/>
        <color theme="1"/>
        <rFont val="Calibri"/>
        <family val="2"/>
        <scheme val="minor"/>
      </rPr>
      <t>50dB LAeq at 1m.</t>
    </r>
    <r>
      <rPr>
        <sz val="11"/>
        <color theme="1"/>
        <rFont val="Calibri"/>
        <family val="2"/>
        <scheme val="minor"/>
      </rPr>
      <t xml:space="preserve">" </t>
    </r>
  </si>
  <si>
    <t>TARCTOR ACTIVITY:</t>
  </si>
  <si>
    <t>MBR PLANT BLOWERS</t>
  </si>
  <si>
    <t>RO Plant (pumps)</t>
  </si>
  <si>
    <r>
      <t>"</t>
    </r>
    <r>
      <rPr>
        <i/>
        <sz val="11"/>
        <color theme="1"/>
        <rFont val="Calibri"/>
        <family val="2"/>
        <scheme val="minor"/>
      </rPr>
      <t>2.24 The proposed noise emitting MBR plant to be housed within the building is a set of Aerzen Delta Blower G5 units, up to 4 of which may operate at any one time. The manufacturer’s stated noise emissions level, per individual unit, is</t>
    </r>
    <r>
      <rPr>
        <b/>
        <i/>
        <sz val="11"/>
        <color theme="1"/>
        <rFont val="Calibri"/>
        <family val="2"/>
        <scheme val="minor"/>
      </rPr>
      <t xml:space="preserve"> 86dB LpA at 1m</t>
    </r>
    <r>
      <rPr>
        <i/>
        <sz val="11"/>
        <color theme="1"/>
        <rFont val="Calibri"/>
        <family val="2"/>
        <scheme val="minor"/>
      </rPr>
      <t>, however this can be reduced to</t>
    </r>
    <r>
      <rPr>
        <b/>
        <i/>
        <sz val="11"/>
        <color theme="1"/>
        <rFont val="Calibri"/>
        <family val="2"/>
        <scheme val="minor"/>
      </rPr>
      <t xml:space="preserve"> 69dB LpA at 1m</t>
    </r>
    <r>
      <rPr>
        <i/>
        <sz val="11"/>
        <color theme="1"/>
        <rFont val="Calibri"/>
        <family val="2"/>
        <scheme val="minor"/>
      </rPr>
      <t xml:space="preserve"> by application of manufacturer-supplied </t>
    </r>
    <r>
      <rPr>
        <b/>
        <i/>
        <sz val="11"/>
        <color theme="1"/>
        <rFont val="Calibri"/>
        <family val="2"/>
        <scheme val="minor"/>
      </rPr>
      <t>acoustic hoods</t>
    </r>
    <r>
      <rPr>
        <i/>
        <sz val="11"/>
        <color theme="1"/>
        <rFont val="Calibri"/>
        <family val="2"/>
        <scheme val="minor"/>
      </rPr>
      <t>.</t>
    </r>
    <r>
      <rPr>
        <sz val="11"/>
        <color theme="1"/>
        <rFont val="Calibri"/>
        <family val="2"/>
        <scheme val="minor"/>
      </rPr>
      <t>"</t>
    </r>
  </si>
  <si>
    <r>
      <t>"</t>
    </r>
    <r>
      <rPr>
        <i/>
        <sz val="11"/>
        <color theme="1"/>
        <rFont val="Calibri"/>
        <family val="2"/>
        <scheme val="minor"/>
      </rPr>
      <t>3.28 As well as the fixed noise sources some measurements were undertaken of tractor activity. Noise levels were measured at typically 30m from a tractor manoeuvring and idling at the sludge processing 
plant. During this time there was further tractor activity passing in-bound and out-bound from the WWTP site towing vacuum tankers. This was considered representative of worst-case intensity of tractor activity at the site. Over the course of a 5-minute period a noise level of 59dB LAeq was measured. After tractor activity had ceased a further brief noise measurement was undertaken of the steady residual ambient noise at the same location, and 54dB LAeq was measured. On this basis a worst-case reference noise level for tractor activity of</t>
    </r>
    <r>
      <rPr>
        <b/>
        <i/>
        <sz val="11"/>
        <color theme="1"/>
        <rFont val="Calibri"/>
        <family val="2"/>
        <scheme val="minor"/>
      </rPr>
      <t xml:space="preserve"> 57dB LAeq at 30m</t>
    </r>
    <r>
      <rPr>
        <i/>
        <sz val="11"/>
        <color theme="1"/>
        <rFont val="Calibri"/>
        <family val="2"/>
        <scheme val="minor"/>
      </rPr>
      <t xml:space="preserve"> may be derived.</t>
    </r>
    <r>
      <rPr>
        <sz val="11"/>
        <color theme="1"/>
        <rFont val="Calibri"/>
        <family val="2"/>
        <scheme val="minor"/>
      </rPr>
      <t>"</t>
    </r>
  </si>
  <si>
    <r>
      <t>"</t>
    </r>
    <r>
      <rPr>
        <i/>
        <sz val="11"/>
        <color theme="1"/>
        <rFont val="Calibri"/>
        <family val="2"/>
        <scheme val="minor"/>
      </rPr>
      <t xml:space="preserve">2.25 The proposed noise emitting RO plant to be housed within the building will be a set of multistage 
pumps that are used to pump the water through the RO membranes, up to 4 of which may operate 
at any one time. Typically, these will be </t>
    </r>
    <r>
      <rPr>
        <b/>
        <i/>
        <sz val="11"/>
        <color theme="1"/>
        <rFont val="Calibri"/>
        <family val="2"/>
        <scheme val="minor"/>
      </rPr>
      <t>Grundfos CRN 15 15kW pumps or equivalent</t>
    </r>
    <r>
      <rPr>
        <i/>
        <sz val="11"/>
        <color theme="1"/>
        <rFont val="Calibri"/>
        <family val="2"/>
        <scheme val="minor"/>
      </rPr>
      <t xml:space="preserve">, for which the 
manufacturer’s stated noise emissions level, per individual unit, is </t>
    </r>
    <r>
      <rPr>
        <b/>
        <i/>
        <sz val="11"/>
        <color theme="1"/>
        <rFont val="Calibri"/>
        <family val="2"/>
        <scheme val="minor"/>
      </rPr>
      <t>72dB LpA at 1m</t>
    </r>
    <r>
      <rPr>
        <i/>
        <sz val="11"/>
        <color theme="1"/>
        <rFont val="Calibri"/>
        <family val="2"/>
        <scheme val="minor"/>
      </rPr>
      <t>. "</t>
    </r>
  </si>
  <si>
    <t>Report Reference: P20-150-R01v1</t>
  </si>
  <si>
    <t>Date: April 2020</t>
  </si>
  <si>
    <t>+ associated measurement files and notes as provided by the Author</t>
  </si>
  <si>
    <t>BT1</t>
  </si>
  <si>
    <t>Divert</t>
  </si>
  <si>
    <t>LAeq</t>
  </si>
  <si>
    <t>5m in front of centrifuge, both operating, facing SW unit</t>
  </si>
  <si>
    <t>5m in front of centrifuge, both operating, facing NE unit</t>
  </si>
  <si>
    <t>On path NW of tank, facing loose pipe hanging down</t>
  </si>
  <si>
    <t>1m from new ground level pump towards W of Divert</t>
  </si>
  <si>
    <t>1m from new ground level pump towards N of Divert</t>
  </si>
  <si>
    <t>On gantry - 1m from AT1a aerator (blower not operation)</t>
  </si>
  <si>
    <t>Rear of DAF1</t>
  </si>
  <si>
    <t>2m from unit, 1m from fan outlet</t>
  </si>
  <si>
    <t>On gantry - 1m from AT1a aerator/blower</t>
  </si>
  <si>
    <t>2m from pumps</t>
  </si>
  <si>
    <t>At site boundary 2m from pumps</t>
  </si>
  <si>
    <t>5m in front of centrifuge, both operating, between units</t>
  </si>
  <si>
    <t>On gantry between BT1 and Divert</t>
  </si>
  <si>
    <t>Ground level between BT1 and Diver</t>
  </si>
  <si>
    <t>Midway between outside edges of BT1 and Divert</t>
  </si>
  <si>
    <t>Above manhole set back from BT1 and Divert</t>
  </si>
  <si>
    <t>At site boundary set back from BT1 and Divert</t>
  </si>
  <si>
    <t>To rear of DAF 2</t>
  </si>
  <si>
    <t>At boundary to rear of DAF 2</t>
  </si>
  <si>
    <t>1m to foot of gantry at N of AT2</t>
  </si>
  <si>
    <t>At boundary to N of AT2</t>
  </si>
  <si>
    <t>1m to foot of gantry at SE of AT2</t>
  </si>
  <si>
    <t>At gantry level - running water</t>
  </si>
  <si>
    <t>5m from open shutter of DAF2</t>
  </si>
  <si>
    <t>1m from nearest exhaust turret of DAF1 extension</t>
  </si>
  <si>
    <t>1m to W right corner of DAF1 extension</t>
  </si>
  <si>
    <t>5m from front DAF1 extension</t>
  </si>
  <si>
    <t>1m from shorter of new ground level pumps</t>
  </si>
  <si>
    <t>1m from longer of new ground level pumps</t>
  </si>
  <si>
    <t>On metal steps over plinth wall</t>
  </si>
  <si>
    <t>1m pump to south of BT1</t>
  </si>
  <si>
    <t>1m from pump to N side of Siltbuster</t>
  </si>
  <si>
    <t>2m to E (rear) side of Siltbuster</t>
  </si>
  <si>
    <t>5m from open door to DAF1</t>
  </si>
  <si>
    <t>2018 Location No. (See Hepworth 1 Source Data - WPF Tab)</t>
  </si>
  <si>
    <t>Location No. (Fig 2 Below)</t>
  </si>
  <si>
    <r>
      <rPr>
        <b/>
        <sz val="11"/>
        <color theme="1"/>
        <rFont val="Calibri"/>
        <family val="2"/>
        <scheme val="minor"/>
      </rPr>
      <t xml:space="preserve">HEPWORTH REPORT 3: </t>
    </r>
    <r>
      <rPr>
        <sz val="11"/>
        <color theme="1"/>
        <rFont val="Calibri"/>
        <family val="2"/>
        <scheme val="minor"/>
      </rPr>
      <t>2020 WPF Noise Assessment</t>
    </r>
  </si>
  <si>
    <t>LA10</t>
  </si>
  <si>
    <t>Plan Location</t>
  </si>
  <si>
    <t>Mic Location</t>
  </si>
  <si>
    <t>LAFmax</t>
  </si>
  <si>
    <t>ground level</t>
  </si>
  <si>
    <t>to 'quiet' side of silos</t>
  </si>
  <si>
    <t>~8m up</t>
  </si>
  <si>
    <t>~8m up, maybe 2-4m from agitator</t>
  </si>
  <si>
    <t>~6m up, ~3m laterally from silo</t>
  </si>
  <si>
    <t>water tanks…. no agitation, no noise</t>
  </si>
  <si>
    <t>~6m up, opposite side of site route</t>
  </si>
  <si>
    <t>~6m up, bit south, looking towards noisier area</t>
  </si>
  <si>
    <t>~6m up</t>
  </si>
  <si>
    <t>probably during CIP (cleaning) - more noise…........... All agitators inside buildings</t>
  </si>
  <si>
    <t>no CIP, more representative - no apparent high level source…................. All agitators inside buildings</t>
  </si>
  <si>
    <t>inside</t>
  </si>
  <si>
    <t>reverberant level in whey silo house</t>
  </si>
  <si>
    <t>~1m above tank edge</t>
  </si>
  <si>
    <t>~1m above tank edges</t>
  </si>
  <si>
    <t>Between tanks</t>
  </si>
  <si>
    <t xml:space="preserve">~1m above tank cover, ~5 in from edge </t>
  </si>
  <si>
    <t>Measurement Notes</t>
  </si>
  <si>
    <t>Measurements Hepworth Acoustics during 2020 Survey Visits.</t>
  </si>
  <si>
    <t>Locations 5 to 8</t>
  </si>
  <si>
    <t>Water Tanks West Side of Site</t>
  </si>
  <si>
    <t>Silos etc SE side of site</t>
  </si>
  <si>
    <t>Locations 10 to 15</t>
  </si>
  <si>
    <t>Locations 16 to 20</t>
  </si>
  <si>
    <t>Covered BT1 and Divert Tank Measurements</t>
  </si>
  <si>
    <r>
      <rPr>
        <b/>
        <sz val="11"/>
        <color theme="1"/>
        <rFont val="Calibri"/>
        <family val="2"/>
        <scheme val="minor"/>
      </rPr>
      <t xml:space="preserve">HEPWORTH REPORT 4: </t>
    </r>
    <r>
      <rPr>
        <sz val="11"/>
        <color theme="1"/>
        <rFont val="Calibri"/>
        <family val="2"/>
        <scheme val="minor"/>
      </rPr>
      <t>2021 WPF Noise Assessment</t>
    </r>
  </si>
  <si>
    <t>Date: May 2021</t>
  </si>
  <si>
    <t>Report Reference: P21-155-R01v1</t>
  </si>
  <si>
    <t>1a</t>
  </si>
  <si>
    <t>1b</t>
  </si>
  <si>
    <t>1c</t>
  </si>
  <si>
    <t>5a</t>
  </si>
  <si>
    <t>5b</t>
  </si>
  <si>
    <t>6a</t>
  </si>
  <si>
    <t>16a</t>
  </si>
  <si>
    <t>16b</t>
  </si>
  <si>
    <t>19a</t>
  </si>
  <si>
    <t>19b</t>
  </si>
  <si>
    <t>19c</t>
  </si>
  <si>
    <t>21a</t>
  </si>
  <si>
    <t>25a</t>
  </si>
  <si>
    <t>28a</t>
  </si>
  <si>
    <t>29a</t>
  </si>
  <si>
    <t>29b</t>
  </si>
  <si>
    <t>32a</t>
  </si>
  <si>
    <t>32b</t>
  </si>
  <si>
    <t>Inside</t>
  </si>
  <si>
    <t>5m in front of centrifuge, facing SW unit</t>
  </si>
  <si>
    <t>5m to side of centrifuge, facing SW unit</t>
  </si>
  <si>
    <t>1m from open door at gantry level</t>
  </si>
  <si>
    <t>Inside first floor area of centrifuge</t>
  </si>
  <si>
    <t>5m in front of centrifuge, between units</t>
  </si>
  <si>
    <t>5m in front of centrifuge, facing NE unit</t>
  </si>
  <si>
    <t>On path NW of tank, facing loose pipe hanging</t>
  </si>
  <si>
    <t>1m above covering of BT1</t>
  </si>
  <si>
    <t>1m above covering of Divert</t>
  </si>
  <si>
    <t>1m from 2 pumps on ground to south of BT1</t>
  </si>
  <si>
    <t>1m from ground level pump towards W of BT1</t>
  </si>
  <si>
    <t>1m from ground level pump towards N of BT1</t>
  </si>
  <si>
    <t>1m to foot of gantry at S of AT2</t>
  </si>
  <si>
    <t>At site boundary to S of AT2</t>
  </si>
  <si>
    <t>1m from turret to N of DAF1 extension</t>
  </si>
  <si>
    <t>1m from turret to centre of DAF1 extension</t>
  </si>
  <si>
    <t>1m from turret to S of DAF1 extension</t>
  </si>
  <si>
    <t>1m from tonal noise emitting pipework to S of DAF1</t>
  </si>
  <si>
    <t>1m from front DAF1 extension</t>
  </si>
  <si>
    <t>1m from shorter of ground level pumps</t>
  </si>
  <si>
    <t>1m from longer of ground level pumps</t>
  </si>
  <si>
    <t>1m from ground level pump towards E of BT1</t>
  </si>
  <si>
    <t>2m from main louvre to rear of DAF2</t>
  </si>
  <si>
    <t>2m above centre of general external plant area</t>
  </si>
  <si>
    <t>On gantry - 1m from AT1a aerator to N</t>
  </si>
  <si>
    <t>On gantry - 1m from AT1b aerator/blower to N</t>
  </si>
  <si>
    <t>Elevated microphone - 1m from AT1a aerator/blower to E</t>
  </si>
  <si>
    <t>Elevated microphone - 1m from AT1b aerator/blower to E</t>
  </si>
  <si>
    <t>1m from ARP</t>
  </si>
  <si>
    <t>2021 Location No. (Fig 2 Below)</t>
  </si>
  <si>
    <t>2020Location No. (Fig 2 Below)</t>
  </si>
  <si>
    <t>2020 Location No. (See Hepworth 3 Source Data - WPF Tab)</t>
  </si>
  <si>
    <t>AGITATOR AND TOP MIXER</t>
  </si>
  <si>
    <r>
      <t>"</t>
    </r>
    <r>
      <rPr>
        <i/>
        <sz val="11"/>
        <color theme="1"/>
        <rFont val="Calibri"/>
        <family val="2"/>
        <scheme val="minor"/>
      </rPr>
      <t>2.5 Each raw milk silo (existing and proposed) includes two agitators, one of which is at low level and fully housed and another which is approximately mid-way up the silo. The higher elevated agitators are positioned with motors located externally to the tank, with each oriented inwards to the centre line between the two rows of silos</t>
    </r>
    <r>
      <rPr>
        <b/>
        <i/>
        <sz val="11"/>
        <color theme="1"/>
        <rFont val="Calibri"/>
        <family val="2"/>
        <scheme val="minor"/>
      </rPr>
      <t xml:space="preserve">. </t>
    </r>
    <r>
      <rPr>
        <b/>
        <i/>
        <sz val="11"/>
        <color rgb="FFFF0000"/>
        <rFont val="Calibri"/>
        <family val="2"/>
        <scheme val="minor"/>
      </rPr>
      <t>The specific model of raw milk silo agitator is an SPX Waukesha Cherry-Burrell S-Series</t>
    </r>
    <r>
      <rPr>
        <i/>
        <sz val="11"/>
        <color rgb="FFFF0000"/>
        <rFont val="Calibri"/>
        <family val="2"/>
        <scheme val="minor"/>
      </rPr>
      <t>.</t>
    </r>
    <r>
      <rPr>
        <i/>
        <sz val="11"/>
        <color theme="1"/>
        <rFont val="Calibri"/>
        <family val="2"/>
        <scheme val="minor"/>
      </rPr>
      <t xml:space="preserve">
2.7 For the smaller cream silos, the agitators are located on top. </t>
    </r>
    <r>
      <rPr>
        <b/>
        <i/>
        <sz val="11"/>
        <color rgb="FFFF0000"/>
        <rFont val="Calibri"/>
        <family val="2"/>
        <scheme val="minor"/>
      </rPr>
      <t>The specific model of cream silo agitator is a SPX Lightnin XDQ-117</t>
    </r>
    <r>
      <rPr>
        <i/>
        <sz val="11"/>
        <color rgb="FFFF0000"/>
        <rFont val="Calibri"/>
        <family val="2"/>
        <scheme val="minor"/>
      </rPr>
      <t xml:space="preserve">. </t>
    </r>
    <r>
      <rPr>
        <i/>
        <sz val="11"/>
        <color theme="1"/>
        <rFont val="Calibri"/>
        <family val="2"/>
        <scheme val="minor"/>
      </rPr>
      <t xml:space="preserve">
2.8 </t>
    </r>
    <r>
      <rPr>
        <i/>
        <sz val="11"/>
        <color rgb="FFFF0000"/>
        <rFont val="Calibri"/>
        <family val="2"/>
        <scheme val="minor"/>
      </rPr>
      <t>F</t>
    </r>
    <r>
      <rPr>
        <b/>
        <i/>
        <sz val="11"/>
        <color rgb="FFFF0000"/>
        <rFont val="Calibri"/>
        <family val="2"/>
        <scheme val="minor"/>
      </rPr>
      <t xml:space="preserve">or both above mentioned agitators, it has not been able to definitively confirm reference noise  emissions levels. The manufacturer’s stated ‘maximum’ level is 85dBA at 1m, however the same data  sheet that provides this info, the same for both agitators, also states: “This equipment does not  produce high noise or vibration. However, the operator may experience high noise or vibration in the  location of this equipment due to another source.”  </t>
    </r>
    <r>
      <rPr>
        <i/>
        <sz val="11"/>
        <color theme="1"/>
        <rFont val="Calibri"/>
        <family val="2"/>
        <scheme val="minor"/>
      </rPr>
      <t xml:space="preserve">
2.9 </t>
    </r>
    <r>
      <rPr>
        <i/>
        <sz val="11"/>
        <color rgb="FFFF0000"/>
        <rFont val="Calibri"/>
        <family val="2"/>
        <scheme val="minor"/>
      </rPr>
      <t xml:space="preserve">A noise level of 85dBA in fact corresponds to the ‘upper exposure action values’ as set out in the Health and Safety Executive document The Control of Noise at Work Regulations, 2005 so would certainly be regarded as ‘high’. As such there is an apparent conflict in the manufacturers’ information.  </t>
    </r>
    <r>
      <rPr>
        <i/>
        <sz val="11"/>
        <color theme="1"/>
        <rFont val="Calibri"/>
        <family val="2"/>
        <scheme val="minor"/>
      </rPr>
      <t xml:space="preserve">
2.10 I</t>
    </r>
    <r>
      <rPr>
        <i/>
        <sz val="11"/>
        <color rgb="FFFF0000"/>
        <rFont val="Calibri"/>
        <family val="2"/>
        <scheme val="minor"/>
      </rPr>
      <t xml:space="preserve">ndeed, based on experience of similar cases, we are reasonably confident that the manufacturer’s stated ‘maximum’ level is simply a statement that emissions do not exceed noise exposure legislative thresholds, rather than being a precise measure of the noise emission from the specific item.  </t>
    </r>
    <r>
      <rPr>
        <i/>
        <sz val="11"/>
        <color theme="1"/>
        <rFont val="Calibri"/>
        <family val="2"/>
        <scheme val="minor"/>
      </rPr>
      <t xml:space="preserve">
2.11 </t>
    </r>
    <r>
      <rPr>
        <i/>
        <sz val="11"/>
        <color rgb="FFFF0000"/>
        <rFont val="Calibri"/>
        <family val="2"/>
        <scheme val="minor"/>
      </rPr>
      <t>This view is reinforced by our inspection of similar existing agitators on the existing silos at the site. For these, no noise was discernible as being clearly attributable to the agitators over and above the general noise in the vicinity</t>
    </r>
    <r>
      <rPr>
        <i/>
        <sz val="11"/>
        <color theme="1"/>
        <rFont val="Calibri"/>
        <family val="2"/>
        <scheme val="minor"/>
      </rPr>
      <t xml:space="preserve">, albeit that this is based on an inspection carried out from a ground level position due to physical access constraints. 
2.12 Despite exhaustive efforts, we have been unable to confirm the precise noise level with the manufacturers, and it is likely that actual test data may not exist, </t>
    </r>
    <r>
      <rPr>
        <i/>
        <sz val="11"/>
        <color rgb="FFFF0000"/>
        <rFont val="Calibri"/>
        <family val="2"/>
        <scheme val="minor"/>
      </rPr>
      <t xml:space="preserve">however actual noise emission levels are anticipated to be substantially below </t>
    </r>
    <r>
      <rPr>
        <b/>
        <i/>
        <sz val="11"/>
        <color rgb="FFFF0000"/>
        <rFont val="Calibri"/>
        <family val="2"/>
        <scheme val="minor"/>
      </rPr>
      <t>85dB at 1m</t>
    </r>
    <r>
      <rPr>
        <i/>
        <sz val="11"/>
        <color theme="1"/>
        <rFont val="Calibri"/>
        <family val="2"/>
        <scheme val="minor"/>
      </rPr>
      <t>.</t>
    </r>
    <r>
      <rPr>
        <sz val="11"/>
        <color theme="1"/>
        <rFont val="Calibri"/>
        <family val="2"/>
        <scheme val="minor"/>
      </rPr>
      <t>"</t>
    </r>
  </si>
  <si>
    <t>Plant</t>
  </si>
  <si>
    <t>Agitator and Top Mixer</t>
  </si>
  <si>
    <t>Data Type</t>
  </si>
  <si>
    <t>Source Data</t>
  </si>
  <si>
    <t>Measurement Locations:</t>
  </si>
  <si>
    <t>Equivalent to 2, 3 and 4 of 2020 survey</t>
  </si>
  <si>
    <t>1m from Milk Permate Silo Agitator</t>
  </si>
  <si>
    <t>1m from Cream Silo agitator / mixer</t>
  </si>
  <si>
    <t>Milk Permate Silo Agitator</t>
  </si>
  <si>
    <t>Cream Silo Agitator / Mixer</t>
  </si>
  <si>
    <t>Location 2:</t>
  </si>
  <si>
    <t>Outside GOS Bulk Loading CIP Container</t>
  </si>
  <si>
    <t>No noise audible</t>
  </si>
  <si>
    <t>Internal Reverberant level</t>
  </si>
  <si>
    <t>GOS Bulk Loading Containerised CIP:</t>
  </si>
  <si>
    <t>Measurements Hepworth Acoustics during 2021 Survey Visits.</t>
  </si>
  <si>
    <t>Measurement Locations</t>
  </si>
  <si>
    <t>1m above BT1, ~5m in from edge</t>
  </si>
  <si>
    <t>1m above Divert Tank, ~5m in from edge</t>
  </si>
  <si>
    <t>Repeat of 2020 measurement</t>
  </si>
  <si>
    <t>Locations 19 and 20</t>
  </si>
  <si>
    <t>OCU Measurements</t>
  </si>
  <si>
    <t>Locations 21 to 23</t>
  </si>
  <si>
    <t>Inside Lagoon Hut</t>
  </si>
  <si>
    <t>Lagoon is covered; no noise. Some noise from hut, but low against residual, hence measurement inside hut - Octave Bands not 1/3rds</t>
  </si>
  <si>
    <t>Outside</t>
  </si>
  <si>
    <t>Lagoon Hut</t>
  </si>
  <si>
    <t>1m in front Lagoon OCU motor</t>
  </si>
  <si>
    <t>1m to side of Lagoon OCU motor</t>
  </si>
  <si>
    <t>Lagoon OCU</t>
  </si>
  <si>
    <t>No appreciable noise from actual tank, just the motor</t>
  </si>
  <si>
    <t>Background for above</t>
  </si>
  <si>
    <t>Source</t>
  </si>
  <si>
    <t>Residual</t>
  </si>
  <si>
    <t>1m outside of pumphouse</t>
  </si>
  <si>
    <t>5m to side truck while pumping</t>
  </si>
  <si>
    <t>Trucks tend to (maybe need to) idle when pumping; this is therefore idling noise</t>
  </si>
  <si>
    <t>5m to front of truck while pumping</t>
  </si>
  <si>
    <t>Inside pumphouse</t>
  </si>
  <si>
    <t>Mic Elevated above cream silo</t>
  </si>
  <si>
    <t>10m from HGV pass - On creamery haul route</t>
  </si>
  <si>
    <t>Milk Pump Room</t>
  </si>
  <si>
    <t>2m to E (rear) side of Siltbuster / DAF 3</t>
  </si>
  <si>
    <t>1m from pump to N side of Siltbuster / DAF 3</t>
  </si>
  <si>
    <t>Pump on North side of BT1</t>
  </si>
  <si>
    <t>Pump on West side of BT1</t>
  </si>
  <si>
    <t>Pump on South side of BT1</t>
  </si>
  <si>
    <t>Pump on East side of BT1</t>
  </si>
  <si>
    <t xml:space="preserve">1m from BT 1 Aeration Landia Pump </t>
  </si>
  <si>
    <t>BT 1 Landia Pumps</t>
  </si>
  <si>
    <t>Example Pump</t>
  </si>
  <si>
    <t>AFM Filtration Tanks</t>
  </si>
  <si>
    <t>AFM Filtration Tanks - Quiet Item, no measurements undertaken</t>
  </si>
  <si>
    <t>Quite - No meas. possible</t>
  </si>
  <si>
    <t>1m to front at side of Reverse Osmosis (RO) containers</t>
  </si>
  <si>
    <t>1m to front at centre of Reverse Osmosis (RO)containers</t>
  </si>
  <si>
    <t>1m to rear of Reverse Osmosis (RO) containers</t>
  </si>
  <si>
    <t>5m from open door to DAF1 / MBR Building</t>
  </si>
  <si>
    <t>10m from open door to DAF1 / MBR Building</t>
  </si>
  <si>
    <t>1m to W right corner of DAF1 extension / MBR Building</t>
  </si>
  <si>
    <t>5m from front DAF1 extension / MBR Building</t>
  </si>
  <si>
    <t>WSP 2022 Tertiary Filters Noise Survey</t>
  </si>
  <si>
    <t>Noise Level L90, dB - LINEAR</t>
  </si>
  <si>
    <t>Tertiary filters</t>
  </si>
  <si>
    <t xml:space="preserve">Filtrate tank </t>
  </si>
  <si>
    <t>1m from right-hand side inlet pipe (1 min. meas.)</t>
  </si>
  <si>
    <t>1m from transfer pumps (1 min. meas.)</t>
  </si>
  <si>
    <t>Filtrate tank measurement</t>
  </si>
  <si>
    <t>Transfer pumps: Left of filtrate tank</t>
  </si>
  <si>
    <t>Transfer pumps: Right of filtrate tank</t>
  </si>
  <si>
    <t>1m from right-hand side tertiary filter (1 min. meas.)</t>
  </si>
  <si>
    <t xml:space="preserve">Tertiary filter </t>
  </si>
  <si>
    <t>water recovery plant</t>
  </si>
  <si>
    <t>water discharge location (W2)</t>
  </si>
  <si>
    <t>Content</t>
  </si>
  <si>
    <t>Sources Scoped IN or OUT</t>
  </si>
  <si>
    <t>Hepworth 2020 - Creamery Meas</t>
  </si>
  <si>
    <t>Hepworth 2021 - Creamery Meas</t>
  </si>
  <si>
    <t>Hepworth 2 Source Data - Creamery</t>
  </si>
  <si>
    <t>Hepworth 2020 - WPF Meas</t>
  </si>
  <si>
    <t>Hepworth 2021 - WPF Meas</t>
  </si>
  <si>
    <t>Hepworth 1 Source Data - WPF</t>
  </si>
  <si>
    <t>Hepworth 3 Source Data - WPF</t>
  </si>
  <si>
    <t>Hepworth 4 Source Data - WPF</t>
  </si>
  <si>
    <t>Creamery #3</t>
  </si>
  <si>
    <t>Lists key source noise data for the creamery taken from Hepworth Report 2.</t>
  </si>
  <si>
    <t>Lists source noise measurement results obtained by Hepworth Acoustics at the creamery in 2021 that are not reported in Hepworth Reports 1 to 4.</t>
  </si>
  <si>
    <t>Lists source noise measurement results obtained by Hepworth Acoustics at the creamery in 2020 that are not reported in Hepworth Reports 1 to 4.</t>
  </si>
  <si>
    <t>Lists source noise measurement results obtained by Hepworth Acoustics at the WPF in 2020 that are not reported in Hepworth Reports 1 to 4.</t>
  </si>
  <si>
    <t>Lists source noise measurement results obtained by Hepworth Acoustics at the WPF in 2021 that are not reported in Hepworth Reports 1 to 4.</t>
  </si>
  <si>
    <t>Present Manufacturers noise emission data for the silo agitators and top mixers.</t>
  </si>
  <si>
    <t>Lists key the full tabulated source noise data for the WPF taken from Hepworth Report 1.</t>
  </si>
  <si>
    <t>Lists key the full tabulated source noise data for the WPF taken from Hepworth Report 3.</t>
  </si>
  <si>
    <t>Lists key the full tabulated source noise data for the WPF taken from Hepworth Report 4.</t>
  </si>
  <si>
    <t>Lists the site projects covered by the Permit variation and which elements have been scoped-in and scoped-out of the noise assessment.</t>
  </si>
  <si>
    <t>Creamery #5</t>
  </si>
  <si>
    <t>Creamery #2</t>
  </si>
  <si>
    <t>Contingency lagoon &amp; Odour Control Unit (OCU)</t>
  </si>
  <si>
    <t>Lagoon</t>
  </si>
  <si>
    <t>Two new Dissolved Air Floatation units (DAFs)</t>
  </si>
  <si>
    <t>2 x DAFS</t>
  </si>
  <si>
    <t>Covering / extraction from Balancing Tank 1 (BT1) and divert tanks &amp; OCU</t>
  </si>
  <si>
    <t>Potential to be noise generative</t>
  </si>
  <si>
    <t>Not noise generative</t>
  </si>
  <si>
    <t>Upgraded Activated Filter Membrane (AFM) filtration tanks</t>
  </si>
  <si>
    <t>Upgraded AFM Filtration Tanks</t>
  </si>
  <si>
    <t>3rd Reverse Osmosis (RO) plant</t>
  </si>
  <si>
    <t xml:space="preserve">Downstream tertiary filters </t>
  </si>
  <si>
    <t>UF / RO overflow attenuation tank</t>
  </si>
  <si>
    <t>Odour Control Unit (OCU)</t>
  </si>
  <si>
    <t xml:space="preserve">Downstream Tertiary Filters </t>
  </si>
  <si>
    <t>3rd Reverse Osmosis (RO) Plant</t>
  </si>
  <si>
    <t>4th Membrane Bioreactor (MBR) loop</t>
  </si>
  <si>
    <t>New raw material store</t>
  </si>
  <si>
    <t>Upgraded outfall pipework from WPF</t>
  </si>
  <si>
    <t>Outfall pipework</t>
  </si>
  <si>
    <t>New aeration pumps for BT1</t>
  </si>
  <si>
    <t>4 x Landia Pumps</t>
  </si>
  <si>
    <t>Noise generative</t>
  </si>
  <si>
    <t>Installation of acoustic fencing</t>
  </si>
  <si>
    <t>Installed</t>
  </si>
  <si>
    <t>Acoustic Fence</t>
  </si>
  <si>
    <t>OUT (but included in model)</t>
  </si>
  <si>
    <t>Noise monitoring equipment</t>
  </si>
  <si>
    <t>Floating discs on BT1 and anoxic pits 2 and 3</t>
  </si>
  <si>
    <t>Perimeter Containment Wall</t>
  </si>
  <si>
    <t>Replacement of W2 v notch sampling point with a monitoring emissions to air, land and water (MCERTS) flume</t>
  </si>
  <si>
    <t>MCERTS flume</t>
  </si>
  <si>
    <t>Installation of an automated forward / divert solution for both cheese/whey and Demin/GOS</t>
  </si>
  <si>
    <t>Forward / divert solution for both cheese/whey and Demin/GOS</t>
  </si>
  <si>
    <t>DAFS</t>
  </si>
  <si>
    <t>BT1 and Divert Tank OCU</t>
  </si>
  <si>
    <t>Downstream Tertiary Filters</t>
  </si>
  <si>
    <t>BT1 Landia Pumps</t>
  </si>
  <si>
    <t>Calcs</t>
  </si>
  <si>
    <t>Tab Title</t>
  </si>
  <si>
    <t>WSP 2022 Survey - Tertiary Filts</t>
  </si>
  <si>
    <t>Lists course noise measurement results obtained by WSP in 2022, of the Downstream Tertiary Filters.</t>
  </si>
  <si>
    <t>Present the source data used, analysis / calculations and resulting noise model inputs applied in the modelling and assessment of the creamery projects / elements that have been scoped-in to the noise assessment.</t>
  </si>
  <si>
    <t>Present the source data used, analysis / calculations and resulting noise model inputs applied in the modelling and assessment of the WPF projects / elements that have been scoped-in to the noise assessment.</t>
  </si>
  <si>
    <t>Assessment Data Ref.</t>
  </si>
  <si>
    <t>2018_Hep__WPF_1</t>
  </si>
  <si>
    <t>2018_Hep_WPF_2</t>
  </si>
  <si>
    <t>2018_Hep_WPF_3</t>
  </si>
  <si>
    <t>2018_Hep_WPF_4</t>
  </si>
  <si>
    <t>2018_Hep_WPF_5</t>
  </si>
  <si>
    <t>2018_Hep_WPF_6</t>
  </si>
  <si>
    <t>2018_Hep_WPF_7</t>
  </si>
  <si>
    <t>2018_Hep_WPF_8</t>
  </si>
  <si>
    <t>2018_Hep_WPF_9</t>
  </si>
  <si>
    <t>2018_Hep_WPF_10</t>
  </si>
  <si>
    <t>2018_Hep_WPF_11</t>
  </si>
  <si>
    <t>2018_Hep_WPF_12</t>
  </si>
  <si>
    <t>2018_Hep_WPF_13</t>
  </si>
  <si>
    <t>2018_Hep_WPF_14</t>
  </si>
  <si>
    <t>2018_Hep_WPF_15</t>
  </si>
  <si>
    <t>2018_Hep_WPF_16</t>
  </si>
  <si>
    <t>2018_Hep_WPF_17</t>
  </si>
  <si>
    <t>2018_Hep_WPF_18</t>
  </si>
  <si>
    <t>2018_Hep_WPF_19</t>
  </si>
  <si>
    <t>2018_Hep_WPF_20</t>
  </si>
  <si>
    <t>2020_Hep_WPF_1</t>
  </si>
  <si>
    <t>2020_Hep_WPF_2</t>
  </si>
  <si>
    <t>2020_Hep_WPF_3</t>
  </si>
  <si>
    <t>2020_Hep_WPF_4</t>
  </si>
  <si>
    <t>2020_Hep_WPF_5</t>
  </si>
  <si>
    <t>2020_Hep_WPF_6</t>
  </si>
  <si>
    <t>2020_Hep_WPF_7</t>
  </si>
  <si>
    <t>2020_Hep_WPF_8</t>
  </si>
  <si>
    <t>2020_Hep_WPF_9</t>
  </si>
  <si>
    <t>2020_Hep_WPF_10</t>
  </si>
  <si>
    <t>2020_Hep_WPF_11</t>
  </si>
  <si>
    <t>2020_Hep_WPF_12</t>
  </si>
  <si>
    <t>2020_Hep_WPF_13</t>
  </si>
  <si>
    <t>2020_Hep_WPF_14</t>
  </si>
  <si>
    <t>2020_Hep_WPF_15</t>
  </si>
  <si>
    <t>2020_Hep_WPF_16</t>
  </si>
  <si>
    <t>2020_Hep_WPF_17</t>
  </si>
  <si>
    <t>2020_Hep_WPF_18</t>
  </si>
  <si>
    <t>2020_Hep_WPF_19</t>
  </si>
  <si>
    <t>2020_Hep_WPF_20</t>
  </si>
  <si>
    <t>2020_Hep_WPF_21</t>
  </si>
  <si>
    <t>2020_Hep_WPF_22</t>
  </si>
  <si>
    <t>2020_Hep_WPF_23</t>
  </si>
  <si>
    <t>2020_Hep_WPF_24</t>
  </si>
  <si>
    <t>2020_Hep_WPF_25</t>
  </si>
  <si>
    <t>2020_Hep_WPF_26</t>
  </si>
  <si>
    <t>2020_Hep_WPF_27</t>
  </si>
  <si>
    <t>2020_Hep_WPF_28</t>
  </si>
  <si>
    <t>2020_Hep_WPF_29</t>
  </si>
  <si>
    <t>2020_Hep_WPF_30</t>
  </si>
  <si>
    <t>2020_Hep_WPF_31</t>
  </si>
  <si>
    <t>2020_Hep_WPF_32</t>
  </si>
  <si>
    <t>2020_Hep_WPF_33</t>
  </si>
  <si>
    <t>2020_Hep_WPF_34</t>
  </si>
  <si>
    <t>2021_Hep_WPF_1</t>
  </si>
  <si>
    <t>2021_Hep_WPF_1a</t>
  </si>
  <si>
    <t>2021_Hep_WPF_1b</t>
  </si>
  <si>
    <t>2021_Hep_WPF_1c</t>
  </si>
  <si>
    <t>2021_Hep_WPF_2</t>
  </si>
  <si>
    <t>2021_Hep_WPF_3</t>
  </si>
  <si>
    <t>2021_Hep_WPF_4</t>
  </si>
  <si>
    <t>2021_Hep_WPF_5</t>
  </si>
  <si>
    <t>2021_Hep_WPF_5a</t>
  </si>
  <si>
    <t>2021_Hep_WPF_5b</t>
  </si>
  <si>
    <t>2021_Hep_WPF_6</t>
  </si>
  <si>
    <t>2021_Hep_WPF_6a</t>
  </si>
  <si>
    <t>2021_Hep_WPF_7</t>
  </si>
  <si>
    <t>2021_Hep_WPF_8</t>
  </si>
  <si>
    <t>2021_Hep_WPF_9</t>
  </si>
  <si>
    <t>2021_Hep_WPF_10</t>
  </si>
  <si>
    <t>2021_Hep_WPF_11</t>
  </si>
  <si>
    <t>2021_Hep_WPF_12</t>
  </si>
  <si>
    <t>2021_Hep_WPF_13</t>
  </si>
  <si>
    <t>2021_Hep_WPF_14</t>
  </si>
  <si>
    <t>2021_Hep_WPF_15</t>
  </si>
  <si>
    <t>2021_Hep_WPF_16</t>
  </si>
  <si>
    <t>2021_Hep_WPF_16a</t>
  </si>
  <si>
    <t>2021_Hep_WPF_16b</t>
  </si>
  <si>
    <t>2021_Hep_WPF_17</t>
  </si>
  <si>
    <t>2021_Hep_WPF_18</t>
  </si>
  <si>
    <t>2021_Hep_WPF_19</t>
  </si>
  <si>
    <t>2021_Hep_WPF_19a</t>
  </si>
  <si>
    <t>2021_Hep_WPF_19b</t>
  </si>
  <si>
    <t>2021_Hep_WPF_19c</t>
  </si>
  <si>
    <t>2021_Hep_WPF_21a</t>
  </si>
  <si>
    <t>2021_Hep_WPF_21</t>
  </si>
  <si>
    <t>2021_Hep_WPF_20</t>
  </si>
  <si>
    <t>2021_Hep_WPF_22</t>
  </si>
  <si>
    <t>2021_Hep_WPF_23</t>
  </si>
  <si>
    <t>2021_Hep_WPF_24</t>
  </si>
  <si>
    <t>2021_Hep_WPF_25</t>
  </si>
  <si>
    <t>2021_Hep_WPF_25a</t>
  </si>
  <si>
    <t>2021_Hep_WPF_26</t>
  </si>
  <si>
    <t>2021_Hep_WPF_27</t>
  </si>
  <si>
    <t>2021_Hep_WPF_28</t>
  </si>
  <si>
    <t>2021_Hep_WPF_28a</t>
  </si>
  <si>
    <t>2021_Hep_WPF_29</t>
  </si>
  <si>
    <t>2021_Hep_WPF_29a</t>
  </si>
  <si>
    <t>2021_Hep_WPF_29b</t>
  </si>
  <si>
    <t>2021_Hep_WPF_30</t>
  </si>
  <si>
    <t>2021_Hep_WPF_31</t>
  </si>
  <si>
    <t>2021_Hep_WPF_32</t>
  </si>
  <si>
    <t>2021_Hep_WPF_32a</t>
  </si>
  <si>
    <t>2021_Hep_WPF_32b</t>
  </si>
  <si>
    <t>2021_Hep_WPF_33</t>
  </si>
  <si>
    <t>2021_Hep_WPF_34</t>
  </si>
  <si>
    <t>2021_Hep_WPF_35</t>
  </si>
  <si>
    <t>2021_Hep_WPF_36</t>
  </si>
  <si>
    <t>2021_Hep_WPF_37</t>
  </si>
  <si>
    <t>2021_Hep_WPF_38</t>
  </si>
  <si>
    <t>2022_WSP_WPF_1</t>
  </si>
  <si>
    <t>2022_WSP_WPF_2</t>
  </si>
  <si>
    <t>2022_WSP_WPF_3</t>
  </si>
  <si>
    <t>2022_WSP_WPF_4</t>
  </si>
  <si>
    <t>2021_Hep_WPF_42</t>
  </si>
  <si>
    <t>2021_Hep_WPF_43</t>
  </si>
  <si>
    <t>2021_Hep_WPF_44</t>
  </si>
  <si>
    <t>2021_Hep_WPF_45</t>
  </si>
  <si>
    <t>2021_Hep_WPF_46</t>
  </si>
  <si>
    <t>2021_Hep_WPF_47</t>
  </si>
  <si>
    <t>2021_Hep_WPF_48</t>
  </si>
  <si>
    <t>2021_Hep_WPF_49</t>
  </si>
  <si>
    <t>2021_Hep_WPF_50</t>
  </si>
  <si>
    <t>LAeq, dB</t>
  </si>
  <si>
    <t>Distance (m)</t>
  </si>
  <si>
    <t>&lt;85</t>
  </si>
  <si>
    <t>2020_Hep_WPF_39</t>
  </si>
  <si>
    <t>2020_Hep_WPF_40</t>
  </si>
  <si>
    <t>2020_Hep_WPF_41</t>
  </si>
  <si>
    <t>2020_Hep_WPF_42</t>
  </si>
  <si>
    <t>2020_Hep_WPF_43</t>
  </si>
  <si>
    <t>2020_Hep__CRM_1a</t>
  </si>
  <si>
    <t>2020_Hep__CRM_1b</t>
  </si>
  <si>
    <t>2020_Hep__CRM_5</t>
  </si>
  <si>
    <t>2020_Hep__CRM_6</t>
  </si>
  <si>
    <t>2020_Hep__CRM_7</t>
  </si>
  <si>
    <t>2020_Hep__CRM_8</t>
  </si>
  <si>
    <t>2020_Hep__CRM_15</t>
  </si>
  <si>
    <t>2020_Hep__CRM_2a</t>
  </si>
  <si>
    <t>2020_Hep__CRM_2b</t>
  </si>
  <si>
    <t>2020_Hep__CRM_2c</t>
  </si>
  <si>
    <t>2020_Hep__CRM_3a</t>
  </si>
  <si>
    <t>2020_Hep__CRM_3b</t>
  </si>
  <si>
    <t>2020_Hep__CRM_3c</t>
  </si>
  <si>
    <t>2020_Hep__CRM_4a</t>
  </si>
  <si>
    <t>2020_Hep__CRM_4b</t>
  </si>
  <si>
    <t>2020_Hep__CRM_4c</t>
  </si>
  <si>
    <t>2020_Hep__CRM_9a</t>
  </si>
  <si>
    <t>2020_Hep__CRM_10a</t>
  </si>
  <si>
    <t>2020_Hep__CRM_11a</t>
  </si>
  <si>
    <t>2020_Hep__CRM_12a</t>
  </si>
  <si>
    <t>2020_Hep__CRM_13a</t>
  </si>
  <si>
    <t>2020_Hep__CRM_14a</t>
  </si>
  <si>
    <t>2020_Hep__CRM_9b</t>
  </si>
  <si>
    <t>2020_Hep__CRM_10b</t>
  </si>
  <si>
    <t>2020_Hep__CRM_11b</t>
  </si>
  <si>
    <t>2020_Hep__CRM_12b</t>
  </si>
  <si>
    <t>2020_Hep__CRM_13b</t>
  </si>
  <si>
    <t>2020_Hep__CRM_14b</t>
  </si>
  <si>
    <t>2021_Hep__CRM_2_3_4</t>
  </si>
  <si>
    <t>2021_Hep__CRM_16</t>
  </si>
  <si>
    <t>2021_Hep__CRM_17</t>
  </si>
  <si>
    <t>2021_Hep__CRM_18</t>
  </si>
  <si>
    <t>2021_Hep__CRM_19</t>
  </si>
  <si>
    <t>2021_Hep__CRM_20</t>
  </si>
  <si>
    <t>2021_Hep__CRM_21</t>
  </si>
  <si>
    <t>2021_Hep__CRM_22</t>
  </si>
  <si>
    <t>2021_Hep_WPF_51</t>
  </si>
  <si>
    <t>2021_Hep__CRM_23</t>
  </si>
  <si>
    <t>2021_Hep__CRM_24</t>
  </si>
  <si>
    <t>2021_Hep__CRM_25</t>
  </si>
  <si>
    <t>2021_Hep__CRM_26</t>
  </si>
  <si>
    <t>2021_Hep__CRM_27</t>
  </si>
  <si>
    <t>2021_Hep__CRM_28</t>
  </si>
  <si>
    <t>2021_Hep__CRM_29</t>
  </si>
  <si>
    <t>2018_Hep__CRM_30</t>
  </si>
  <si>
    <t>2018_Hep__CRM_31</t>
  </si>
  <si>
    <t>Manufacturer_1</t>
  </si>
  <si>
    <t xml:space="preserve">Maximum </t>
  </si>
  <si>
    <t>Manufacturer_2</t>
  </si>
  <si>
    <t xml:space="preserve">Maximum - See product docs below </t>
  </si>
  <si>
    <t>Assessment Data Ref</t>
  </si>
  <si>
    <t>Measurement Data</t>
  </si>
  <si>
    <t xml:space="preserve"> between 2 and 4 m</t>
  </si>
  <si>
    <t>Silo</t>
  </si>
  <si>
    <t>To quiet side of silos</t>
  </si>
  <si>
    <t>silo ground level</t>
  </si>
  <si>
    <t>SILOs</t>
  </si>
  <si>
    <t>AVERAGE_SILO</t>
  </si>
  <si>
    <t>Average Silo</t>
  </si>
  <si>
    <t>Silo at ground level</t>
  </si>
  <si>
    <t>Conversion to Sound Power Level</t>
  </si>
  <si>
    <t>LWA</t>
  </si>
  <si>
    <t>Sound Power Level, LW, dB - LINEAR</t>
  </si>
  <si>
    <t xml:space="preserve">Relevant Source Data </t>
  </si>
  <si>
    <t>Conclusions Drawn on Relevant Data</t>
  </si>
  <si>
    <t>Final Data Selected for Adoption in Noise Model</t>
  </si>
  <si>
    <t>Apply this data as a sound power level to each agitator / top mixer</t>
  </si>
  <si>
    <t>Silos</t>
  </si>
  <si>
    <t>Agitators / Mixers</t>
  </si>
  <si>
    <t>Data as per Creamer # 2 Tab</t>
  </si>
  <si>
    <t>Freezer Room</t>
  </si>
  <si>
    <t>Noise levels above 60 dBA outside the building</t>
  </si>
  <si>
    <t>Data as per Creamery # 2 Tab</t>
  </si>
  <si>
    <t>Length</t>
  </si>
  <si>
    <t>Height</t>
  </si>
  <si>
    <t>Length:</t>
  </si>
  <si>
    <t>Width:</t>
  </si>
  <si>
    <t>Height:</t>
  </si>
  <si>
    <t>6m</t>
  </si>
  <si>
    <t>12m</t>
  </si>
  <si>
    <t>5m</t>
  </si>
  <si>
    <t>(assumed)</t>
  </si>
  <si>
    <t>Client_1</t>
  </si>
  <si>
    <t>Advised</t>
  </si>
  <si>
    <t>Maximum</t>
  </si>
  <si>
    <t>New Freezer Room Long Side</t>
  </si>
  <si>
    <t>New Freezer Room Short Side</t>
  </si>
  <si>
    <t>dB Correction</t>
  </si>
  <si>
    <t>Octave Band Centre Frequencies (Hz)</t>
  </si>
  <si>
    <t>1k</t>
  </si>
  <si>
    <t>2k</t>
  </si>
  <si>
    <t>4k</t>
  </si>
  <si>
    <t>8k</t>
  </si>
  <si>
    <t>Combined</t>
  </si>
  <si>
    <t>Interpolated to 15 degree segments</t>
  </si>
  <si>
    <t>Dir1</t>
  </si>
  <si>
    <t>Freezer Room Long Side</t>
  </si>
  <si>
    <t>Dir2</t>
  </si>
  <si>
    <t>Dim 1</t>
  </si>
  <si>
    <t>Dim 2</t>
  </si>
  <si>
    <t>Freezer Room Roof</t>
  </si>
  <si>
    <t>Model Ref:</t>
  </si>
  <si>
    <t>Dir3</t>
  </si>
  <si>
    <t>Each of the new freezer room facades and it's roof have been set in the noise model to give this result at 1m, above ground.</t>
  </si>
  <si>
    <t>Silos calibrated in the noise model to give the above result at 1m,  1.5m above ground</t>
  </si>
  <si>
    <t>Loading Bay</t>
  </si>
  <si>
    <t>Containerised CIP</t>
  </si>
  <si>
    <t>Distance</t>
  </si>
  <si>
    <t>Reverberant</t>
  </si>
  <si>
    <t>LA90,T</t>
  </si>
  <si>
    <t>A-weighting Curve</t>
  </si>
  <si>
    <t>Noise Level L90, dB - A-weighted</t>
  </si>
  <si>
    <t>Total</t>
  </si>
  <si>
    <t>Target Level</t>
  </si>
  <si>
    <t>Spectra</t>
  </si>
  <si>
    <t>Noise Level Adjusted to 80.0 dB(A) - A-WEIGHTED - LpARev</t>
  </si>
  <si>
    <t>Noise Level Adjusted to 80.0 dB(A) - LINEAR - LpRev</t>
  </si>
  <si>
    <t>Noise Level Adjusted to 80.0 dB(A) - LINEAR - AS Octaves - LpRev</t>
  </si>
  <si>
    <t>Octave Band Centre Frequency (Hz)</t>
  </si>
  <si>
    <r>
      <t>R</t>
    </r>
    <r>
      <rPr>
        <b/>
        <vertAlign val="subscript"/>
        <sz val="11"/>
        <color theme="1"/>
        <rFont val="Calibri"/>
        <family val="2"/>
        <scheme val="minor"/>
      </rPr>
      <t>w</t>
    </r>
  </si>
  <si>
    <t>Louvres</t>
  </si>
  <si>
    <t>Non Acoustic Open</t>
  </si>
  <si>
    <t>Roller Shutter Doors</t>
  </si>
  <si>
    <t>Test data from Ascot for Plain 3" 22g steel lath ('typical' door)</t>
  </si>
  <si>
    <t>Roof Cladding</t>
  </si>
  <si>
    <t>45h</t>
  </si>
  <si>
    <t>16k</t>
  </si>
  <si>
    <t>Sound Reduction Index Data</t>
  </si>
  <si>
    <t>Euroclad 32/1000mm 0.5mm Single skin steel profile liner (0.7mm - 2dB)</t>
  </si>
  <si>
    <t>Euroclad 32/1000mm 0.7mm Single skin steel profile liner</t>
  </si>
  <si>
    <t>West / East Façade All</t>
  </si>
  <si>
    <t>West / East Façade Roller Shutter</t>
  </si>
  <si>
    <t>West / East Façade Cladding</t>
  </si>
  <si>
    <t>South Façade</t>
  </si>
  <si>
    <t>Roof</t>
  </si>
  <si>
    <t>Dim 1 (m)</t>
  </si>
  <si>
    <t>Dim 2 (m)</t>
  </si>
  <si>
    <t>Area (m^2)</t>
  </si>
  <si>
    <t>Element Areas</t>
  </si>
  <si>
    <t>Element Ref</t>
  </si>
  <si>
    <t>Sound Power Level - dB - LINEAR</t>
  </si>
  <si>
    <r>
      <t>L</t>
    </r>
    <r>
      <rPr>
        <b/>
        <vertAlign val="subscript"/>
        <sz val="11"/>
        <color theme="1"/>
        <rFont val="Calibri"/>
        <family val="2"/>
        <scheme val="minor"/>
      </rPr>
      <t>W</t>
    </r>
  </si>
  <si>
    <t>Dir4</t>
  </si>
  <si>
    <t>Dir5</t>
  </si>
  <si>
    <t>Dir6</t>
  </si>
  <si>
    <t>Dir7</t>
  </si>
  <si>
    <t>Noise Level L90, dB - LINEAR - LpRev</t>
  </si>
  <si>
    <t>GOS_CIP_LOUVRE</t>
  </si>
  <si>
    <t>GOS CIP Louvre</t>
  </si>
  <si>
    <t>Dir8</t>
  </si>
  <si>
    <t>OCU Motor</t>
  </si>
  <si>
    <t>Lagoon OCU (Motor)</t>
  </si>
  <si>
    <t>* Adopt 2021_Hep_CRM_20 as worst case for OCU motor - Higher overall level from the two measurement</t>
  </si>
  <si>
    <t>Apply this data to Lagoon OCU Motor</t>
  </si>
  <si>
    <t>Apply this data as 3 point sources in model</t>
  </si>
  <si>
    <t>BT1 and Divert Tank OCU Source 1</t>
  </si>
  <si>
    <t>BT1 and Divert Tank OCU Source 3</t>
  </si>
  <si>
    <t>BT1 and Divert Tank OCU Source 2</t>
  </si>
  <si>
    <t xml:space="preserve">*Model input to 2 of the three Filtrate tanks based on 2022_WSP_WPF_1 (typically only 1 of the 3 operating at any one time) </t>
  </si>
  <si>
    <t>2022_WSP_WPF_2_3</t>
  </si>
  <si>
    <t>Transfer Pumps</t>
  </si>
  <si>
    <t>Filtrate Tank</t>
  </si>
  <si>
    <t>Tertiary Filters</t>
  </si>
  <si>
    <t xml:space="preserve">Apply these data as point sources in model </t>
  </si>
  <si>
    <t>Tertiary Filters Output</t>
  </si>
  <si>
    <t>* Noise break-out through both building façades and open roller shutter doors (facing into the site)</t>
  </si>
  <si>
    <t>DAF Facades and Roof</t>
  </si>
  <si>
    <t>DAF Open Roller Shutter Doors</t>
  </si>
  <si>
    <t>* Propose to use 2020_Hep_WPF_12 for façade break-out (closest to rear of DAF 2, and also apply to roof).</t>
  </si>
  <si>
    <t>DAF 2 West Façade</t>
  </si>
  <si>
    <t>DAF 2 East Façade</t>
  </si>
  <si>
    <t>DAF 2 South Façade</t>
  </si>
  <si>
    <t>DAF 2 North Façade</t>
  </si>
  <si>
    <t>DAF 2 Roof</t>
  </si>
  <si>
    <t>Dir9</t>
  </si>
  <si>
    <t>Dir 9</t>
  </si>
  <si>
    <t>&gt;8</t>
  </si>
  <si>
    <t>Dir10</t>
  </si>
  <si>
    <t>Dir 10</t>
  </si>
  <si>
    <t>Dir11</t>
  </si>
  <si>
    <t>Adopted Directivity</t>
  </si>
  <si>
    <t>Dir 11</t>
  </si>
  <si>
    <t>DAF 3 South Façade</t>
  </si>
  <si>
    <t>DAF 3 West Façade</t>
  </si>
  <si>
    <t>DAF 3 East Façade</t>
  </si>
  <si>
    <t>DAF 3 North Façade</t>
  </si>
  <si>
    <t>DAF 3 Roof</t>
  </si>
  <si>
    <t>Dir12</t>
  </si>
  <si>
    <t>Dir 13</t>
  </si>
  <si>
    <t>DAF 2 West South And East Façade &amp; DAF 3 North and South Facades</t>
  </si>
  <si>
    <t>DAF3 West and East Facades</t>
  </si>
  <si>
    <t>DAF3 Roof</t>
  </si>
  <si>
    <t>Dir13</t>
  </si>
  <si>
    <t>Spectra applied in noise model at Lw" (i.e. sound power per unit area), and increased for DAF 2 to give corresponding measurement result</t>
  </si>
  <si>
    <t>Dir14</t>
  </si>
  <si>
    <t>DAF 2 and 3 Roller Shutter Doors</t>
  </si>
  <si>
    <t>Dir 14</t>
  </si>
  <si>
    <t>Difference</t>
  </si>
  <si>
    <t>Client 2</t>
  </si>
  <si>
    <t>Tertiary Transfer Pumps</t>
  </si>
  <si>
    <t>Tertiary Filtrate Tank Input</t>
  </si>
  <si>
    <t>Inside GOS Bulk Loading CIP Container</t>
  </si>
  <si>
    <t>GOS_BULK1</t>
  </si>
  <si>
    <t>GOS_BULK2</t>
  </si>
  <si>
    <t>GOS_BULK3</t>
  </si>
  <si>
    <t>GOS_BULK4</t>
  </si>
  <si>
    <t xml:space="preserve">* All Silo measurements fall within the range 58 to 61 dB(A) - Generate 'Average' Silo data from the 5 measurements data sets for use in the noise model. </t>
  </si>
  <si>
    <t>Non Acoustic Louvre of GOS CIP</t>
  </si>
  <si>
    <t>Internal only
Small compared to existing Op
Removed from Receptors
Unlikely to cause significant change in operational noise levels</t>
  </si>
  <si>
    <t xml:space="preserve">If required, to be installed to replace the existing 30,000 litre silos.
If required, silos would have top entry mixers akin to existing Silos (SPX Lightnin XDQ-117) with  Lightnin A310/A510 Low Solidity Hydrofoil Impeller (spxflow.com)
</t>
  </si>
  <si>
    <t>Western side of existing facility removed from receptors. 
To contain chest freezers - No external refrigeration plant</t>
  </si>
  <si>
    <t>Internal only
Removed from Receptors
Unlikely to cause significant change in operational noise levels
No external walls</t>
  </si>
  <si>
    <t>Internal (Tank)</t>
  </si>
  <si>
    <t>adjacent to southern façade for new loading bay</t>
  </si>
  <si>
    <t>Covering Balancing Tank (BT) 1 and Divert Tanks</t>
  </si>
  <si>
    <t>Enclosure of sludge centrifuges and trailer</t>
  </si>
  <si>
    <t>difficult to be sure what's going on, but measurements typically believed to be mostly due to nearest agitator…. where &gt;72 more stuff going on, where &lt;70 less residual noise/less plant..... All agitators on/off on fairly short cycles</t>
  </si>
  <si>
    <t>Milk Silos and Agitators
NW corner of site</t>
  </si>
  <si>
    <t>Locations 1 to 4</t>
  </si>
  <si>
    <t>definitive' agitator level - Mic elevated above silo</t>
  </si>
  <si>
    <t>Pumphouse measures ~ 7m x 1.8m x 2.5m</t>
  </si>
  <si>
    <t>Equivalent to Locations 2,3,4 form 202 survey:</t>
  </si>
  <si>
    <t>dB(A)@30m</t>
  </si>
  <si>
    <t>dB(A) @ 1m</t>
  </si>
  <si>
    <t>Without Acoustic Hoods</t>
  </si>
  <si>
    <t>With Acoustic Hoods</t>
  </si>
  <si>
    <t>2m from pumps to front of UF / RO feed / storage tanks</t>
  </si>
  <si>
    <t>In-between Fan Stack and Dry Scrubber 2</t>
  </si>
  <si>
    <t>Isolated measurements of induvial items not practicable</t>
  </si>
  <si>
    <t>In-between Dry2 and Dry Scrubber 1</t>
  </si>
  <si>
    <t>In-between Dry Scrubber 1 and Wet Scrubber</t>
  </si>
  <si>
    <t>Locations 38 to 41</t>
  </si>
  <si>
    <r>
      <rPr>
        <b/>
        <sz val="11"/>
        <color theme="1"/>
        <rFont val="Calibri"/>
        <family val="2"/>
        <scheme val="minor"/>
      </rPr>
      <t>Telephone conversation with SPX Technical (0161 2491170), 19 June 2019:</t>
    </r>
    <r>
      <rPr>
        <sz val="11"/>
        <color theme="1"/>
        <rFont val="Calibri"/>
        <family val="2"/>
        <scheme val="minor"/>
      </rPr>
      <t xml:space="preserve">
JP requested Nosie emission data for the agitator and top mixer options.
Advised that expected noise levels for the agitators and mixers are significantly lower than those stated in product literature (see blow), and more typically 70dB(A) @ 1m.  i.e. that the 85dB(A) referenced in the product literature is indeed a 'maximum' as stated, covering a host of different agitator options. In particular, much lower levels can be expected for the agitators proposed for use in this case.</t>
    </r>
  </si>
  <si>
    <t>Actual - See results of consultation to the left</t>
  </si>
  <si>
    <t>Source Doc 1 - S-Series Model</t>
  </si>
  <si>
    <t>Data Source Tab</t>
  </si>
  <si>
    <t>Manufacturer Data</t>
  </si>
  <si>
    <t>Agitators and Top Mixers</t>
  </si>
  <si>
    <t>Realistic manufacturer advised expected level</t>
  </si>
  <si>
    <t xml:space="preserve"> Stated ‘maximum’ level is simply a statement that emissions do not exceed noise exposure legislative thresholds rather than accurate noise emission data - Substantially lower levels expected</t>
  </si>
  <si>
    <t>* All Agitator and top mixer measurement data confirms a noise emission level substantially below the  'maximum 85dB(A)@ 1m' stated in the product data sheets  (taken as corresponding to the upper exposure action value in the Noise at Work Regulations), consistent with information provided during consultation with the manufacturer.</t>
  </si>
  <si>
    <t>* Adopt '2021_Hep_CRM_2_3_4', 'definitive agitator level' - for proposed silo agitators / mixers - This is most recent measurement data, includes 1/3 spectra and tallies exactly with the manufacturer's advised 70dB(A) at 1m</t>
  </si>
  <si>
    <t>Agitator / Top Mixer</t>
  </si>
  <si>
    <t>Client Confirmed:</t>
  </si>
  <si>
    <t xml:space="preserve">To contain self contained chest freezers so NO EXTENAL REFRIDGERATION PLANT </t>
  </si>
  <si>
    <t>Room dimensions and locations confirmed by client as follows:</t>
  </si>
  <si>
    <t>Maximum 80dB(A) internal Reverberant Level - Hearing Protection Free Area</t>
  </si>
  <si>
    <t>Inside Loading Bay</t>
  </si>
  <si>
    <t>Wall Cladding</t>
  </si>
  <si>
    <t>* Undertake noise breakout for Loading bay based on internal reverberant level of 80dB(A), fabrication, and applying octave band spectra obtained inside containerised CIP, which has high Low Frequency content (so worst case).</t>
  </si>
  <si>
    <t>* No Noise Outside Containerised CIP, so not a significant source, but include noise breakout of louvres based on internal reverberant level, assuming non-acoustic louvres (no insertion loss).</t>
  </si>
  <si>
    <t>* No Appreciable noise form the OCU itself, only the associated motor</t>
  </si>
  <si>
    <t>*  DAF 2 is one of the two new DAFs and client advises DAF 2 is also best proxy for the proposed DAF 3 (permanent)</t>
  </si>
  <si>
    <t>* Propose to use 2021_Hep_WPF 18 for Open Roller Shutter Door (latest for DAF 2 open roller shutter and slightly higher than equivalent measurement in 2020)</t>
  </si>
  <si>
    <t>* Isolated measurements of individual items was not practicable, so proposed to model measurement results as 3 separate point sources.</t>
  </si>
  <si>
    <t>Isolated measurements of individual items not practicable</t>
  </si>
  <si>
    <t>* Model each pair of pumps based on average of 2022_WSP_WPF_2 and 2022_WSP_WPF_3</t>
  </si>
  <si>
    <t xml:space="preserve">*Model input to 2 of the three tertiary filter output based on 2022_WSP_WPF_4 (typically only 1 of the 3 operating at any one time) </t>
  </si>
  <si>
    <t>*Model each Landia pump based on each individual associated measurement</t>
  </si>
  <si>
    <t>Surface Directivity corrections from : Noise Control in Building Services by Sound Research Laboratories Ltd.</t>
  </si>
  <si>
    <t>New Go's Bulk Loading Roller Shutter</t>
  </si>
  <si>
    <t>New Go's Bulk Loading west / east façade cladding</t>
  </si>
  <si>
    <t>New Go's Bulk Loading Southern Façade</t>
  </si>
  <si>
    <t>New Go's Bulk Loading Roof</t>
  </si>
  <si>
    <t>Element Dimensions</t>
  </si>
  <si>
    <t>Angle off Access (degrees)</t>
  </si>
  <si>
    <t>New Freezer Room Roof</t>
  </si>
  <si>
    <t>New Go's Bulk Loading Southern Facade</t>
  </si>
  <si>
    <t>External Surfaces</t>
  </si>
  <si>
    <t>Surface Directivities</t>
  </si>
  <si>
    <t>Details the surface directivities calculated to apply to area sources, as applied within the noise model</t>
  </si>
  <si>
    <t>Hepworth Acoustics report reference: P18-098-R01v2, dated October 2018 and entitled Dairy
Crest WWTP2, Davidstow 2018 Baseline Noise Assessment</t>
  </si>
  <si>
    <t>Hepworth Report 1:</t>
  </si>
  <si>
    <t>Noise</t>
  </si>
  <si>
    <t>Level</t>
  </si>
  <si>
    <t>dB</t>
  </si>
  <si>
    <t>(T=15min)</t>
  </si>
  <si>
    <t>LAeq,T</t>
  </si>
  <si>
    <t>LAmax,T</t>
  </si>
  <si>
    <t>Range</t>
  </si>
  <si>
    <t>Ave.</t>
  </si>
  <si>
    <t>Low</t>
  </si>
  <si>
    <t>High</t>
  </si>
  <si>
    <t>Avg</t>
  </si>
  <si>
    <t>Time</t>
  </si>
  <si>
    <t>Start</t>
  </si>
  <si>
    <t>Summary of Noise Measurements at Trewassa</t>
  </si>
  <si>
    <t>Report Table 2:</t>
  </si>
  <si>
    <t>Report Table 4:</t>
  </si>
  <si>
    <t xml:space="preserve">Summary of Noise Measurements at Treworra </t>
  </si>
  <si>
    <t>Time Period Start</t>
  </si>
  <si>
    <t>Noise Level dB</t>
  </si>
  <si>
    <t>LAeq,15min</t>
  </si>
  <si>
    <t>LAmax,15min</t>
  </si>
  <si>
    <t>LA90,15min</t>
  </si>
  <si>
    <t>Logarithmic Average</t>
  </si>
  <si>
    <t>Mean</t>
  </si>
  <si>
    <t>Arithmetic Average</t>
  </si>
  <si>
    <t>27/07 0015-0300</t>
  </si>
  <si>
    <t>07/08 0000-0230</t>
  </si>
  <si>
    <t>33-37</t>
  </si>
  <si>
    <t>28-35</t>
  </si>
  <si>
    <t>40-56</t>
  </si>
  <si>
    <t>37-60</t>
  </si>
  <si>
    <t>31-35</t>
  </si>
  <si>
    <t>25-29</t>
  </si>
  <si>
    <t>Appendix II</t>
  </si>
  <si>
    <t>Location</t>
  </si>
  <si>
    <t>Date</t>
  </si>
  <si>
    <t>Wind Direction</t>
  </si>
  <si>
    <t>End</t>
  </si>
  <si>
    <t>Noise Level</t>
  </si>
  <si>
    <t>dB LAeq</t>
  </si>
  <si>
    <t>dB LAmax</t>
  </si>
  <si>
    <t>dB LA90</t>
  </si>
  <si>
    <t>SW/SSW</t>
  </si>
  <si>
    <t>N/NW</t>
  </si>
  <si>
    <t>Hepworth Acoustics report reference: P18-389-R01v2 dated November 2018 and entitled
Proposed developments at Dairy Crest Creamery / WWTP2, Davidstow Noise Impact
Assessment.</t>
  </si>
  <si>
    <t xml:space="preserve"> Summary of Noise Measurements at Trewassa</t>
  </si>
  <si>
    <t>Hepworth Acoustics report reference: P20-150-R01v1 dated April 2020 and entitled Dairy Crest
WWTP2 April 2020 Noise Assessment.</t>
  </si>
  <si>
    <t>Hepworth Acoustics report reference: P21-155-R01v1 dated May 2021 and entitled Davidstow
WPF April 2021 Noise Assessment.</t>
  </si>
  <si>
    <t>Hepworth Report 4:</t>
  </si>
  <si>
    <t>Hepworth Report 3:</t>
  </si>
  <si>
    <t>Hepworth Report 2:</t>
  </si>
  <si>
    <t>Trewassa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</si>
</sst>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vertAlign val="subscript"/>
      <sz val="11"/>
      <color theme="1"/>
      <name val="Calibri"/>
      <family val="2"/>
      <scheme val="minor"/>
    </font>
    <font>
      <vertAlign val="subscript"/>
      <sz val="11"/>
      <color theme="1"/>
      <name val="Calibri"/>
      <family val="2"/>
      <scheme val="minor"/>
    </font>
    <font>
      <sz val="20"/>
      <color theme="1"/>
      <name val="Calibri"/>
      <family val="2"/>
      <scheme val="minor"/>
    </font>
    <font>
      <i/>
      <sz val="11"/>
      <color theme="1"/>
      <name val="Calibri"/>
      <family val="2"/>
      <scheme val="minor"/>
    </font>
    <font>
      <b/>
      <i/>
      <sz val="11"/>
      <color theme="1"/>
      <name val="Calibri"/>
      <family val="2"/>
      <scheme val="minor"/>
    </font>
    <font>
      <i/>
      <sz val="11"/>
      <color rgb="FFFF0000"/>
      <name val="Calibri"/>
      <family val="2"/>
      <scheme val="minor"/>
    </font>
    <font>
      <b/>
      <i/>
      <sz val="11"/>
      <color rgb="FFFF0000"/>
      <name val="Calibri"/>
      <family val="2"/>
      <scheme val="minor"/>
    </font>
    <font>
      <sz val="18"/>
      <color theme="1"/>
      <name val="Calibri"/>
      <family val="2"/>
      <scheme val="minor"/>
    </font>
    <font>
      <sz val="8"/>
      <name val="Calibri"/>
      <family val="2"/>
      <scheme val="minor"/>
    </font>
    <font>
      <sz val="11"/>
      <color theme="0"/>
      <name val="Calibri"/>
      <family val="2"/>
      <scheme val="minor"/>
    </font>
    <font>
      <sz val="22"/>
      <color theme="1"/>
      <name val="Calibri"/>
      <family val="2"/>
      <scheme val="minor"/>
    </font>
    <font>
      <b/>
      <sz val="18"/>
      <color theme="1"/>
      <name val="Calibri"/>
      <family val="2"/>
      <scheme val="minor"/>
    </font>
    <font>
      <b/>
      <u/>
      <sz val="11"/>
      <color theme="1"/>
      <name val="Calibri"/>
      <family val="2"/>
      <scheme val="minor"/>
    </font>
    <font>
      <sz val="10"/>
      <color theme="1"/>
      <name val="Lucida Sans Unicode"/>
      <family val="2"/>
    </font>
  </fonts>
  <fills count="20">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7D7D"/>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rgb="FFFFCCCC"/>
        <bgColor indexed="64"/>
      </patternFill>
    </fill>
    <fill>
      <patternFill patternType="solid">
        <fgColor theme="5" tint="0.59999389629810485"/>
        <bgColor indexed="64"/>
      </patternFill>
    </fill>
    <fill>
      <patternFill patternType="solid">
        <fgColor theme="8" tint="-0.499984740745262"/>
        <bgColor indexed="64"/>
      </patternFill>
    </fill>
    <fill>
      <patternFill patternType="solid">
        <fgColor theme="7" tint="-0.499984740745262"/>
        <bgColor indexed="64"/>
      </patternFill>
    </fill>
    <fill>
      <patternFill patternType="solid">
        <fgColor theme="4" tint="-0.499984740745262"/>
        <bgColor indexed="64"/>
      </patternFill>
    </fill>
    <fill>
      <patternFill patternType="solid">
        <fgColor rgb="FF00B050"/>
        <bgColor indexed="64"/>
      </patternFill>
    </fill>
    <fill>
      <patternFill patternType="solid">
        <fgColor theme="9" tint="0.59999389629810485"/>
        <bgColor indexed="64"/>
      </patternFill>
    </fill>
    <fill>
      <patternFill patternType="solid">
        <fgColor rgb="FF99FF99"/>
        <bgColor indexed="64"/>
      </patternFill>
    </fill>
  </fills>
  <borders count="17">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17" fillId="0" borderId="0"/>
  </cellStyleXfs>
  <cellXfs count="434">
    <xf numFmtId="0" fontId="0" fillId="0" borderId="0" xfId="0"/>
    <xf numFmtId="0" fontId="2" fillId="0" borderId="0" xfId="0" applyFont="1"/>
    <xf numFmtId="0" fontId="0" fillId="0" borderId="0" xfId="0" applyAlignment="1">
      <alignment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wrapText="1"/>
    </xf>
    <xf numFmtId="0" fontId="3" fillId="2" borderId="0" xfId="0" applyFont="1" applyFill="1"/>
    <xf numFmtId="0" fontId="3" fillId="3" borderId="0" xfId="0" applyFont="1" applyFill="1"/>
    <xf numFmtId="0" fontId="0" fillId="0" borderId="0" xfId="0" quotePrefix="1"/>
    <xf numFmtId="0" fontId="0" fillId="0" borderId="0" xfId="0" applyAlignment="1">
      <alignment vertical="top" wrapText="1"/>
    </xf>
    <xf numFmtId="0" fontId="1" fillId="0" borderId="0" xfId="0" applyFont="1"/>
    <xf numFmtId="0" fontId="2" fillId="4" borderId="10" xfId="0" applyFont="1" applyFill="1" applyBorder="1"/>
    <xf numFmtId="0" fontId="2" fillId="4" borderId="3" xfId="0" applyFont="1" applyFill="1" applyBorder="1"/>
    <xf numFmtId="0" fontId="2" fillId="4" borderId="5" xfId="0" applyFont="1" applyFill="1" applyBorder="1"/>
    <xf numFmtId="0" fontId="2" fillId="4" borderId="11" xfId="0" applyFont="1" applyFill="1" applyBorder="1"/>
    <xf numFmtId="0" fontId="0" fillId="0" borderId="6" xfId="0" applyBorder="1" applyAlignment="1">
      <alignment horizontal="center" vertical="center"/>
    </xf>
    <xf numFmtId="0" fontId="0" fillId="0" borderId="2" xfId="0" applyBorder="1" applyAlignment="1">
      <alignment horizontal="left" vertical="center"/>
    </xf>
    <xf numFmtId="1" fontId="0" fillId="0" borderId="7" xfId="0" applyNumberFormat="1" applyBorder="1" applyAlignment="1">
      <alignment horizontal="center" vertical="center"/>
    </xf>
    <xf numFmtId="0" fontId="0" fillId="0" borderId="7" xfId="0" applyBorder="1" applyAlignment="1">
      <alignment horizontal="left" vertical="center"/>
    </xf>
    <xf numFmtId="164" fontId="0" fillId="0" borderId="0" xfId="0" applyNumberFormat="1"/>
    <xf numFmtId="0" fontId="0" fillId="0" borderId="8" xfId="0" applyBorder="1" applyAlignment="1">
      <alignment horizontal="center" vertical="center"/>
    </xf>
    <xf numFmtId="0" fontId="0" fillId="0" borderId="9" xfId="0" applyBorder="1" applyAlignment="1">
      <alignment horizontal="left" vertical="center"/>
    </xf>
    <xf numFmtId="0" fontId="0" fillId="0" borderId="10" xfId="0" applyBorder="1"/>
    <xf numFmtId="1" fontId="0" fillId="0" borderId="9" xfId="0" applyNumberFormat="1" applyBorder="1" applyAlignment="1">
      <alignment horizontal="center" vertical="center"/>
    </xf>
    <xf numFmtId="1" fontId="0" fillId="0" borderId="0" xfId="0" applyNumberFormat="1" applyAlignment="1">
      <alignment horizontal="center" vertical="center"/>
    </xf>
    <xf numFmtId="1" fontId="0" fillId="0" borderId="0" xfId="0" applyNumberFormat="1"/>
    <xf numFmtId="0" fontId="0" fillId="0" borderId="2" xfId="0" applyBorder="1" applyAlignment="1">
      <alignment horizontal="center" vertical="center"/>
    </xf>
    <xf numFmtId="0" fontId="0" fillId="0" borderId="1" xfId="0" applyBorder="1" applyAlignment="1">
      <alignment horizontal="left" vertical="center"/>
    </xf>
    <xf numFmtId="0" fontId="0" fillId="0" borderId="7" xfId="0" applyBorder="1" applyAlignment="1">
      <alignment horizontal="center" vertical="center"/>
    </xf>
    <xf numFmtId="0" fontId="0" fillId="0" borderId="6" xfId="0" applyBorder="1" applyAlignment="1">
      <alignment horizontal="left" vertical="center"/>
    </xf>
    <xf numFmtId="0" fontId="0" fillId="0" borderId="9" xfId="0" applyBorder="1" applyAlignment="1">
      <alignment horizontal="center" vertical="center"/>
    </xf>
    <xf numFmtId="0" fontId="0" fillId="0" borderId="8" xfId="0" applyBorder="1" applyAlignment="1">
      <alignment horizontal="left" vertical="center"/>
    </xf>
    <xf numFmtId="164" fontId="0" fillId="0" borderId="0" xfId="0" applyNumberFormat="1" applyAlignment="1">
      <alignment horizontal="center" vertical="center"/>
    </xf>
    <xf numFmtId="0" fontId="0" fillId="0" borderId="5" xfId="0" applyBorder="1"/>
    <xf numFmtId="0" fontId="0" fillId="0" borderId="3" xfId="0" applyBorder="1" applyAlignment="1">
      <alignment horizontal="left" vertical="center"/>
    </xf>
    <xf numFmtId="0" fontId="0" fillId="0" borderId="3" xfId="0" applyBorder="1"/>
    <xf numFmtId="0" fontId="0" fillId="0" borderId="4" xfId="0" applyBorder="1"/>
    <xf numFmtId="0" fontId="0" fillId="0" borderId="13" xfId="0" applyBorder="1"/>
    <xf numFmtId="0" fontId="0" fillId="0" borderId="14" xfId="0" applyBorder="1"/>
    <xf numFmtId="0" fontId="0" fillId="0" borderId="15" xfId="0" applyBorder="1"/>
    <xf numFmtId="0" fontId="0" fillId="0" borderId="2"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6" borderId="0" xfId="0" applyFill="1"/>
    <xf numFmtId="0" fontId="6" fillId="6" borderId="0" xfId="0" applyFont="1" applyFill="1"/>
    <xf numFmtId="0" fontId="0" fillId="0" borderId="0" xfId="0" applyAlignment="1">
      <alignment vertical="top"/>
    </xf>
    <xf numFmtId="0" fontId="2" fillId="0" borderId="0" xfId="0" quotePrefix="1" applyFont="1" applyAlignment="1">
      <alignment vertical="top"/>
    </xf>
    <xf numFmtId="0" fontId="3" fillId="0" borderId="0" xfId="0" applyFont="1"/>
    <xf numFmtId="0" fontId="2" fillId="0" borderId="0" xfId="0" quotePrefix="1" applyFont="1"/>
    <xf numFmtId="0" fontId="0" fillId="0" borderId="2" xfId="0" applyBorder="1"/>
    <xf numFmtId="0" fontId="0" fillId="0" borderId="7" xfId="0" applyBorder="1"/>
    <xf numFmtId="0" fontId="0" fillId="0" borderId="9" xfId="0" applyBorder="1"/>
    <xf numFmtId="0" fontId="0" fillId="0" borderId="7" xfId="0" quotePrefix="1" applyBorder="1"/>
    <xf numFmtId="0" fontId="0" fillId="0" borderId="2" xfId="0" quotePrefix="1" applyBorder="1" applyAlignment="1">
      <alignment horizontal="center"/>
    </xf>
    <xf numFmtId="0" fontId="0" fillId="0" borderId="7" xfId="0" quotePrefix="1" applyBorder="1" applyAlignment="1">
      <alignment horizontal="center"/>
    </xf>
    <xf numFmtId="0" fontId="0" fillId="0" borderId="9" xfId="0" quotePrefix="1" applyBorder="1" applyAlignment="1">
      <alignment horizontal="center"/>
    </xf>
    <xf numFmtId="0" fontId="0" fillId="0" borderId="1" xfId="0" applyBorder="1" applyAlignment="1">
      <alignment horizontal="center" vertical="center"/>
    </xf>
    <xf numFmtId="0" fontId="2" fillId="0" borderId="0" xfId="0" applyFont="1" applyAlignment="1">
      <alignment wrapText="1"/>
    </xf>
    <xf numFmtId="0" fontId="0" fillId="0" borderId="0" xfId="0" applyAlignment="1">
      <alignment horizontal="center"/>
    </xf>
    <xf numFmtId="0" fontId="0" fillId="0" borderId="14" xfId="0" quotePrefix="1" applyBorder="1" applyAlignment="1">
      <alignment horizontal="center"/>
    </xf>
    <xf numFmtId="0" fontId="0" fillId="0" borderId="15" xfId="0" quotePrefix="1" applyBorder="1" applyAlignment="1">
      <alignment horizontal="center"/>
    </xf>
    <xf numFmtId="0" fontId="0" fillId="0" borderId="6" xfId="0" quotePrefix="1" applyBorder="1"/>
    <xf numFmtId="0" fontId="0" fillId="0" borderId="12" xfId="0" applyBorder="1" applyAlignment="1">
      <alignment horizontal="center"/>
    </xf>
    <xf numFmtId="0" fontId="0" fillId="0" borderId="12" xfId="0" applyBorder="1"/>
    <xf numFmtId="0" fontId="2" fillId="0" borderId="0" xfId="0" applyFont="1" applyAlignment="1">
      <alignment horizontal="center" vertical="center"/>
    </xf>
    <xf numFmtId="0" fontId="0" fillId="0" borderId="7" xfId="0" applyBorder="1" applyAlignment="1">
      <alignment horizontal="left"/>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1" xfId="0" applyFont="1" applyFill="1" applyBorder="1" applyAlignment="1">
      <alignment horizont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6" xfId="0" applyFont="1" applyFill="1" applyBorder="1" applyAlignment="1">
      <alignment horizontal="center"/>
    </xf>
    <xf numFmtId="0" fontId="2" fillId="4" borderId="0" xfId="0" applyFont="1" applyFill="1" applyAlignment="1">
      <alignment horizontal="center"/>
    </xf>
    <xf numFmtId="0" fontId="11" fillId="0" borderId="0" xfId="0" applyFont="1" applyAlignment="1">
      <alignment horizontal="left" vertical="top" wrapText="1"/>
    </xf>
    <xf numFmtId="0" fontId="2" fillId="4" borderId="1" xfId="0" applyFont="1" applyFill="1" applyBorder="1" applyAlignment="1">
      <alignment horizontal="center" vertical="center"/>
    </xf>
    <xf numFmtId="0" fontId="2" fillId="4" borderId="12" xfId="0" applyFont="1" applyFill="1" applyBorder="1" applyAlignment="1">
      <alignment horizontal="center" vertical="center"/>
    </xf>
    <xf numFmtId="0" fontId="2" fillId="0" borderId="3" xfId="0" applyFont="1" applyBorder="1"/>
    <xf numFmtId="0" fontId="2" fillId="0" borderId="5" xfId="0" applyFont="1" applyBorder="1"/>
    <xf numFmtId="0" fontId="2" fillId="0" borderId="11" xfId="0" applyFont="1" applyBorder="1"/>
    <xf numFmtId="164" fontId="0" fillId="0" borderId="6" xfId="0" applyNumberFormat="1" applyBorder="1" applyAlignment="1">
      <alignment horizontal="center" vertical="center"/>
    </xf>
    <xf numFmtId="164" fontId="0" fillId="0" borderId="14" xfId="0" applyNumberFormat="1" applyBorder="1" applyAlignment="1">
      <alignment horizontal="center" vertical="center"/>
    </xf>
    <xf numFmtId="164" fontId="0" fillId="0" borderId="8"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5" xfId="0" applyNumberFormat="1" applyBorder="1" applyAlignment="1">
      <alignment horizontal="center" vertical="center"/>
    </xf>
    <xf numFmtId="164" fontId="0" fillId="0" borderId="7"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0" fontId="0" fillId="0" borderId="6" xfId="0" applyBorder="1" applyAlignment="1">
      <alignment horizontal="center"/>
    </xf>
    <xf numFmtId="0" fontId="0" fillId="0" borderId="6" xfId="0" quotePrefix="1" applyBorder="1" applyAlignment="1">
      <alignment horizontal="center"/>
    </xf>
    <xf numFmtId="1" fontId="0" fillId="0" borderId="14" xfId="0" applyNumberFormat="1" applyBorder="1" applyAlignment="1">
      <alignment horizontal="center" vertical="center"/>
    </xf>
    <xf numFmtId="1" fontId="0" fillId="0" borderId="15" xfId="0" applyNumberFormat="1" applyBorder="1" applyAlignment="1">
      <alignment horizontal="center" vertical="center"/>
    </xf>
    <xf numFmtId="1" fontId="0" fillId="0" borderId="6" xfId="0" applyNumberFormat="1" applyBorder="1" applyAlignment="1">
      <alignment horizontal="center" vertical="center"/>
    </xf>
    <xf numFmtId="1" fontId="0" fillId="0" borderId="8" xfId="0" applyNumberFormat="1" applyBorder="1" applyAlignment="1">
      <alignment horizontal="center" vertical="center"/>
    </xf>
    <xf numFmtId="1" fontId="0" fillId="0" borderId="10" xfId="0" applyNumberFormat="1" applyBorder="1" applyAlignment="1">
      <alignment horizontal="center" vertical="center"/>
    </xf>
    <xf numFmtId="1" fontId="0" fillId="0" borderId="2" xfId="0" applyNumberFormat="1" applyBorder="1" applyAlignment="1">
      <alignment horizontal="center" vertical="center"/>
    </xf>
    <xf numFmtId="1" fontId="0" fillId="0" borderId="15" xfId="0" quotePrefix="1" applyNumberFormat="1" applyBorder="1" applyAlignment="1">
      <alignment horizontal="center" vertical="center"/>
    </xf>
    <xf numFmtId="1" fontId="0" fillId="0" borderId="9" xfId="0" quotePrefix="1" applyNumberFormat="1" applyBorder="1" applyAlignment="1">
      <alignment horizontal="center" vertical="center"/>
    </xf>
    <xf numFmtId="1" fontId="0" fillId="0" borderId="10" xfId="0" quotePrefix="1" applyNumberFormat="1" applyBorder="1" applyAlignment="1">
      <alignment horizontal="center" vertical="center"/>
    </xf>
    <xf numFmtId="0" fontId="0" fillId="0" borderId="7" xfId="0" applyBorder="1" applyAlignment="1">
      <alignment horizontal="left" vertical="center" wrapText="1"/>
    </xf>
    <xf numFmtId="0" fontId="0" fillId="0" borderId="8" xfId="0" quotePrefix="1" applyBorder="1" applyAlignment="1">
      <alignment horizontal="left" vertical="center"/>
    </xf>
    <xf numFmtId="0" fontId="0" fillId="0" borderId="9" xfId="0" applyBorder="1" applyAlignment="1">
      <alignment horizontal="left" vertical="center" wrapText="1"/>
    </xf>
    <xf numFmtId="0" fontId="0" fillId="0" borderId="9" xfId="0" quotePrefix="1" applyBorder="1" applyAlignment="1">
      <alignment horizontal="center" vertical="center"/>
    </xf>
    <xf numFmtId="0" fontId="0" fillId="0" borderId="8" xfId="0" applyBorder="1" applyAlignment="1">
      <alignment horizontal="center"/>
    </xf>
    <xf numFmtId="0" fontId="0" fillId="0" borderId="1" xfId="0" applyBorder="1" applyAlignment="1">
      <alignment horizontal="center"/>
    </xf>
    <xf numFmtId="0" fontId="0" fillId="0" borderId="10" xfId="0" applyBorder="1" applyAlignment="1">
      <alignment horizontal="center"/>
    </xf>
    <xf numFmtId="1" fontId="0" fillId="0" borderId="1" xfId="0" applyNumberFormat="1" applyBorder="1" applyAlignment="1">
      <alignment horizontal="center"/>
    </xf>
    <xf numFmtId="1" fontId="0" fillId="0" borderId="12" xfId="0" applyNumberFormat="1" applyBorder="1" applyAlignment="1">
      <alignment horizontal="center"/>
    </xf>
    <xf numFmtId="1" fontId="0" fillId="0" borderId="13" xfId="0" applyNumberFormat="1" applyBorder="1" applyAlignment="1">
      <alignment horizontal="center"/>
    </xf>
    <xf numFmtId="1" fontId="0" fillId="0" borderId="6" xfId="0" applyNumberFormat="1" applyBorder="1" applyAlignment="1">
      <alignment horizontal="center"/>
    </xf>
    <xf numFmtId="1" fontId="0" fillId="0" borderId="0" xfId="0" applyNumberFormat="1" applyAlignment="1">
      <alignment horizontal="center"/>
    </xf>
    <xf numFmtId="1" fontId="0" fillId="0" borderId="14" xfId="0" applyNumberFormat="1" applyBorder="1" applyAlignment="1">
      <alignment horizontal="center"/>
    </xf>
    <xf numFmtId="1" fontId="0" fillId="0" borderId="8" xfId="0" applyNumberFormat="1" applyBorder="1" applyAlignment="1">
      <alignment horizontal="center"/>
    </xf>
    <xf numFmtId="1" fontId="0" fillId="0" borderId="10" xfId="0" applyNumberFormat="1" applyBorder="1" applyAlignment="1">
      <alignment horizontal="center"/>
    </xf>
    <xf numFmtId="1" fontId="0" fillId="0" borderId="15" xfId="0" applyNumberForma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2" fillId="4" borderId="10" xfId="0" applyFont="1" applyFill="1" applyBorder="1" applyAlignment="1">
      <alignment horizontal="center"/>
    </xf>
    <xf numFmtId="164" fontId="0" fillId="0" borderId="12" xfId="0" applyNumberFormat="1" applyBorder="1" applyAlignment="1">
      <alignment horizontal="center"/>
    </xf>
    <xf numFmtId="164" fontId="0" fillId="0" borderId="2" xfId="0" applyNumberFormat="1" applyBorder="1" applyAlignment="1">
      <alignment horizontal="center"/>
    </xf>
    <xf numFmtId="164" fontId="0" fillId="0" borderId="0" xfId="0" applyNumberFormat="1" applyAlignment="1">
      <alignment horizontal="center"/>
    </xf>
    <xf numFmtId="164" fontId="0" fillId="0" borderId="7" xfId="0" applyNumberFormat="1" applyBorder="1" applyAlignment="1">
      <alignment horizontal="center"/>
    </xf>
    <xf numFmtId="164" fontId="0" fillId="0" borderId="10" xfId="0" applyNumberFormat="1" applyBorder="1" applyAlignment="1">
      <alignment horizontal="center"/>
    </xf>
    <xf numFmtId="164" fontId="0" fillId="0" borderId="9" xfId="0" applyNumberFormat="1" applyBorder="1" applyAlignment="1">
      <alignment horizontal="center"/>
    </xf>
    <xf numFmtId="1" fontId="0" fillId="0" borderId="0" xfId="0" quotePrefix="1" applyNumberFormat="1" applyAlignment="1">
      <alignment horizontal="center"/>
    </xf>
    <xf numFmtId="1" fontId="0" fillId="0" borderId="14" xfId="0" quotePrefix="1" applyNumberFormat="1" applyBorder="1" applyAlignment="1">
      <alignment horizontal="center"/>
    </xf>
    <xf numFmtId="1" fontId="0" fillId="0" borderId="6" xfId="0" quotePrefix="1" applyNumberFormat="1" applyBorder="1" applyAlignment="1">
      <alignment horizontal="center"/>
    </xf>
    <xf numFmtId="164" fontId="0" fillId="0" borderId="0" xfId="0" quotePrefix="1" applyNumberFormat="1" applyAlignment="1">
      <alignment horizontal="center"/>
    </xf>
    <xf numFmtId="164" fontId="0" fillId="0" borderId="7" xfId="0" quotePrefix="1" applyNumberFormat="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164" fontId="0" fillId="0" borderId="1" xfId="0" applyNumberFormat="1" applyBorder="1" applyAlignment="1">
      <alignment horizontal="center"/>
    </xf>
    <xf numFmtId="164" fontId="0" fillId="0" borderId="13" xfId="0" applyNumberFormat="1" applyBorder="1" applyAlignment="1">
      <alignment horizontal="center"/>
    </xf>
    <xf numFmtId="164" fontId="0" fillId="0" borderId="6" xfId="0" applyNumberFormat="1" applyBorder="1" applyAlignment="1">
      <alignment horizontal="center"/>
    </xf>
    <xf numFmtId="164" fontId="0" fillId="0" borderId="14" xfId="0" applyNumberFormat="1" applyBorder="1" applyAlignment="1">
      <alignment horizontal="center"/>
    </xf>
    <xf numFmtId="164" fontId="0" fillId="0" borderId="8" xfId="0" applyNumberFormat="1" applyBorder="1" applyAlignment="1">
      <alignment horizontal="center"/>
    </xf>
    <xf numFmtId="164" fontId="0" fillId="0" borderId="15" xfId="0" applyNumberFormat="1" applyBorder="1" applyAlignment="1">
      <alignment horizontal="center"/>
    </xf>
    <xf numFmtId="0" fontId="2" fillId="4" borderId="11" xfId="0" applyFont="1" applyFill="1" applyBorder="1" applyAlignment="1">
      <alignment horizontal="center"/>
    </xf>
    <xf numFmtId="0" fontId="13" fillId="8" borderId="2" xfId="0" applyFont="1" applyFill="1" applyBorder="1"/>
    <xf numFmtId="0" fontId="0" fillId="9" borderId="7" xfId="0" applyFill="1" applyBorder="1"/>
    <xf numFmtId="0" fontId="13" fillId="14" borderId="7" xfId="0" applyFont="1" applyFill="1" applyBorder="1"/>
    <xf numFmtId="0" fontId="0" fillId="11" borderId="7" xfId="0" applyFill="1" applyBorder="1"/>
    <xf numFmtId="0" fontId="0" fillId="12" borderId="7" xfId="0" applyFill="1" applyBorder="1"/>
    <xf numFmtId="0" fontId="0" fillId="13" borderId="9" xfId="0" applyFill="1" applyBorder="1"/>
    <xf numFmtId="0" fontId="13" fillId="15" borderId="7" xfId="0" applyFont="1" applyFill="1" applyBorder="1"/>
    <xf numFmtId="0" fontId="13" fillId="16" borderId="7" xfId="0" applyFont="1" applyFill="1" applyBorder="1"/>
    <xf numFmtId="0" fontId="13" fillId="16" borderId="9" xfId="0" applyFont="1" applyFill="1" applyBorder="1"/>
    <xf numFmtId="0" fontId="2" fillId="0" borderId="3" xfId="0" applyFont="1" applyBorder="1" applyAlignment="1">
      <alignment horizontal="center"/>
    </xf>
    <xf numFmtId="0" fontId="2" fillId="0" borderId="5" xfId="0" applyFont="1" applyBorder="1" applyAlignment="1">
      <alignment horizont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2" fillId="0" borderId="1" xfId="0" applyFont="1" applyBorder="1"/>
    <xf numFmtId="0" fontId="0" fillId="10" borderId="7" xfId="0" applyFill="1" applyBorder="1"/>
    <xf numFmtId="0" fontId="0" fillId="9" borderId="2" xfId="0" applyFill="1" applyBorder="1"/>
    <xf numFmtId="1" fontId="0" fillId="0" borderId="12" xfId="0" applyNumberFormat="1" applyBorder="1" applyAlignment="1">
      <alignment horizontal="center" vertical="center"/>
    </xf>
    <xf numFmtId="1" fontId="0" fillId="0" borderId="13" xfId="0" applyNumberFormat="1" applyBorder="1" applyAlignment="1">
      <alignment horizontal="center" vertical="center"/>
    </xf>
    <xf numFmtId="0" fontId="0" fillId="0" borderId="13" xfId="0" quotePrefix="1" applyBorder="1"/>
    <xf numFmtId="0" fontId="0" fillId="0" borderId="14" xfId="0" applyBorder="1" applyAlignment="1">
      <alignment wrapText="1"/>
    </xf>
    <xf numFmtId="0" fontId="0" fillId="0" borderId="14" xfId="0" applyBorder="1" applyAlignment="1">
      <alignment horizontal="left"/>
    </xf>
    <xf numFmtId="0" fontId="0" fillId="0" borderId="7" xfId="0" applyBorder="1" applyAlignment="1">
      <alignment vertical="center"/>
    </xf>
    <xf numFmtId="0" fontId="0" fillId="0" borderId="9" xfId="0" applyBorder="1" applyAlignment="1">
      <alignment vertical="center"/>
    </xf>
    <xf numFmtId="1" fontId="0" fillId="0" borderId="1" xfId="0" applyNumberFormat="1" applyBorder="1" applyAlignment="1">
      <alignment horizontal="center" vertical="center"/>
    </xf>
    <xf numFmtId="0" fontId="0" fillId="0" borderId="14" xfId="0" quotePrefix="1" applyBorder="1"/>
    <xf numFmtId="0" fontId="2" fillId="0" borderId="11" xfId="0" applyFont="1" applyBorder="1" applyAlignment="1">
      <alignment horizontal="center" vertical="center"/>
    </xf>
    <xf numFmtId="0" fontId="2" fillId="0" borderId="1" xfId="0" applyFont="1" applyBorder="1" applyAlignment="1">
      <alignment horizontal="center"/>
    </xf>
    <xf numFmtId="0" fontId="2" fillId="0" borderId="13" xfId="0" applyFont="1" applyBorder="1" applyAlignment="1">
      <alignment horizontal="center"/>
    </xf>
    <xf numFmtId="0" fontId="0" fillId="0" borderId="13" xfId="0" applyBorder="1" applyAlignment="1">
      <alignment horizontal="center" vertical="center"/>
    </xf>
    <xf numFmtId="0" fontId="2" fillId="0" borderId="11" xfId="0" applyFont="1" applyBorder="1" applyAlignment="1">
      <alignment horizontal="center"/>
    </xf>
    <xf numFmtId="0" fontId="0" fillId="0" borderId="2" xfId="0" applyBorder="1" applyAlignment="1">
      <alignment horizontal="center" vertical="center" wrapText="1"/>
    </xf>
    <xf numFmtId="0" fontId="0" fillId="0" borderId="9" xfId="0" applyBorder="1" applyAlignment="1">
      <alignment horizontal="center" wrapText="1"/>
    </xf>
    <xf numFmtId="0" fontId="2" fillId="5" borderId="11" xfId="0" applyFont="1" applyFill="1" applyBorder="1" applyAlignment="1">
      <alignment vertical="center" wrapText="1"/>
    </xf>
    <xf numFmtId="0" fontId="0" fillId="17" borderId="0" xfId="0" applyFill="1"/>
    <xf numFmtId="0" fontId="6" fillId="17" borderId="0" xfId="0" applyFont="1" applyFill="1"/>
    <xf numFmtId="0" fontId="2" fillId="0" borderId="8" xfId="0" applyFont="1" applyBorder="1" applyAlignment="1">
      <alignment horizontal="center"/>
    </xf>
    <xf numFmtId="0" fontId="2" fillId="0" borderId="15" xfId="0" applyFont="1" applyBorder="1" applyAlignment="1">
      <alignment horizontal="center"/>
    </xf>
    <xf numFmtId="0" fontId="2" fillId="0" borderId="4" xfId="0" applyFont="1" applyBorder="1"/>
    <xf numFmtId="0" fontId="2" fillId="4" borderId="5" xfId="0" applyFont="1" applyFill="1" applyBorder="1" applyAlignment="1">
      <alignment horizontal="center" vertical="center"/>
    </xf>
    <xf numFmtId="0" fontId="0" fillId="18" borderId="0" xfId="0" applyFill="1"/>
    <xf numFmtId="0" fontId="6" fillId="18" borderId="0" xfId="0" applyFont="1" applyFill="1"/>
    <xf numFmtId="0" fontId="0" fillId="0" borderId="0" xfId="0" applyAlignment="1">
      <alignment horizontal="center" vertical="center" wrapText="1"/>
    </xf>
    <xf numFmtId="0" fontId="0" fillId="0" borderId="1" xfId="0" quotePrefix="1" applyBorder="1"/>
    <xf numFmtId="0" fontId="0" fillId="0" borderId="12" xfId="0" quotePrefix="1" applyBorder="1"/>
    <xf numFmtId="164" fontId="0" fillId="0" borderId="6" xfId="0" applyNumberFormat="1" applyBorder="1" applyAlignment="1">
      <alignment horizontal="center" wrapText="1"/>
    </xf>
    <xf numFmtId="164" fontId="0" fillId="0" borderId="0" xfId="0" applyNumberFormat="1" applyAlignment="1">
      <alignment horizontal="center" wrapText="1"/>
    </xf>
    <xf numFmtId="164" fontId="0" fillId="0" borderId="14" xfId="0" applyNumberFormat="1" applyBorder="1" applyAlignment="1">
      <alignment horizontal="center" wrapText="1"/>
    </xf>
    <xf numFmtId="0" fontId="16" fillId="0" borderId="0" xfId="0" applyFont="1"/>
    <xf numFmtId="0" fontId="0" fillId="0" borderId="4" xfId="0" quotePrefix="1" applyBorder="1"/>
    <xf numFmtId="0" fontId="0" fillId="0" borderId="4" xfId="0" applyBorder="1" applyAlignment="1">
      <alignment horizontal="center" vertical="center"/>
    </xf>
    <xf numFmtId="0" fontId="2" fillId="0" borderId="3" xfId="0" applyFont="1" applyBorder="1" applyAlignment="1">
      <alignment horizontal="center" vertical="center"/>
    </xf>
    <xf numFmtId="164" fontId="0" fillId="0" borderId="1" xfId="0" applyNumberFormat="1" applyBorder="1" applyAlignment="1">
      <alignment horizontal="center" vertical="center"/>
    </xf>
    <xf numFmtId="0" fontId="0" fillId="0" borderId="11" xfId="0" applyBorder="1"/>
    <xf numFmtId="0" fontId="2" fillId="0" borderId="4" xfId="0" applyFont="1" applyBorder="1" applyAlignment="1">
      <alignment horizont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2" fillId="0" borderId="12" xfId="0" applyFont="1" applyBorder="1" applyAlignment="1">
      <alignment horizont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0" fillId="0" borderId="12" xfId="0" applyBorder="1" applyAlignment="1">
      <alignment vertical="center"/>
    </xf>
    <xf numFmtId="0" fontId="0" fillId="0" borderId="0" xfId="0" applyAlignment="1">
      <alignment vertical="center"/>
    </xf>
    <xf numFmtId="0" fontId="0" fillId="0" borderId="8" xfId="0" applyBorder="1"/>
    <xf numFmtId="0" fontId="2" fillId="5" borderId="2" xfId="0" applyFont="1" applyFill="1" applyBorder="1" applyAlignment="1">
      <alignment vertical="center" wrapText="1"/>
    </xf>
    <xf numFmtId="0" fontId="2" fillId="0" borderId="12" xfId="0" applyFont="1" applyBorder="1"/>
    <xf numFmtId="0" fontId="2" fillId="0" borderId="13" xfId="0" applyFont="1" applyBorder="1"/>
    <xf numFmtId="0" fontId="2" fillId="0" borderId="14" xfId="0" applyFont="1" applyBorder="1" applyAlignment="1">
      <alignment horizontal="center"/>
    </xf>
    <xf numFmtId="0" fontId="2" fillId="0" borderId="2" xfId="0" applyFont="1" applyBorder="1"/>
    <xf numFmtId="0" fontId="0" fillId="0" borderId="0" xfId="0" applyAlignment="1">
      <alignment vertical="center" wrapText="1"/>
    </xf>
    <xf numFmtId="0" fontId="0" fillId="0" borderId="12" xfId="0" applyBorder="1" applyAlignment="1">
      <alignment horizontal="center" vertical="center"/>
    </xf>
    <xf numFmtId="0" fontId="0" fillId="0" borderId="13" xfId="0" applyBorder="1" applyAlignment="1">
      <alignment horizontal="left"/>
    </xf>
    <xf numFmtId="0" fontId="0" fillId="0" borderId="10" xfId="0" applyBorder="1" applyAlignment="1">
      <alignment horizontal="center" vertical="center"/>
    </xf>
    <xf numFmtId="0" fontId="0" fillId="0" borderId="10" xfId="0" applyBorder="1" applyAlignment="1">
      <alignment vertical="center"/>
    </xf>
    <xf numFmtId="0" fontId="0" fillId="0" borderId="15" xfId="0" applyBorder="1" applyAlignment="1">
      <alignment vertical="center" wrapText="1"/>
    </xf>
    <xf numFmtId="0" fontId="0" fillId="0" borderId="1" xfId="0" applyBorder="1"/>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0" fontId="0" fillId="0" borderId="5" xfId="0" quotePrefix="1" applyBorder="1" applyAlignment="1">
      <alignment horizontal="center" vertical="center"/>
    </xf>
    <xf numFmtId="164" fontId="7" fillId="0" borderId="3" xfId="0" applyNumberFormat="1" applyFont="1" applyBorder="1" applyAlignment="1">
      <alignment horizontal="center" vertical="center"/>
    </xf>
    <xf numFmtId="164" fontId="7" fillId="0" borderId="5" xfId="0" applyNumberFormat="1" applyFont="1" applyBorder="1" applyAlignment="1">
      <alignment horizontal="center" vertical="center"/>
    </xf>
    <xf numFmtId="1" fontId="0" fillId="0" borderId="16" xfId="0" applyNumberFormat="1" applyBorder="1" applyAlignment="1">
      <alignment horizontal="center" vertical="center"/>
    </xf>
    <xf numFmtId="164" fontId="0" fillId="0" borderId="5" xfId="0" quotePrefix="1" applyNumberFormat="1" applyBorder="1" applyAlignment="1">
      <alignment horizontal="center" vertical="center"/>
    </xf>
    <xf numFmtId="0" fontId="2" fillId="0" borderId="8" xfId="0" applyFont="1" applyBorder="1"/>
    <xf numFmtId="0" fontId="2" fillId="0" borderId="10" xfId="0" applyFont="1" applyBorder="1"/>
    <xf numFmtId="0" fontId="2" fillId="0" borderId="15" xfId="0" applyFont="1" applyBorder="1"/>
    <xf numFmtId="164" fontId="7" fillId="0" borderId="4" xfId="0" applyNumberFormat="1" applyFont="1" applyBorder="1" applyAlignment="1">
      <alignment horizontal="center" vertical="center"/>
    </xf>
    <xf numFmtId="0" fontId="2" fillId="4" borderId="13" xfId="0" applyFont="1" applyFill="1" applyBorder="1" applyAlignment="1">
      <alignment horizontal="center" vertical="center"/>
    </xf>
    <xf numFmtId="0" fontId="0" fillId="0" borderId="6" xfId="0" applyBorder="1"/>
    <xf numFmtId="164" fontId="0" fillId="0" borderId="2" xfId="0" applyNumberFormat="1" applyBorder="1" applyAlignment="1">
      <alignment horizontal="center" vertical="center"/>
    </xf>
    <xf numFmtId="0" fontId="2" fillId="4" borderId="11" xfId="0" applyFont="1" applyFill="1" applyBorder="1" applyAlignment="1">
      <alignment horizontal="center" vertical="center"/>
    </xf>
    <xf numFmtId="164" fontId="0" fillId="0" borderId="11" xfId="0" applyNumberFormat="1" applyBorder="1" applyAlignment="1">
      <alignment horizontal="center" vertical="center"/>
    </xf>
    <xf numFmtId="0" fontId="0" fillId="0" borderId="5" xfId="0" applyBorder="1" applyAlignment="1">
      <alignment wrapText="1"/>
    </xf>
    <xf numFmtId="1" fontId="0" fillId="0" borderId="3" xfId="0" quotePrefix="1" applyNumberFormat="1" applyBorder="1" applyAlignment="1">
      <alignment horizontal="center" vertical="center"/>
    </xf>
    <xf numFmtId="1" fontId="0" fillId="0" borderId="4" xfId="0" quotePrefix="1" applyNumberFormat="1" applyBorder="1" applyAlignment="1">
      <alignment horizontal="center" vertical="center"/>
    </xf>
    <xf numFmtId="1" fontId="0" fillId="0" borderId="5" xfId="0" quotePrefix="1" applyNumberFormat="1" applyBorder="1" applyAlignment="1">
      <alignment horizontal="center" vertical="center"/>
    </xf>
    <xf numFmtId="1" fontId="0" fillId="0" borderId="1" xfId="0" quotePrefix="1" applyNumberFormat="1" applyBorder="1" applyAlignment="1">
      <alignment horizontal="center"/>
    </xf>
    <xf numFmtId="1" fontId="0" fillId="0" borderId="12" xfId="0" quotePrefix="1" applyNumberFormat="1" applyBorder="1" applyAlignment="1">
      <alignment horizontal="center"/>
    </xf>
    <xf numFmtId="1" fontId="0" fillId="0" borderId="13" xfId="0" quotePrefix="1" applyNumberFormat="1" applyBorder="1" applyAlignment="1">
      <alignment horizontal="center"/>
    </xf>
    <xf numFmtId="1" fontId="0" fillId="0" borderId="8" xfId="0" quotePrefix="1" applyNumberFormat="1" applyBorder="1" applyAlignment="1">
      <alignment horizontal="center"/>
    </xf>
    <xf numFmtId="1" fontId="0" fillId="0" borderId="10" xfId="0" quotePrefix="1" applyNumberFormat="1" applyBorder="1" applyAlignment="1">
      <alignment horizontal="center"/>
    </xf>
    <xf numFmtId="1" fontId="0" fillId="0" borderId="15" xfId="0" quotePrefix="1" applyNumberFormat="1" applyBorder="1" applyAlignment="1">
      <alignment horizontal="center"/>
    </xf>
    <xf numFmtId="0" fontId="0" fillId="0" borderId="5" xfId="0" quotePrefix="1" applyBorder="1"/>
    <xf numFmtId="164" fontId="0" fillId="0" borderId="5" xfId="0" applyNumberFormat="1" applyBorder="1" applyAlignment="1">
      <alignment horizontal="center" vertical="center"/>
    </xf>
    <xf numFmtId="1" fontId="0" fillId="0" borderId="0" xfId="0" quotePrefix="1" applyNumberFormat="1" applyAlignment="1">
      <alignment horizontal="center" vertical="center"/>
    </xf>
    <xf numFmtId="1" fontId="0" fillId="0" borderId="1" xfId="0" quotePrefix="1" applyNumberFormat="1" applyBorder="1" applyAlignment="1">
      <alignment horizontal="center" vertical="center"/>
    </xf>
    <xf numFmtId="1" fontId="0" fillId="0" borderId="12" xfId="0" quotePrefix="1" applyNumberFormat="1" applyBorder="1" applyAlignment="1">
      <alignment horizontal="center" vertical="center"/>
    </xf>
    <xf numFmtId="1" fontId="0" fillId="0" borderId="13" xfId="0" quotePrefix="1" applyNumberFormat="1" applyBorder="1" applyAlignment="1">
      <alignment horizontal="center" vertical="center"/>
    </xf>
    <xf numFmtId="1" fontId="0" fillId="0" borderId="6" xfId="0" quotePrefix="1" applyNumberFormat="1" applyBorder="1" applyAlignment="1">
      <alignment horizontal="center" vertical="center"/>
    </xf>
    <xf numFmtId="1" fontId="0" fillId="0" borderId="14" xfId="0" quotePrefix="1" applyNumberFormat="1" applyBorder="1" applyAlignment="1">
      <alignment horizontal="center" vertical="center"/>
    </xf>
    <xf numFmtId="1" fontId="0" fillId="0" borderId="8" xfId="0" quotePrefix="1" applyNumberFormat="1" applyBorder="1" applyAlignment="1">
      <alignment horizontal="center" vertical="center"/>
    </xf>
    <xf numFmtId="0" fontId="0" fillId="0" borderId="13" xfId="0" quotePrefix="1" applyBorder="1" applyAlignment="1">
      <alignment vertical="center" wrapText="1"/>
    </xf>
    <xf numFmtId="0" fontId="0" fillId="0" borderId="14" xfId="0" quotePrefix="1" applyBorder="1" applyAlignment="1">
      <alignment vertical="center" wrapText="1"/>
    </xf>
    <xf numFmtId="0" fontId="0" fillId="0" borderId="15" xfId="0" quotePrefix="1" applyBorder="1" applyAlignment="1">
      <alignment vertical="center" wrapText="1"/>
    </xf>
    <xf numFmtId="0" fontId="0" fillId="0" borderId="12" xfId="0" quotePrefix="1" applyBorder="1" applyAlignment="1">
      <alignment horizontal="center"/>
    </xf>
    <xf numFmtId="0" fontId="0" fillId="0" borderId="0" xfId="0" quotePrefix="1" applyAlignment="1">
      <alignment horizontal="center"/>
    </xf>
    <xf numFmtId="0" fontId="0" fillId="0" borderId="13" xfId="0" quotePrefix="1" applyBorder="1" applyAlignment="1">
      <alignment horizont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13" xfId="0" applyBorder="1" applyAlignment="1">
      <alignment wrapText="1"/>
    </xf>
    <xf numFmtId="0" fontId="0" fillId="0" borderId="8" xfId="0" quotePrefix="1" applyBorder="1"/>
    <xf numFmtId="0" fontId="0" fillId="0" borderId="10" xfId="0" quotePrefix="1" applyBorder="1"/>
    <xf numFmtId="0" fontId="0" fillId="0" borderId="15" xfId="0" quotePrefix="1" applyBorder="1"/>
    <xf numFmtId="0" fontId="0" fillId="0" borderId="2" xfId="0" applyBorder="1" applyAlignment="1">
      <alignment wrapText="1"/>
    </xf>
    <xf numFmtId="0" fontId="0" fillId="0" borderId="7" xfId="0" applyBorder="1" applyAlignment="1">
      <alignment wrapText="1"/>
    </xf>
    <xf numFmtId="0" fontId="0" fillId="0" borderId="9" xfId="0" applyBorder="1" applyAlignment="1">
      <alignment wrapText="1"/>
    </xf>
    <xf numFmtId="0" fontId="0" fillId="0" borderId="0" xfId="0" quotePrefix="1" applyAlignment="1">
      <alignment horizontal="center" vertical="center"/>
    </xf>
    <xf numFmtId="0" fontId="0" fillId="0" borderId="10" xfId="0" quotePrefix="1" applyBorder="1" applyAlignment="1">
      <alignment horizontal="center" vertical="center"/>
    </xf>
    <xf numFmtId="0" fontId="0" fillId="0" borderId="10" xfId="0" applyBorder="1" applyAlignment="1">
      <alignment horizontal="left" vertical="center"/>
    </xf>
    <xf numFmtId="0" fontId="2" fillId="0" borderId="7" xfId="0" applyFont="1" applyBorder="1" applyAlignment="1">
      <alignment wrapText="1"/>
    </xf>
    <xf numFmtId="0" fontId="2" fillId="0" borderId="0" xfId="0" quotePrefix="1" applyFont="1" applyAlignment="1">
      <alignment horizontal="center" vertical="center"/>
    </xf>
    <xf numFmtId="0" fontId="2" fillId="0" borderId="6" xfId="0" quotePrefix="1" applyFont="1" applyBorder="1"/>
    <xf numFmtId="0" fontId="2" fillId="0" borderId="14" xfId="0" quotePrefix="1" applyFont="1" applyBorder="1"/>
    <xf numFmtId="0" fontId="2" fillId="0" borderId="1" xfId="0" applyFont="1" applyBorder="1" applyAlignment="1">
      <alignment horizontal="center" vertical="center" wrapText="1"/>
    </xf>
    <xf numFmtId="1" fontId="0" fillId="0" borderId="3" xfId="0" applyNumberFormat="1" applyBorder="1" applyAlignment="1">
      <alignment horizontal="center"/>
    </xf>
    <xf numFmtId="1" fontId="0" fillId="0" borderId="4" xfId="0" applyNumberFormat="1" applyBorder="1" applyAlignment="1">
      <alignment horizontal="center"/>
    </xf>
    <xf numFmtId="1" fontId="0" fillId="0" borderId="5" xfId="0" applyNumberFormat="1" applyBorder="1" applyAlignment="1">
      <alignment horizontal="center"/>
    </xf>
    <xf numFmtId="164" fontId="0" fillId="0" borderId="4" xfId="0" applyNumberFormat="1" applyBorder="1" applyAlignment="1">
      <alignment horizontal="center"/>
    </xf>
    <xf numFmtId="164" fontId="0" fillId="0" borderId="12" xfId="0" quotePrefix="1" applyNumberFormat="1" applyBorder="1" applyAlignment="1">
      <alignment horizontal="center"/>
    </xf>
    <xf numFmtId="164" fontId="0" fillId="0" borderId="10" xfId="0" quotePrefix="1" applyNumberFormat="1" applyBorder="1" applyAlignment="1">
      <alignment horizontal="center"/>
    </xf>
    <xf numFmtId="164" fontId="0" fillId="0" borderId="12" xfId="0" quotePrefix="1" applyNumberFormat="1" applyBorder="1" applyAlignment="1">
      <alignment horizontal="center" vertical="center"/>
    </xf>
    <xf numFmtId="164" fontId="0" fillId="0" borderId="0" xfId="0" quotePrefix="1" applyNumberFormat="1" applyAlignment="1">
      <alignment horizontal="center" vertical="center"/>
    </xf>
    <xf numFmtId="164" fontId="0" fillId="0" borderId="10" xfId="0" quotePrefix="1" applyNumberFormat="1" applyBorder="1" applyAlignment="1">
      <alignment horizontal="center" vertical="center"/>
    </xf>
    <xf numFmtId="0" fontId="0" fillId="0" borderId="7" xfId="0" applyBorder="1" applyAlignment="1">
      <alignment horizontal="center" vertical="center" wrapText="1"/>
    </xf>
    <xf numFmtId="0" fontId="2" fillId="5" borderId="2" xfId="0" applyFont="1" applyFill="1" applyBorder="1" applyAlignment="1">
      <alignment horizontal="center" vertical="center" wrapText="1"/>
    </xf>
    <xf numFmtId="0" fontId="0" fillId="0" borderId="2" xfId="0" applyBorder="1" applyAlignment="1">
      <alignment vertical="center"/>
    </xf>
    <xf numFmtId="0" fontId="0" fillId="0" borderId="12" xfId="0" applyBorder="1" applyAlignment="1">
      <alignment horizontal="left" vertical="center"/>
    </xf>
    <xf numFmtId="0" fontId="0" fillId="0" borderId="12" xfId="0" applyBorder="1" applyAlignment="1">
      <alignment wrapText="1"/>
    </xf>
    <xf numFmtId="0" fontId="0" fillId="0" borderId="10" xfId="0" applyBorder="1" applyAlignment="1">
      <alignment wrapText="1"/>
    </xf>
    <xf numFmtId="0" fontId="0" fillId="4" borderId="2" xfId="0" applyFill="1" applyBorder="1" applyAlignment="1">
      <alignment horizontal="left" vertical="center"/>
    </xf>
    <xf numFmtId="0" fontId="0" fillId="4" borderId="7" xfId="0" applyFill="1" applyBorder="1" applyAlignment="1">
      <alignment horizontal="left" vertical="center"/>
    </xf>
    <xf numFmtId="0" fontId="0" fillId="7" borderId="7" xfId="0" applyFill="1" applyBorder="1" applyAlignment="1">
      <alignment horizontal="left" vertical="center"/>
    </xf>
    <xf numFmtId="0" fontId="0" fillId="4" borderId="9" xfId="0" applyFill="1" applyBorder="1" applyAlignment="1">
      <alignment horizontal="left" vertical="center"/>
    </xf>
    <xf numFmtId="0" fontId="0" fillId="0" borderId="6" xfId="0" quotePrefix="1" applyBorder="1" applyAlignment="1">
      <alignment vertical="center"/>
    </xf>
    <xf numFmtId="0" fontId="0" fillId="0" borderId="8" xfId="0" quotePrefix="1" applyBorder="1" applyAlignment="1">
      <alignment vertical="center"/>
    </xf>
    <xf numFmtId="0" fontId="0" fillId="4" borderId="7" xfId="0" applyFill="1" applyBorder="1" applyAlignment="1">
      <alignment horizontal="left" vertical="center" wrapText="1"/>
    </xf>
    <xf numFmtId="0" fontId="2" fillId="0" borderId="3" xfId="0" applyFont="1" applyBorder="1" applyAlignment="1">
      <alignment vertical="top"/>
    </xf>
    <xf numFmtId="0" fontId="0" fillId="0" borderId="3" xfId="0" applyBorder="1" applyAlignment="1">
      <alignment wrapText="1"/>
    </xf>
    <xf numFmtId="0" fontId="2" fillId="0" borderId="3" xfId="0" applyFont="1" applyBorder="1" applyAlignment="1">
      <alignment horizontal="center" vertical="top"/>
    </xf>
    <xf numFmtId="0" fontId="2" fillId="0" borderId="5" xfId="0" applyFont="1" applyBorder="1" applyAlignment="1">
      <alignment vertical="top" wrapText="1"/>
    </xf>
    <xf numFmtId="0" fontId="2" fillId="0" borderId="3" xfId="0" applyFont="1" applyBorder="1" applyAlignment="1">
      <alignment horizontal="left" vertical="center"/>
    </xf>
    <xf numFmtId="0" fontId="2" fillId="0" borderId="5" xfId="0" applyFont="1" applyBorder="1" applyAlignment="1">
      <alignment horizontal="left" vertical="center" wrapText="1"/>
    </xf>
    <xf numFmtId="0" fontId="2" fillId="0" borderId="0" xfId="0" quotePrefix="1" applyFont="1" applyAlignment="1">
      <alignment horizontal="left" vertical="center"/>
    </xf>
    <xf numFmtId="0" fontId="2" fillId="4" borderId="4" xfId="0" applyFont="1" applyFill="1" applyBorder="1"/>
    <xf numFmtId="0" fontId="0" fillId="0" borderId="4" xfId="0" applyBorder="1" applyAlignment="1">
      <alignment horizontal="left" vertical="center"/>
    </xf>
    <xf numFmtId="1" fontId="0" fillId="0" borderId="2" xfId="0" applyNumberFormat="1" applyBorder="1" applyAlignment="1">
      <alignment horizontal="center"/>
    </xf>
    <xf numFmtId="1" fontId="0" fillId="0" borderId="9" xfId="0" applyNumberFormat="1" applyBorder="1" applyAlignment="1">
      <alignment horizontal="center"/>
    </xf>
    <xf numFmtId="0" fontId="0" fillId="0" borderId="9" xfId="0" applyBorder="1" applyAlignment="1">
      <alignment horizontal="center" vertical="center" wrapText="1"/>
    </xf>
    <xf numFmtId="0" fontId="0" fillId="0" borderId="11" xfId="0" quotePrefix="1" applyBorder="1" applyAlignment="1">
      <alignment horizontal="center" vertical="center"/>
    </xf>
    <xf numFmtId="1" fontId="0" fillId="0" borderId="9" xfId="0" applyNumberFormat="1" applyBorder="1" applyAlignment="1">
      <alignment horizontal="center" vertical="center" wrapText="1"/>
    </xf>
    <xf numFmtId="49" fontId="0" fillId="0" borderId="7" xfId="0" quotePrefix="1" applyNumberFormat="1" applyBorder="1" applyAlignment="1">
      <alignment horizontal="center" vertical="center"/>
    </xf>
    <xf numFmtId="0" fontId="2" fillId="5" borderId="4" xfId="0" applyFont="1" applyFill="1" applyBorder="1" applyAlignment="1">
      <alignmen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1" fontId="2" fillId="0" borderId="14" xfId="0" applyNumberFormat="1" applyFont="1" applyBorder="1" applyAlignment="1">
      <alignment horizontal="center" vertical="center"/>
    </xf>
    <xf numFmtId="0" fontId="0" fillId="0" borderId="14" xfId="0" quotePrefix="1"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left" vertical="center"/>
    </xf>
    <xf numFmtId="0" fontId="0" fillId="19" borderId="11" xfId="0" applyFill="1" applyBorder="1"/>
    <xf numFmtId="0" fontId="0" fillId="0" borderId="11" xfId="0" applyBorder="1" applyAlignment="1">
      <alignment horizontal="left" vertical="center" wrapText="1"/>
    </xf>
    <xf numFmtId="0" fontId="0" fillId="0" borderId="1" xfId="0" quotePrefix="1" applyBorder="1" applyAlignment="1">
      <alignment horizontal="center"/>
    </xf>
    <xf numFmtId="0" fontId="2" fillId="4" borderId="11" xfId="0" applyFont="1" applyFill="1" applyBorder="1" applyAlignment="1">
      <alignment horizontal="center" vertical="center" wrapText="1"/>
    </xf>
    <xf numFmtId="0" fontId="0" fillId="0" borderId="11" xfId="0" applyBorder="1" applyAlignment="1">
      <alignment horizontal="center"/>
    </xf>
    <xf numFmtId="1" fontId="0" fillId="0" borderId="11" xfId="0" applyNumberFormat="1" applyBorder="1" applyAlignment="1">
      <alignment horizontal="center"/>
    </xf>
    <xf numFmtId="0" fontId="0" fillId="4" borderId="0" xfId="0" applyFill="1" applyAlignment="1">
      <alignment horizontal="center"/>
    </xf>
    <xf numFmtId="164" fontId="2" fillId="0" borderId="0" xfId="0" quotePrefix="1" applyNumberFormat="1" applyFont="1" applyAlignment="1">
      <alignment horizontal="center"/>
    </xf>
    <xf numFmtId="0" fontId="0" fillId="0" borderId="13" xfId="0" applyBorder="1" applyAlignment="1">
      <alignment vertical="center"/>
    </xf>
    <xf numFmtId="0" fontId="0" fillId="0" borderId="14" xfId="0" applyBorder="1" applyAlignment="1">
      <alignment vertical="center"/>
    </xf>
    <xf numFmtId="0" fontId="2" fillId="0" borderId="14" xfId="0" applyFont="1" applyBorder="1" applyAlignment="1">
      <alignment vertical="center"/>
    </xf>
    <xf numFmtId="0" fontId="2" fillId="0" borderId="14" xfId="0" applyFont="1" applyBorder="1"/>
    <xf numFmtId="0" fontId="0" fillId="0" borderId="15" xfId="0" applyBorder="1" applyAlignment="1">
      <alignment vertical="center"/>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4" fillId="0" borderId="1"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14" fillId="0" borderId="8" xfId="0" applyFont="1" applyBorder="1" applyAlignment="1">
      <alignment horizontal="center" vertical="center" textRotation="90"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14" fillId="0" borderId="2"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9" xfId="0" applyFont="1" applyBorder="1" applyAlignment="1">
      <alignment horizontal="center" vertical="center" textRotation="90"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1" xfId="0" quotePrefix="1" applyBorder="1" applyAlignment="1">
      <alignment horizontal="left" vertical="center"/>
    </xf>
    <xf numFmtId="0" fontId="0" fillId="0" borderId="6" xfId="0" quotePrefix="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2" fillId="5" borderId="2"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0" fillId="0" borderId="7" xfId="0" applyBorder="1" applyAlignment="1">
      <alignment vertical="center" wrapText="1"/>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vertical="center"/>
    </xf>
    <xf numFmtId="0" fontId="0" fillId="0" borderId="7" xfId="0" applyBorder="1" applyAlignment="1">
      <alignment vertical="center"/>
    </xf>
    <xf numFmtId="1" fontId="0" fillId="0" borderId="6" xfId="0" applyNumberFormat="1" applyBorder="1" applyAlignment="1">
      <alignment horizontal="center" vertical="center"/>
    </xf>
    <xf numFmtId="1" fontId="0" fillId="0" borderId="0" xfId="0" applyNumberFormat="1" applyAlignment="1">
      <alignment horizontal="center" vertical="center"/>
    </xf>
    <xf numFmtId="1" fontId="0" fillId="0" borderId="14" xfId="0" applyNumberFormat="1" applyBorder="1" applyAlignment="1">
      <alignment horizontal="center" vertical="center"/>
    </xf>
    <xf numFmtId="0" fontId="0" fillId="0" borderId="14" xfId="0" applyBorder="1" applyAlignment="1">
      <alignment horizontal="left" wrapText="1"/>
    </xf>
    <xf numFmtId="0" fontId="0" fillId="0" borderId="10" xfId="0" applyBorder="1" applyAlignment="1">
      <alignment horizontal="left" vertical="center" wrapText="1"/>
    </xf>
    <xf numFmtId="0" fontId="2" fillId="5" borderId="9"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2" xfId="0" applyFont="1" applyFill="1" applyBorder="1" applyAlignment="1">
      <alignment horizontal="left" vertical="center"/>
    </xf>
    <xf numFmtId="0" fontId="2" fillId="4" borderId="7" xfId="0" applyFont="1" applyFill="1" applyBorder="1" applyAlignment="1">
      <alignment horizontal="left" vertical="center"/>
    </xf>
    <xf numFmtId="0" fontId="2" fillId="4" borderId="9" xfId="0" applyFont="1" applyFill="1" applyBorder="1" applyAlignment="1">
      <alignment horizontal="left" vertical="center"/>
    </xf>
    <xf numFmtId="0" fontId="2" fillId="4" borderId="2" xfId="0" applyFont="1" applyFill="1" applyBorder="1" applyAlignment="1">
      <alignment horizontal="center"/>
    </xf>
    <xf numFmtId="0" fontId="2" fillId="4" borderId="7" xfId="0" applyFont="1" applyFill="1" applyBorder="1" applyAlignment="1">
      <alignment horizontal="center"/>
    </xf>
    <xf numFmtId="0" fontId="2" fillId="4" borderId="9" xfId="0" applyFont="1" applyFill="1" applyBorder="1" applyAlignment="1">
      <alignment horizontal="center"/>
    </xf>
    <xf numFmtId="0" fontId="2" fillId="4" borderId="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2" xfId="0" applyFont="1" applyFill="1" applyBorder="1" applyAlignment="1">
      <alignment horizontal="center" vertical="center"/>
    </xf>
    <xf numFmtId="0" fontId="2" fillId="4" borderId="0" xfId="0" applyFont="1" applyFill="1" applyAlignment="1">
      <alignment horizontal="center" vertical="center"/>
    </xf>
    <xf numFmtId="0" fontId="2" fillId="4" borderId="1" xfId="0" applyFont="1" applyFill="1" applyBorder="1" applyAlignment="1">
      <alignment horizont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6" xfId="0" applyFont="1" applyFill="1" applyBorder="1" applyAlignment="1">
      <alignment horizontal="center"/>
    </xf>
    <xf numFmtId="0" fontId="2" fillId="4" borderId="0" xfId="0" applyFont="1" applyFill="1" applyAlignment="1">
      <alignment horizontal="center"/>
    </xf>
    <xf numFmtId="0" fontId="0" fillId="0" borderId="0" xfId="0" applyAlignment="1">
      <alignment horizontal="left" wrapText="1"/>
    </xf>
    <xf numFmtId="0" fontId="0" fillId="0" borderId="8"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11" fillId="0" borderId="0" xfId="0" applyFont="1" applyAlignment="1">
      <alignment horizontal="left" vertical="top"/>
    </xf>
    <xf numFmtId="0" fontId="15" fillId="0" borderId="0" xfId="0" applyFont="1" applyAlignment="1">
      <alignment horizontal="left" vertical="top" wrapText="1"/>
    </xf>
    <xf numFmtId="0" fontId="11" fillId="0" borderId="0" xfId="0" applyFont="1" applyAlignment="1">
      <alignment horizontal="left" vertical="top" wrapText="1"/>
    </xf>
    <xf numFmtId="0" fontId="2" fillId="0" borderId="3" xfId="0" applyFont="1" applyBorder="1" applyAlignment="1">
      <alignment horizontal="center" wrapText="1"/>
    </xf>
    <xf numFmtId="0" fontId="2" fillId="0" borderId="5" xfId="0" applyFont="1" applyBorder="1" applyAlignment="1">
      <alignment horizontal="center" wrapText="1"/>
    </xf>
    <xf numFmtId="0" fontId="0" fillId="0" borderId="13" xfId="0" applyBorder="1" applyAlignment="1">
      <alignment horizontal="center" wrapText="1"/>
    </xf>
    <xf numFmtId="0" fontId="0" fillId="0" borderId="15" xfId="0" applyBorder="1" applyAlignment="1">
      <alignment horizontal="center" wrapText="1"/>
    </xf>
    <xf numFmtId="0" fontId="0" fillId="0" borderId="6" xfId="0" applyBorder="1" applyAlignment="1">
      <alignment vertical="center"/>
    </xf>
    <xf numFmtId="0" fontId="0" fillId="0" borderId="8" xfId="0" applyBorder="1" applyAlignment="1">
      <alignment vertical="center"/>
    </xf>
    <xf numFmtId="0" fontId="0" fillId="0" borderId="1" xfId="0" applyBorder="1" applyAlignment="1">
      <alignment vertical="center"/>
    </xf>
    <xf numFmtId="0" fontId="2" fillId="4" borderId="13" xfId="0" applyFont="1" applyFill="1" applyBorder="1" applyAlignment="1">
      <alignment horizontal="center"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xf>
    <xf numFmtId="0" fontId="0" fillId="0" borderId="0" xfId="0" applyAlignment="1"/>
    <xf numFmtId="16" fontId="0" fillId="0" borderId="0" xfId="0" applyNumberFormat="1"/>
    <xf numFmtId="20" fontId="0" fillId="0" borderId="0" xfId="0" applyNumberFormat="1"/>
    <xf numFmtId="15" fontId="0" fillId="0" borderId="0" xfId="0" applyNumberFormat="1"/>
    <xf numFmtId="0" fontId="0" fillId="0" borderId="0" xfId="0" applyAlignment="1">
      <alignment horizontal="center" vertical="top"/>
    </xf>
  </cellXfs>
  <cellStyles count="2">
    <cellStyle name="Normal" xfId="0" builtinId="0"/>
    <cellStyle name="Normal 2" xfId="1" xr:uid="{795E9E8A-DD3D-4943-8601-DA9E73B6EE13}"/>
  </cellStyles>
  <dxfs count="0"/>
  <tableStyles count="0" defaultTableStyle="TableStyleMedium2" defaultPivotStyle="PivotStyleLight16"/>
  <colors>
    <mruColors>
      <color rgb="FF99FF99"/>
      <color rgb="FFFFCCCC"/>
      <color rgb="FFFF7C80"/>
      <color rgb="FF00CC66"/>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jpe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jpe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7.xml.rels><?xml version="1.0" encoding="UTF-8" standalone="yes"?>
<Relationships xmlns="http://schemas.openxmlformats.org/package/2006/relationships"><Relationship Id="rId3" Type="http://schemas.openxmlformats.org/officeDocument/2006/relationships/image" Target="../media/image17.png"/><Relationship Id="rId7" Type="http://schemas.openxmlformats.org/officeDocument/2006/relationships/image" Target="cid:image026.jpg@01D72C8F.BCCDD330" TargetMode="External"/><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19.jpeg"/><Relationship Id="rId5" Type="http://schemas.openxmlformats.org/officeDocument/2006/relationships/image" Target="cid:image036.jpg@01D72C8F.BCCDD330" TargetMode="External"/><Relationship Id="rId4" Type="http://schemas.openxmlformats.org/officeDocument/2006/relationships/image" Target="../media/image18.jpeg"/></Relationships>
</file>

<file path=xl/drawings/_rels/drawing8.xml.rels><?xml version="1.0" encoding="UTF-8" standalone="yes"?>
<Relationships xmlns="http://schemas.openxmlformats.org/package/2006/relationships"><Relationship Id="rId8" Type="http://schemas.openxmlformats.org/officeDocument/2006/relationships/image" Target="../media/image27.png"/><Relationship Id="rId3" Type="http://schemas.openxmlformats.org/officeDocument/2006/relationships/image" Target="../media/image22.jpeg"/><Relationship Id="rId7" Type="http://schemas.openxmlformats.org/officeDocument/2006/relationships/image" Target="../media/image26.png"/><Relationship Id="rId12" Type="http://schemas.openxmlformats.org/officeDocument/2006/relationships/image" Target="../media/image31.png"/><Relationship Id="rId2" Type="http://schemas.openxmlformats.org/officeDocument/2006/relationships/image" Target="../media/image21.jpeg"/><Relationship Id="rId1" Type="http://schemas.openxmlformats.org/officeDocument/2006/relationships/image" Target="../media/image20.jpeg"/><Relationship Id="rId6" Type="http://schemas.openxmlformats.org/officeDocument/2006/relationships/image" Target="../media/image25.png"/><Relationship Id="rId11" Type="http://schemas.openxmlformats.org/officeDocument/2006/relationships/image" Target="../media/image30.png"/><Relationship Id="rId5" Type="http://schemas.openxmlformats.org/officeDocument/2006/relationships/image" Target="../media/image24.png"/><Relationship Id="rId10" Type="http://schemas.openxmlformats.org/officeDocument/2006/relationships/image" Target="../media/image29.png"/><Relationship Id="rId4" Type="http://schemas.openxmlformats.org/officeDocument/2006/relationships/image" Target="../media/image23.jpeg"/><Relationship Id="rId9" Type="http://schemas.openxmlformats.org/officeDocument/2006/relationships/image" Target="../media/image28.png"/></Relationships>
</file>

<file path=xl/drawings/_rels/drawing9.xml.rels><?xml version="1.0" encoding="UTF-8" standalone="yes"?>
<Relationships xmlns="http://schemas.openxmlformats.org/package/2006/relationships"><Relationship Id="rId3" Type="http://schemas.openxmlformats.org/officeDocument/2006/relationships/image" Target="../media/image34.png"/><Relationship Id="rId7" Type="http://schemas.openxmlformats.org/officeDocument/2006/relationships/image" Target="../media/image38.png"/><Relationship Id="rId2" Type="http://schemas.openxmlformats.org/officeDocument/2006/relationships/image" Target="../media/image33.png"/><Relationship Id="rId1" Type="http://schemas.openxmlformats.org/officeDocument/2006/relationships/image" Target="../media/image32.png"/><Relationship Id="rId6" Type="http://schemas.openxmlformats.org/officeDocument/2006/relationships/image" Target="../media/image37.png"/><Relationship Id="rId5" Type="http://schemas.openxmlformats.org/officeDocument/2006/relationships/image" Target="../media/image36.png"/><Relationship Id="rId4" Type="http://schemas.openxmlformats.org/officeDocument/2006/relationships/image" Target="../media/image3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2.png"/><Relationship Id="rId2" Type="http://schemas.openxmlformats.org/officeDocument/2006/relationships/image" Target="../media/image41.png"/><Relationship Id="rId1" Type="http://schemas.openxmlformats.org/officeDocument/2006/relationships/image" Target="../media/image40.png"/><Relationship Id="rId4" Type="http://schemas.openxmlformats.org/officeDocument/2006/relationships/image" Target="../media/image43.png"/></Relationships>
</file>

<file path=xl/drawings/drawing1.xml><?xml version="1.0" encoding="utf-8"?>
<xdr:wsDr xmlns:xdr="http://schemas.openxmlformats.org/drawingml/2006/spreadsheetDrawing" xmlns:a="http://schemas.openxmlformats.org/drawingml/2006/main">
  <xdr:twoCellAnchor editAs="oneCell">
    <xdr:from>
      <xdr:col>4</xdr:col>
      <xdr:colOff>56029</xdr:colOff>
      <xdr:row>39</xdr:row>
      <xdr:rowOff>78441</xdr:rowOff>
    </xdr:from>
    <xdr:to>
      <xdr:col>5</xdr:col>
      <xdr:colOff>2228571</xdr:colOff>
      <xdr:row>68</xdr:row>
      <xdr:rowOff>86872</xdr:rowOff>
    </xdr:to>
    <xdr:pic>
      <xdr:nvPicPr>
        <xdr:cNvPr id="2" name="Picture 1">
          <a:extLst>
            <a:ext uri="{FF2B5EF4-FFF2-40B4-BE49-F238E27FC236}">
              <a16:creationId xmlns:a16="http://schemas.microsoft.com/office/drawing/2014/main" id="{51A24530-9BEE-495D-9114-119AB052134E}"/>
            </a:ext>
          </a:extLst>
        </xdr:cNvPr>
        <xdr:cNvPicPr>
          <a:picLocks noChangeAspect="1"/>
        </xdr:cNvPicPr>
      </xdr:nvPicPr>
      <xdr:blipFill>
        <a:blip xmlns:r="http://schemas.openxmlformats.org/officeDocument/2006/relationships" r:embed="rId1"/>
        <a:stretch>
          <a:fillRect/>
        </a:stretch>
      </xdr:blipFill>
      <xdr:spPr>
        <a:xfrm>
          <a:off x="1815353" y="7698441"/>
          <a:ext cx="5231746" cy="5765080"/>
        </a:xfrm>
        <a:prstGeom prst="rect">
          <a:avLst/>
        </a:prstGeom>
      </xdr:spPr>
    </xdr:pic>
    <xdr:clientData/>
  </xdr:twoCellAnchor>
  <xdr:twoCellAnchor editAs="oneCell">
    <xdr:from>
      <xdr:col>7</xdr:col>
      <xdr:colOff>11207</xdr:colOff>
      <xdr:row>40</xdr:row>
      <xdr:rowOff>56029</xdr:rowOff>
    </xdr:from>
    <xdr:to>
      <xdr:col>16</xdr:col>
      <xdr:colOff>7151</xdr:colOff>
      <xdr:row>59</xdr:row>
      <xdr:rowOff>54225</xdr:rowOff>
    </xdr:to>
    <xdr:pic>
      <xdr:nvPicPr>
        <xdr:cNvPr id="3" name="Picture 2">
          <a:extLst>
            <a:ext uri="{FF2B5EF4-FFF2-40B4-BE49-F238E27FC236}">
              <a16:creationId xmlns:a16="http://schemas.microsoft.com/office/drawing/2014/main" id="{FC71E664-0DDE-49BE-8D81-F2C252244F85}"/>
            </a:ext>
          </a:extLst>
        </xdr:cNvPr>
        <xdr:cNvPicPr>
          <a:picLocks noChangeAspect="1"/>
        </xdr:cNvPicPr>
      </xdr:nvPicPr>
      <xdr:blipFill>
        <a:blip xmlns:r="http://schemas.openxmlformats.org/officeDocument/2006/relationships" r:embed="rId2"/>
        <a:stretch>
          <a:fillRect/>
        </a:stretch>
      </xdr:blipFill>
      <xdr:spPr>
        <a:xfrm>
          <a:off x="8863854" y="6925235"/>
          <a:ext cx="5549206" cy="3965079"/>
        </a:xfrm>
        <a:prstGeom prst="rect">
          <a:avLst/>
        </a:prstGeom>
      </xdr:spPr>
    </xdr:pic>
    <xdr:clientData/>
  </xdr:twoCellAnchor>
  <xdr:twoCellAnchor editAs="oneCell">
    <xdr:from>
      <xdr:col>18</xdr:col>
      <xdr:colOff>44824</xdr:colOff>
      <xdr:row>40</xdr:row>
      <xdr:rowOff>23533</xdr:rowOff>
    </xdr:from>
    <xdr:to>
      <xdr:col>30</xdr:col>
      <xdr:colOff>132620</xdr:colOff>
      <xdr:row>59</xdr:row>
      <xdr:rowOff>107444</xdr:rowOff>
    </xdr:to>
    <xdr:pic>
      <xdr:nvPicPr>
        <xdr:cNvPr id="4" name="Picture 3">
          <a:extLst>
            <a:ext uri="{FF2B5EF4-FFF2-40B4-BE49-F238E27FC236}">
              <a16:creationId xmlns:a16="http://schemas.microsoft.com/office/drawing/2014/main" id="{5743BE1C-9B0D-4969-A455-DFE1F924750D}"/>
            </a:ext>
          </a:extLst>
        </xdr:cNvPr>
        <xdr:cNvPicPr>
          <a:picLocks noChangeAspect="1"/>
        </xdr:cNvPicPr>
      </xdr:nvPicPr>
      <xdr:blipFill>
        <a:blip xmlns:r="http://schemas.openxmlformats.org/officeDocument/2006/relationships" r:embed="rId3"/>
        <a:stretch>
          <a:fillRect/>
        </a:stretch>
      </xdr:blipFill>
      <xdr:spPr>
        <a:xfrm>
          <a:off x="15654618" y="6892739"/>
          <a:ext cx="7349206" cy="40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89646</xdr:colOff>
      <xdr:row>25</xdr:row>
      <xdr:rowOff>78441</xdr:rowOff>
    </xdr:from>
    <xdr:to>
      <xdr:col>5</xdr:col>
      <xdr:colOff>2259012</xdr:colOff>
      <xdr:row>59</xdr:row>
      <xdr:rowOff>96398</xdr:rowOff>
    </xdr:to>
    <xdr:pic>
      <xdr:nvPicPr>
        <xdr:cNvPr id="5" name="Picture 4">
          <a:extLst>
            <a:ext uri="{FF2B5EF4-FFF2-40B4-BE49-F238E27FC236}">
              <a16:creationId xmlns:a16="http://schemas.microsoft.com/office/drawing/2014/main" id="{93809785-601A-40EC-BF2B-1705C71B79EC}"/>
            </a:ext>
          </a:extLst>
        </xdr:cNvPr>
        <xdr:cNvPicPr>
          <a:picLocks noChangeAspect="1"/>
        </xdr:cNvPicPr>
      </xdr:nvPicPr>
      <xdr:blipFill>
        <a:blip xmlns:r="http://schemas.openxmlformats.org/officeDocument/2006/relationships" r:embed="rId1"/>
        <a:stretch>
          <a:fillRect/>
        </a:stretch>
      </xdr:blipFill>
      <xdr:spPr>
        <a:xfrm>
          <a:off x="7328646" y="4448735"/>
          <a:ext cx="5231747" cy="6307632"/>
        </a:xfrm>
        <a:prstGeom prst="rect">
          <a:avLst/>
        </a:prstGeom>
      </xdr:spPr>
    </xdr:pic>
    <xdr:clientData/>
  </xdr:twoCellAnchor>
  <xdr:twoCellAnchor>
    <xdr:from>
      <xdr:col>18</xdr:col>
      <xdr:colOff>1</xdr:colOff>
      <xdr:row>44</xdr:row>
      <xdr:rowOff>0</xdr:rowOff>
    </xdr:from>
    <xdr:to>
      <xdr:col>22</xdr:col>
      <xdr:colOff>321121</xdr:colOff>
      <xdr:row>64</xdr:row>
      <xdr:rowOff>57150</xdr:rowOff>
    </xdr:to>
    <xdr:grpSp>
      <xdr:nvGrpSpPr>
        <xdr:cNvPr id="34" name="Group 33">
          <a:extLst>
            <a:ext uri="{FF2B5EF4-FFF2-40B4-BE49-F238E27FC236}">
              <a16:creationId xmlns:a16="http://schemas.microsoft.com/office/drawing/2014/main" id="{C846DF24-95C1-4762-908F-EA9595604A18}"/>
            </a:ext>
          </a:extLst>
        </xdr:cNvPr>
        <xdr:cNvGrpSpPr/>
      </xdr:nvGrpSpPr>
      <xdr:grpSpPr>
        <a:xfrm>
          <a:off x="21232092" y="8451273"/>
          <a:ext cx="2888021" cy="3516976"/>
          <a:chOff x="18086295" y="10488706"/>
          <a:chExt cx="2741591" cy="3643032"/>
        </a:xfrm>
      </xdr:grpSpPr>
      <xdr:pic>
        <xdr:nvPicPr>
          <xdr:cNvPr id="9" name="Picture 8">
            <a:extLst>
              <a:ext uri="{FF2B5EF4-FFF2-40B4-BE49-F238E27FC236}">
                <a16:creationId xmlns:a16="http://schemas.microsoft.com/office/drawing/2014/main" id="{344C2EEA-3FD0-4D2B-992C-43546C757098}"/>
              </a:ext>
            </a:extLst>
          </xdr:cNvPr>
          <xdr:cNvPicPr>
            <a:picLocks noChangeAspect="1"/>
          </xdr:cNvPicPr>
        </xdr:nvPicPr>
        <xdr:blipFill>
          <a:blip xmlns:r="http://schemas.openxmlformats.org/officeDocument/2006/relationships" r:embed="rId2"/>
          <a:stretch>
            <a:fillRect/>
          </a:stretch>
        </xdr:blipFill>
        <xdr:spPr>
          <a:xfrm>
            <a:off x="18086295" y="10488706"/>
            <a:ext cx="2741591" cy="3643032"/>
          </a:xfrm>
          <a:prstGeom prst="rect">
            <a:avLst/>
          </a:prstGeom>
        </xdr:spPr>
      </xdr:pic>
      <xdr:sp macro="" textlink="">
        <xdr:nvSpPr>
          <xdr:cNvPr id="13" name="TextBox 12">
            <a:extLst>
              <a:ext uri="{FF2B5EF4-FFF2-40B4-BE49-F238E27FC236}">
                <a16:creationId xmlns:a16="http://schemas.microsoft.com/office/drawing/2014/main" id="{E2DEA447-F5CB-4E52-9E2E-E34491B1D9BC}"/>
              </a:ext>
            </a:extLst>
          </xdr:cNvPr>
          <xdr:cNvSpPr txBox="1"/>
        </xdr:nvSpPr>
        <xdr:spPr>
          <a:xfrm>
            <a:off x="19344527" y="11698941"/>
            <a:ext cx="361374" cy="32595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26</a:t>
            </a:r>
          </a:p>
        </xdr:txBody>
      </xdr:sp>
    </xdr:grpSp>
    <xdr:clientData/>
  </xdr:twoCellAnchor>
  <xdr:twoCellAnchor>
    <xdr:from>
      <xdr:col>29</xdr:col>
      <xdr:colOff>438710</xdr:colOff>
      <xdr:row>27</xdr:row>
      <xdr:rowOff>123264</xdr:rowOff>
    </xdr:from>
    <xdr:to>
      <xdr:col>35</xdr:col>
      <xdr:colOff>180191</xdr:colOff>
      <xdr:row>43</xdr:row>
      <xdr:rowOff>153968</xdr:rowOff>
    </xdr:to>
    <xdr:grpSp>
      <xdr:nvGrpSpPr>
        <xdr:cNvPr id="36" name="Group 35">
          <a:extLst>
            <a:ext uri="{FF2B5EF4-FFF2-40B4-BE49-F238E27FC236}">
              <a16:creationId xmlns:a16="http://schemas.microsoft.com/office/drawing/2014/main" id="{13491FF4-3187-464B-8C61-99A2831F9EB5}"/>
            </a:ext>
          </a:extLst>
        </xdr:cNvPr>
        <xdr:cNvGrpSpPr/>
      </xdr:nvGrpSpPr>
      <xdr:grpSpPr>
        <a:xfrm>
          <a:off x="28715491" y="5632351"/>
          <a:ext cx="3588022" cy="2799708"/>
          <a:chOff x="25181298" y="7373470"/>
          <a:chExt cx="3372187" cy="3089910"/>
        </a:xfrm>
      </xdr:grpSpPr>
      <xdr:pic>
        <xdr:nvPicPr>
          <xdr:cNvPr id="10" name="Picture 9">
            <a:extLst>
              <a:ext uri="{FF2B5EF4-FFF2-40B4-BE49-F238E27FC236}">
                <a16:creationId xmlns:a16="http://schemas.microsoft.com/office/drawing/2014/main" id="{7CB239BC-95CF-4ADD-A234-FE2187CE1E3B}"/>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643915" y="7373470"/>
            <a:ext cx="2909570" cy="3089910"/>
          </a:xfrm>
          <a:prstGeom prst="rect">
            <a:avLst/>
          </a:prstGeom>
          <a:noFill/>
          <a:ln>
            <a:noFill/>
          </a:ln>
        </xdr:spPr>
      </xdr:pic>
      <xdr:sp macro="" textlink="">
        <xdr:nvSpPr>
          <xdr:cNvPr id="12" name="TextBox 11">
            <a:extLst>
              <a:ext uri="{FF2B5EF4-FFF2-40B4-BE49-F238E27FC236}">
                <a16:creationId xmlns:a16="http://schemas.microsoft.com/office/drawing/2014/main" id="{1094521C-9E3C-448E-97FF-64272065B3C2}"/>
              </a:ext>
            </a:extLst>
          </xdr:cNvPr>
          <xdr:cNvSpPr txBox="1"/>
        </xdr:nvSpPr>
        <xdr:spPr>
          <a:xfrm>
            <a:off x="27726527" y="9472145"/>
            <a:ext cx="358199" cy="31960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29</a:t>
            </a:r>
          </a:p>
        </xdr:txBody>
      </xdr:sp>
      <xdr:sp macro="" textlink="">
        <xdr:nvSpPr>
          <xdr:cNvPr id="14" name="TextBox 13">
            <a:extLst>
              <a:ext uri="{FF2B5EF4-FFF2-40B4-BE49-F238E27FC236}">
                <a16:creationId xmlns:a16="http://schemas.microsoft.com/office/drawing/2014/main" id="{D60F26EC-7296-469D-96BC-DCF2F7C70616}"/>
              </a:ext>
            </a:extLst>
          </xdr:cNvPr>
          <xdr:cNvSpPr txBox="1"/>
        </xdr:nvSpPr>
        <xdr:spPr>
          <a:xfrm>
            <a:off x="25181298" y="9326468"/>
            <a:ext cx="363258" cy="27697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28</a:t>
            </a:r>
          </a:p>
        </xdr:txBody>
      </xdr:sp>
    </xdr:grpSp>
    <xdr:clientData/>
  </xdr:twoCellAnchor>
  <xdr:twoCellAnchor>
    <xdr:from>
      <xdr:col>23</xdr:col>
      <xdr:colOff>0</xdr:colOff>
      <xdr:row>28</xdr:row>
      <xdr:rowOff>11206</xdr:rowOff>
    </xdr:from>
    <xdr:to>
      <xdr:col>29</xdr:col>
      <xdr:colOff>78441</xdr:colOff>
      <xdr:row>41</xdr:row>
      <xdr:rowOff>11205</xdr:rowOff>
    </xdr:to>
    <xdr:grpSp>
      <xdr:nvGrpSpPr>
        <xdr:cNvPr id="35" name="Group 34">
          <a:extLst>
            <a:ext uri="{FF2B5EF4-FFF2-40B4-BE49-F238E27FC236}">
              <a16:creationId xmlns:a16="http://schemas.microsoft.com/office/drawing/2014/main" id="{A93A912D-86F9-4E09-B232-4776692A63AE}"/>
            </a:ext>
          </a:extLst>
        </xdr:cNvPr>
        <xdr:cNvGrpSpPr/>
      </xdr:nvGrpSpPr>
      <xdr:grpSpPr>
        <a:xfrm>
          <a:off x="24435955" y="5693475"/>
          <a:ext cx="3923077" cy="2251362"/>
          <a:chOff x="21111882" y="7440706"/>
          <a:chExt cx="3709147" cy="2521323"/>
        </a:xfrm>
      </xdr:grpSpPr>
      <xdr:pic>
        <xdr:nvPicPr>
          <xdr:cNvPr id="11" name="Picture 10">
            <a:extLst>
              <a:ext uri="{FF2B5EF4-FFF2-40B4-BE49-F238E27FC236}">
                <a16:creationId xmlns:a16="http://schemas.microsoft.com/office/drawing/2014/main" id="{A9B7CC7E-F9BE-4DAC-8B2C-9E8B0C825B4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111882" y="7440706"/>
            <a:ext cx="3709147" cy="2521323"/>
          </a:xfrm>
          <a:prstGeom prst="rect">
            <a:avLst/>
          </a:prstGeom>
          <a:noFill/>
          <a:ln>
            <a:noFill/>
          </a:ln>
        </xdr:spPr>
      </xdr:pic>
      <xdr:sp macro="" textlink="">
        <xdr:nvSpPr>
          <xdr:cNvPr id="15" name="TextBox 14">
            <a:extLst>
              <a:ext uri="{FF2B5EF4-FFF2-40B4-BE49-F238E27FC236}">
                <a16:creationId xmlns:a16="http://schemas.microsoft.com/office/drawing/2014/main" id="{3BF55137-80EB-44AF-B2F1-753D1F293C55}"/>
              </a:ext>
            </a:extLst>
          </xdr:cNvPr>
          <xdr:cNvSpPr txBox="1"/>
        </xdr:nvSpPr>
        <xdr:spPr>
          <a:xfrm>
            <a:off x="21744268" y="7905002"/>
            <a:ext cx="364549" cy="32912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27</a:t>
            </a:r>
          </a:p>
        </xdr:txBody>
      </xdr:sp>
    </xdr:grpSp>
    <xdr:clientData/>
  </xdr:twoCellAnchor>
  <xdr:twoCellAnchor>
    <xdr:from>
      <xdr:col>18</xdr:col>
      <xdr:colOff>0</xdr:colOff>
      <xdr:row>28</xdr:row>
      <xdr:rowOff>19051</xdr:rowOff>
    </xdr:from>
    <xdr:to>
      <xdr:col>22</xdr:col>
      <xdr:colOff>473433</xdr:colOff>
      <xdr:row>43</xdr:row>
      <xdr:rowOff>20135</xdr:rowOff>
    </xdr:to>
    <xdr:grpSp>
      <xdr:nvGrpSpPr>
        <xdr:cNvPr id="32" name="Group 31">
          <a:extLst>
            <a:ext uri="{FF2B5EF4-FFF2-40B4-BE49-F238E27FC236}">
              <a16:creationId xmlns:a16="http://schemas.microsoft.com/office/drawing/2014/main" id="{E59BEA7E-FAE6-486B-9471-F1582B84A28F}"/>
            </a:ext>
          </a:extLst>
        </xdr:cNvPr>
        <xdr:cNvGrpSpPr/>
      </xdr:nvGrpSpPr>
      <xdr:grpSpPr>
        <a:xfrm>
          <a:off x="21232091" y="5695605"/>
          <a:ext cx="3040334" cy="2598811"/>
          <a:chOff x="18086294" y="7448551"/>
          <a:chExt cx="2893904" cy="2880996"/>
        </a:xfrm>
      </xdr:grpSpPr>
      <xdr:pic>
        <xdr:nvPicPr>
          <xdr:cNvPr id="8" name="Picture 7">
            <a:extLst>
              <a:ext uri="{FF2B5EF4-FFF2-40B4-BE49-F238E27FC236}">
                <a16:creationId xmlns:a16="http://schemas.microsoft.com/office/drawing/2014/main" id="{F1BADD81-58A5-4010-B7AA-97F5E3D68346}"/>
              </a:ext>
            </a:extLst>
          </xdr:cNvPr>
          <xdr:cNvPicPr>
            <a:picLocks noChangeAspect="1"/>
          </xdr:cNvPicPr>
        </xdr:nvPicPr>
        <xdr:blipFill>
          <a:blip xmlns:r="http://schemas.openxmlformats.org/officeDocument/2006/relationships" r:embed="rId5"/>
          <a:stretch>
            <a:fillRect/>
          </a:stretch>
        </xdr:blipFill>
        <xdr:spPr>
          <a:xfrm>
            <a:off x="18086294" y="7448551"/>
            <a:ext cx="2712571" cy="2880996"/>
          </a:xfrm>
          <a:prstGeom prst="rect">
            <a:avLst/>
          </a:prstGeom>
        </xdr:spPr>
      </xdr:pic>
      <xdr:sp macro="" textlink="">
        <xdr:nvSpPr>
          <xdr:cNvPr id="16" name="TextBox 15">
            <a:extLst>
              <a:ext uri="{FF2B5EF4-FFF2-40B4-BE49-F238E27FC236}">
                <a16:creationId xmlns:a16="http://schemas.microsoft.com/office/drawing/2014/main" id="{A11863A7-66FC-45EC-A3F4-30D0C7D6C055}"/>
              </a:ext>
            </a:extLst>
          </xdr:cNvPr>
          <xdr:cNvSpPr txBox="1"/>
        </xdr:nvSpPr>
        <xdr:spPr>
          <a:xfrm>
            <a:off x="20618824" y="8468471"/>
            <a:ext cx="361374" cy="32277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25</a:t>
            </a:r>
          </a:p>
        </xdr:txBody>
      </xdr:sp>
    </xdr:grpSp>
    <xdr:clientData/>
  </xdr:twoCellAnchor>
  <xdr:twoCellAnchor>
    <xdr:from>
      <xdr:col>12</xdr:col>
      <xdr:colOff>67235</xdr:colOff>
      <xdr:row>38</xdr:row>
      <xdr:rowOff>168088</xdr:rowOff>
    </xdr:from>
    <xdr:to>
      <xdr:col>12</xdr:col>
      <xdr:colOff>448236</xdr:colOff>
      <xdr:row>40</xdr:row>
      <xdr:rowOff>112060</xdr:rowOff>
    </xdr:to>
    <xdr:cxnSp macro="">
      <xdr:nvCxnSpPr>
        <xdr:cNvPr id="23" name="Straight Arrow Connector 22">
          <a:extLst>
            <a:ext uri="{FF2B5EF4-FFF2-40B4-BE49-F238E27FC236}">
              <a16:creationId xmlns:a16="http://schemas.microsoft.com/office/drawing/2014/main" id="{7A9875B1-BEDE-413D-A621-87EC54B271F5}"/>
            </a:ext>
          </a:extLst>
        </xdr:cNvPr>
        <xdr:cNvCxnSpPr/>
      </xdr:nvCxnSpPr>
      <xdr:spPr>
        <a:xfrm flipH="1" flipV="1">
          <a:off x="14287500" y="9581029"/>
          <a:ext cx="381001" cy="302560"/>
        </a:xfrm>
        <a:prstGeom prst="straightConnector1">
          <a:avLst/>
        </a:prstGeom>
        <a:ln w="38100">
          <a:solidFill>
            <a:srgbClr val="00CC6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26</xdr:row>
      <xdr:rowOff>64061</xdr:rowOff>
    </xdr:from>
    <xdr:to>
      <xdr:col>16</xdr:col>
      <xdr:colOff>564200</xdr:colOff>
      <xdr:row>90</xdr:row>
      <xdr:rowOff>1607</xdr:rowOff>
    </xdr:to>
    <xdr:grpSp>
      <xdr:nvGrpSpPr>
        <xdr:cNvPr id="33" name="Group 32">
          <a:extLst>
            <a:ext uri="{FF2B5EF4-FFF2-40B4-BE49-F238E27FC236}">
              <a16:creationId xmlns:a16="http://schemas.microsoft.com/office/drawing/2014/main" id="{6300A4F8-568A-4979-A066-EF0575C205EC}"/>
            </a:ext>
          </a:extLst>
        </xdr:cNvPr>
        <xdr:cNvGrpSpPr/>
      </xdr:nvGrpSpPr>
      <xdr:grpSpPr>
        <a:xfrm>
          <a:off x="14287500" y="5203751"/>
          <a:ext cx="6225340" cy="11215492"/>
          <a:chOff x="11194676" y="6944473"/>
          <a:chExt cx="6111112" cy="11793369"/>
        </a:xfrm>
      </xdr:grpSpPr>
      <xdr:pic>
        <xdr:nvPicPr>
          <xdr:cNvPr id="6" name="Picture 5">
            <a:extLst>
              <a:ext uri="{FF2B5EF4-FFF2-40B4-BE49-F238E27FC236}">
                <a16:creationId xmlns:a16="http://schemas.microsoft.com/office/drawing/2014/main" id="{74413969-C89E-4871-8C6D-022A1A53E546}"/>
              </a:ext>
            </a:extLst>
          </xdr:cNvPr>
          <xdr:cNvPicPr/>
        </xdr:nvPicPr>
        <xdr:blipFill rotWithShape="1">
          <a:blip xmlns:r="http://schemas.openxmlformats.org/officeDocument/2006/relationships" r:embed="rId6"/>
          <a:srcRect t="25573" b="18337"/>
          <a:stretch/>
        </xdr:blipFill>
        <xdr:spPr bwMode="auto">
          <a:xfrm>
            <a:off x="11365939" y="6944473"/>
            <a:ext cx="5351145" cy="3442970"/>
          </a:xfrm>
          <a:prstGeom prst="rect">
            <a:avLst/>
          </a:prstGeom>
          <a:ln>
            <a:noFill/>
          </a:ln>
          <a:extLst>
            <a:ext uri="{53640926-AAD7-44D8-BBD7-CCE9431645EC}">
              <a14:shadowObscured xmlns:a14="http://schemas.microsoft.com/office/drawing/2010/main"/>
            </a:ext>
          </a:extLst>
        </xdr:spPr>
      </xdr:pic>
      <xdr:pic>
        <xdr:nvPicPr>
          <xdr:cNvPr id="7" name="Picture 6">
            <a:extLst>
              <a:ext uri="{FF2B5EF4-FFF2-40B4-BE49-F238E27FC236}">
                <a16:creationId xmlns:a16="http://schemas.microsoft.com/office/drawing/2014/main" id="{3E7277BC-BE66-48DF-9FFA-5E05F13C2EE7}"/>
              </a:ext>
            </a:extLst>
          </xdr:cNvPr>
          <xdr:cNvPicPr>
            <a:picLocks noChangeAspect="1"/>
          </xdr:cNvPicPr>
        </xdr:nvPicPr>
        <xdr:blipFill>
          <a:blip xmlns:r="http://schemas.openxmlformats.org/officeDocument/2006/relationships" r:embed="rId7"/>
          <a:stretch>
            <a:fillRect/>
          </a:stretch>
        </xdr:blipFill>
        <xdr:spPr>
          <a:xfrm>
            <a:off x="11194676" y="10668000"/>
            <a:ext cx="6111112" cy="8069842"/>
          </a:xfrm>
          <a:prstGeom prst="rect">
            <a:avLst/>
          </a:prstGeom>
        </xdr:spPr>
      </xdr:pic>
      <xdr:sp macro="" textlink="">
        <xdr:nvSpPr>
          <xdr:cNvPr id="18" name="TextBox 17">
            <a:extLst>
              <a:ext uri="{FF2B5EF4-FFF2-40B4-BE49-F238E27FC236}">
                <a16:creationId xmlns:a16="http://schemas.microsoft.com/office/drawing/2014/main" id="{C487C7EA-3E23-4921-BFDE-2EB772E7DBCE}"/>
              </a:ext>
            </a:extLst>
          </xdr:cNvPr>
          <xdr:cNvSpPr txBox="1"/>
        </xdr:nvSpPr>
        <xdr:spPr>
          <a:xfrm>
            <a:off x="14626852" y="9835590"/>
            <a:ext cx="358199" cy="32277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24</a:t>
            </a:r>
          </a:p>
        </xdr:txBody>
      </xdr:sp>
      <xdr:cxnSp macro="">
        <xdr:nvCxnSpPr>
          <xdr:cNvPr id="27" name="Straight Arrow Connector 26">
            <a:extLst>
              <a:ext uri="{FF2B5EF4-FFF2-40B4-BE49-F238E27FC236}">
                <a16:creationId xmlns:a16="http://schemas.microsoft.com/office/drawing/2014/main" id="{3B6ED742-F007-47CC-939B-E9A530E0D736}"/>
              </a:ext>
            </a:extLst>
          </xdr:cNvPr>
          <xdr:cNvCxnSpPr/>
        </xdr:nvCxnSpPr>
        <xdr:spPr>
          <a:xfrm flipH="1" flipV="1">
            <a:off x="14284325" y="9577854"/>
            <a:ext cx="381001" cy="308910"/>
          </a:xfrm>
          <a:prstGeom prst="straightConnector1">
            <a:avLst/>
          </a:prstGeom>
          <a:ln w="38100">
            <a:solidFill>
              <a:srgbClr val="00CC66"/>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 name="Straight Arrow Connector 27">
            <a:extLst>
              <a:ext uri="{FF2B5EF4-FFF2-40B4-BE49-F238E27FC236}">
                <a16:creationId xmlns:a16="http://schemas.microsoft.com/office/drawing/2014/main" id="{B4FD7BF4-4516-4519-96CF-AEADBB60C26A}"/>
              </a:ext>
            </a:extLst>
          </xdr:cNvPr>
          <xdr:cNvCxnSpPr/>
        </xdr:nvCxnSpPr>
        <xdr:spPr>
          <a:xfrm flipH="1">
            <a:off x="13474326" y="10160560"/>
            <a:ext cx="1152525" cy="1728881"/>
          </a:xfrm>
          <a:prstGeom prst="straightConnector1">
            <a:avLst/>
          </a:prstGeom>
          <a:ln w="38100">
            <a:solidFill>
              <a:srgbClr val="00CC66"/>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36</xdr:col>
      <xdr:colOff>47999</xdr:colOff>
      <xdr:row>27</xdr:row>
      <xdr:rowOff>104027</xdr:rowOff>
    </xdr:from>
    <xdr:to>
      <xdr:col>39</xdr:col>
      <xdr:colOff>368673</xdr:colOff>
      <xdr:row>44</xdr:row>
      <xdr:rowOff>142969</xdr:rowOff>
    </xdr:to>
    <xdr:pic>
      <xdr:nvPicPr>
        <xdr:cNvPr id="37" name="Picture 36">
          <a:extLst>
            <a:ext uri="{FF2B5EF4-FFF2-40B4-BE49-F238E27FC236}">
              <a16:creationId xmlns:a16="http://schemas.microsoft.com/office/drawing/2014/main" id="{3C06BBF2-8EDD-46A0-9480-24C1C88BA9FF}"/>
            </a:ext>
          </a:extLst>
        </xdr:cNvPr>
        <xdr:cNvPicPr>
          <a:picLocks noChangeAspect="1"/>
        </xdr:cNvPicPr>
      </xdr:nvPicPr>
      <xdr:blipFill>
        <a:blip xmlns:r="http://schemas.openxmlformats.org/officeDocument/2006/relationships" r:embed="rId8"/>
        <a:stretch>
          <a:fillRect/>
        </a:stretch>
      </xdr:blipFill>
      <xdr:spPr>
        <a:xfrm>
          <a:off x="29384999" y="7700215"/>
          <a:ext cx="2339787" cy="3253535"/>
        </a:xfrm>
        <a:prstGeom prst="rect">
          <a:avLst/>
        </a:prstGeom>
      </xdr:spPr>
    </xdr:pic>
    <xdr:clientData/>
  </xdr:twoCellAnchor>
  <xdr:twoCellAnchor>
    <xdr:from>
      <xdr:col>37</xdr:col>
      <xdr:colOff>409575</xdr:colOff>
      <xdr:row>30</xdr:row>
      <xdr:rowOff>9525</xdr:rowOff>
    </xdr:from>
    <xdr:to>
      <xdr:col>38</xdr:col>
      <xdr:colOff>161349</xdr:colOff>
      <xdr:row>31</xdr:row>
      <xdr:rowOff>153009</xdr:rowOff>
    </xdr:to>
    <xdr:sp macro="" textlink="">
      <xdr:nvSpPr>
        <xdr:cNvPr id="21" name="TextBox 20">
          <a:extLst>
            <a:ext uri="{FF2B5EF4-FFF2-40B4-BE49-F238E27FC236}">
              <a16:creationId xmlns:a16="http://schemas.microsoft.com/office/drawing/2014/main" id="{10F17FB5-0286-4CE1-AA66-5BDC7D2B6EA6}"/>
            </a:ext>
          </a:extLst>
        </xdr:cNvPr>
        <xdr:cNvSpPr txBox="1"/>
      </xdr:nvSpPr>
      <xdr:spPr>
        <a:xfrm>
          <a:off x="30108525" y="8048625"/>
          <a:ext cx="361374" cy="324459"/>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34</a:t>
          </a:r>
        </a:p>
      </xdr:txBody>
    </xdr:sp>
    <xdr:clientData/>
  </xdr:twoCellAnchor>
  <xdr:twoCellAnchor>
    <xdr:from>
      <xdr:col>29</xdr:col>
      <xdr:colOff>604631</xdr:colOff>
      <xdr:row>44</xdr:row>
      <xdr:rowOff>163719</xdr:rowOff>
    </xdr:from>
    <xdr:to>
      <xdr:col>39</xdr:col>
      <xdr:colOff>529880</xdr:colOff>
      <xdr:row>69</xdr:row>
      <xdr:rowOff>105331</xdr:rowOff>
    </xdr:to>
    <xdr:grpSp>
      <xdr:nvGrpSpPr>
        <xdr:cNvPr id="39" name="Group 38">
          <a:extLst>
            <a:ext uri="{FF2B5EF4-FFF2-40B4-BE49-F238E27FC236}">
              <a16:creationId xmlns:a16="http://schemas.microsoft.com/office/drawing/2014/main" id="{A2F89D45-A019-445C-ADF0-7F4B63B14519}"/>
            </a:ext>
          </a:extLst>
        </xdr:cNvPr>
        <xdr:cNvGrpSpPr/>
      </xdr:nvGrpSpPr>
      <xdr:grpSpPr>
        <a:xfrm>
          <a:off x="28883317" y="8616897"/>
          <a:ext cx="6334881" cy="4267347"/>
          <a:chOff x="25579872" y="11159849"/>
          <a:chExt cx="6054379" cy="4497046"/>
        </a:xfrm>
      </xdr:grpSpPr>
      <xdr:pic>
        <xdr:nvPicPr>
          <xdr:cNvPr id="38" name="Picture 37">
            <a:extLst>
              <a:ext uri="{FF2B5EF4-FFF2-40B4-BE49-F238E27FC236}">
                <a16:creationId xmlns:a16="http://schemas.microsoft.com/office/drawing/2014/main" id="{65049D35-D686-4503-90C0-39744F9865F8}"/>
              </a:ext>
            </a:extLst>
          </xdr:cNvPr>
          <xdr:cNvPicPr>
            <a:picLocks noChangeAspect="1"/>
          </xdr:cNvPicPr>
        </xdr:nvPicPr>
        <xdr:blipFill>
          <a:blip xmlns:r="http://schemas.openxmlformats.org/officeDocument/2006/relationships" r:embed="rId9"/>
          <a:stretch>
            <a:fillRect/>
          </a:stretch>
        </xdr:blipFill>
        <xdr:spPr>
          <a:xfrm>
            <a:off x="25579872" y="11159849"/>
            <a:ext cx="6054379" cy="4497046"/>
          </a:xfrm>
          <a:prstGeom prst="rect">
            <a:avLst/>
          </a:prstGeom>
        </xdr:spPr>
      </xdr:pic>
      <xdr:sp macro="" textlink="">
        <xdr:nvSpPr>
          <xdr:cNvPr id="20" name="TextBox 19">
            <a:extLst>
              <a:ext uri="{FF2B5EF4-FFF2-40B4-BE49-F238E27FC236}">
                <a16:creationId xmlns:a16="http://schemas.microsoft.com/office/drawing/2014/main" id="{0E850796-7A7F-46AB-B968-F5BD1B6A9736}"/>
              </a:ext>
            </a:extLst>
          </xdr:cNvPr>
          <xdr:cNvSpPr txBox="1"/>
        </xdr:nvSpPr>
        <xdr:spPr>
          <a:xfrm>
            <a:off x="29678518" y="13422934"/>
            <a:ext cx="647286" cy="286716"/>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36</a:t>
            </a:r>
            <a:r>
              <a:rPr lang="en-GB" sz="1100" b="1" baseline="0"/>
              <a:t> / 37</a:t>
            </a:r>
            <a:endParaRPr lang="en-GB" sz="1100" b="1"/>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25400</xdr:colOff>
      <xdr:row>36</xdr:row>
      <xdr:rowOff>95250</xdr:rowOff>
    </xdr:from>
    <xdr:to>
      <xdr:col>22</xdr:col>
      <xdr:colOff>254800</xdr:colOff>
      <xdr:row>88</xdr:row>
      <xdr:rowOff>83578</xdr:rowOff>
    </xdr:to>
    <xdr:pic>
      <xdr:nvPicPr>
        <xdr:cNvPr id="2" name="Picture 1">
          <a:extLst>
            <a:ext uri="{FF2B5EF4-FFF2-40B4-BE49-F238E27FC236}">
              <a16:creationId xmlns:a16="http://schemas.microsoft.com/office/drawing/2014/main" id="{A81586FA-A2E5-4B31-B269-EAA8801EEFC4}"/>
            </a:ext>
          </a:extLst>
        </xdr:cNvPr>
        <xdr:cNvPicPr>
          <a:picLocks noChangeAspect="1"/>
        </xdr:cNvPicPr>
      </xdr:nvPicPr>
      <xdr:blipFill>
        <a:blip xmlns:r="http://schemas.openxmlformats.org/officeDocument/2006/relationships" r:embed="rId1"/>
        <a:stretch>
          <a:fillRect/>
        </a:stretch>
      </xdr:blipFill>
      <xdr:spPr>
        <a:xfrm>
          <a:off x="635000" y="6848475"/>
          <a:ext cx="12411810" cy="93904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49</xdr:row>
      <xdr:rowOff>190499</xdr:rowOff>
    </xdr:from>
    <xdr:to>
      <xdr:col>22</xdr:col>
      <xdr:colOff>449037</xdr:colOff>
      <xdr:row>131</xdr:row>
      <xdr:rowOff>162042</xdr:rowOff>
    </xdr:to>
    <xdr:pic>
      <xdr:nvPicPr>
        <xdr:cNvPr id="4" name="Picture 3">
          <a:extLst>
            <a:ext uri="{FF2B5EF4-FFF2-40B4-BE49-F238E27FC236}">
              <a16:creationId xmlns:a16="http://schemas.microsoft.com/office/drawing/2014/main" id="{A9EEFA11-1986-4990-B597-9719DA3D0164}"/>
            </a:ext>
          </a:extLst>
        </xdr:cNvPr>
        <xdr:cNvPicPr>
          <a:picLocks noChangeAspect="1"/>
        </xdr:cNvPicPr>
      </xdr:nvPicPr>
      <xdr:blipFill>
        <a:blip xmlns:r="http://schemas.openxmlformats.org/officeDocument/2006/relationships" r:embed="rId1"/>
        <a:stretch>
          <a:fillRect/>
        </a:stretch>
      </xdr:blipFill>
      <xdr:spPr>
        <a:xfrm>
          <a:off x="612321" y="9130392"/>
          <a:ext cx="16804822" cy="144704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554181</xdr:colOff>
      <xdr:row>71</xdr:row>
      <xdr:rowOff>173181</xdr:rowOff>
    </xdr:from>
    <xdr:to>
      <xdr:col>23</xdr:col>
      <xdr:colOff>199778</xdr:colOff>
      <xdr:row>173</xdr:row>
      <xdr:rowOff>30768</xdr:rowOff>
    </xdr:to>
    <xdr:pic>
      <xdr:nvPicPr>
        <xdr:cNvPr id="3" name="Picture 2">
          <a:extLst>
            <a:ext uri="{FF2B5EF4-FFF2-40B4-BE49-F238E27FC236}">
              <a16:creationId xmlns:a16="http://schemas.microsoft.com/office/drawing/2014/main" id="{BC1FFEE0-9467-49BC-B416-0CBF29FD5E27}"/>
            </a:ext>
          </a:extLst>
        </xdr:cNvPr>
        <xdr:cNvPicPr>
          <a:picLocks noChangeAspect="1"/>
        </xdr:cNvPicPr>
      </xdr:nvPicPr>
      <xdr:blipFill>
        <a:blip xmlns:r="http://schemas.openxmlformats.org/officeDocument/2006/relationships" r:embed="rId1"/>
        <a:stretch>
          <a:fillRect/>
        </a:stretch>
      </xdr:blipFill>
      <xdr:spPr>
        <a:xfrm>
          <a:off x="554181" y="12780817"/>
          <a:ext cx="18733408" cy="175189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112058</xdr:colOff>
      <xdr:row>16</xdr:row>
      <xdr:rowOff>44823</xdr:rowOff>
    </xdr:from>
    <xdr:to>
      <xdr:col>8</xdr:col>
      <xdr:colOff>141611</xdr:colOff>
      <xdr:row>42</xdr:row>
      <xdr:rowOff>10207</xdr:rowOff>
    </xdr:to>
    <xdr:pic>
      <xdr:nvPicPr>
        <xdr:cNvPr id="5" name="Picture 4">
          <a:extLst>
            <a:ext uri="{FF2B5EF4-FFF2-40B4-BE49-F238E27FC236}">
              <a16:creationId xmlns:a16="http://schemas.microsoft.com/office/drawing/2014/main" id="{9C3E93F1-872D-4404-8E9E-C8C929407CAE}"/>
            </a:ext>
          </a:extLst>
        </xdr:cNvPr>
        <xdr:cNvPicPr>
          <a:picLocks noChangeAspect="1"/>
        </xdr:cNvPicPr>
      </xdr:nvPicPr>
      <xdr:blipFill>
        <a:blip xmlns:r="http://schemas.openxmlformats.org/officeDocument/2006/relationships" r:embed="rId1"/>
        <a:stretch>
          <a:fillRect/>
        </a:stretch>
      </xdr:blipFill>
      <xdr:spPr>
        <a:xfrm>
          <a:off x="1871382" y="2823882"/>
          <a:ext cx="7323809" cy="49936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112058</xdr:colOff>
      <xdr:row>21</xdr:row>
      <xdr:rowOff>47998</xdr:rowOff>
    </xdr:from>
    <xdr:to>
      <xdr:col>7</xdr:col>
      <xdr:colOff>342543</xdr:colOff>
      <xdr:row>44</xdr:row>
      <xdr:rowOff>153537</xdr:rowOff>
    </xdr:to>
    <xdr:pic>
      <xdr:nvPicPr>
        <xdr:cNvPr id="2" name="Picture 1">
          <a:extLst>
            <a:ext uri="{FF2B5EF4-FFF2-40B4-BE49-F238E27FC236}">
              <a16:creationId xmlns:a16="http://schemas.microsoft.com/office/drawing/2014/main" id="{FE1297B5-81AE-4119-A89D-75B1D7EB50CB}"/>
            </a:ext>
          </a:extLst>
        </xdr:cNvPr>
        <xdr:cNvPicPr>
          <a:picLocks noChangeAspect="1"/>
        </xdr:cNvPicPr>
      </xdr:nvPicPr>
      <xdr:blipFill>
        <a:blip xmlns:r="http://schemas.openxmlformats.org/officeDocument/2006/relationships" r:embed="rId1"/>
        <a:stretch>
          <a:fillRect/>
        </a:stretch>
      </xdr:blipFill>
      <xdr:spPr>
        <a:xfrm>
          <a:off x="4493558" y="4310436"/>
          <a:ext cx="7302798" cy="5201414"/>
        </a:xfrm>
        <a:prstGeom prst="rect">
          <a:avLst/>
        </a:prstGeom>
      </xdr:spPr>
    </xdr:pic>
    <xdr:clientData/>
  </xdr:twoCellAnchor>
  <xdr:twoCellAnchor>
    <xdr:from>
      <xdr:col>9</xdr:col>
      <xdr:colOff>126545</xdr:colOff>
      <xdr:row>21</xdr:row>
      <xdr:rowOff>30388</xdr:rowOff>
    </xdr:from>
    <xdr:to>
      <xdr:col>20</xdr:col>
      <xdr:colOff>162378</xdr:colOff>
      <xdr:row>43</xdr:row>
      <xdr:rowOff>64859</xdr:rowOff>
    </xdr:to>
    <xdr:grpSp>
      <xdr:nvGrpSpPr>
        <xdr:cNvPr id="14" name="Group 13">
          <a:extLst>
            <a:ext uri="{FF2B5EF4-FFF2-40B4-BE49-F238E27FC236}">
              <a16:creationId xmlns:a16="http://schemas.microsoft.com/office/drawing/2014/main" id="{32872B0B-36EF-4FEC-B350-AA86C3CDC3D3}"/>
            </a:ext>
          </a:extLst>
        </xdr:cNvPr>
        <xdr:cNvGrpSpPr/>
      </xdr:nvGrpSpPr>
      <xdr:grpSpPr>
        <a:xfrm>
          <a:off x="12737991" y="4098256"/>
          <a:ext cx="6805337" cy="4606471"/>
          <a:chOff x="10655299" y="3717924"/>
          <a:chExt cx="6872969" cy="4500789"/>
        </a:xfrm>
      </xdr:grpSpPr>
      <xdr:pic>
        <xdr:nvPicPr>
          <xdr:cNvPr id="3" name="Picture 2">
            <a:extLst>
              <a:ext uri="{FF2B5EF4-FFF2-40B4-BE49-F238E27FC236}">
                <a16:creationId xmlns:a16="http://schemas.microsoft.com/office/drawing/2014/main" id="{C92AA908-DA36-4FE6-80B5-54D437CB372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55299" y="3717924"/>
            <a:ext cx="6872969" cy="4500789"/>
          </a:xfrm>
          <a:prstGeom prst="rect">
            <a:avLst/>
          </a:prstGeom>
          <a:noFill/>
        </xdr:spPr>
      </xdr:pic>
      <xdr:sp macro="" textlink="">
        <xdr:nvSpPr>
          <xdr:cNvPr id="6" name="TextBox 5">
            <a:extLst>
              <a:ext uri="{FF2B5EF4-FFF2-40B4-BE49-F238E27FC236}">
                <a16:creationId xmlns:a16="http://schemas.microsoft.com/office/drawing/2014/main" id="{6FFEEAAB-C1C8-47B4-AC34-FA65E088DF44}"/>
              </a:ext>
            </a:extLst>
          </xdr:cNvPr>
          <xdr:cNvSpPr txBox="1"/>
        </xdr:nvSpPr>
        <xdr:spPr>
          <a:xfrm>
            <a:off x="16541299" y="5610032"/>
            <a:ext cx="361374" cy="31960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21</a:t>
            </a:r>
          </a:p>
        </xdr:txBody>
      </xdr:sp>
      <xdr:sp macro="" textlink="">
        <xdr:nvSpPr>
          <xdr:cNvPr id="9" name="TextBox 8">
            <a:extLst>
              <a:ext uri="{FF2B5EF4-FFF2-40B4-BE49-F238E27FC236}">
                <a16:creationId xmlns:a16="http://schemas.microsoft.com/office/drawing/2014/main" id="{EEA58B3F-BED1-46FF-9EF9-E2BA3540E703}"/>
              </a:ext>
            </a:extLst>
          </xdr:cNvPr>
          <xdr:cNvSpPr txBox="1"/>
        </xdr:nvSpPr>
        <xdr:spPr>
          <a:xfrm>
            <a:off x="14628178" y="5800824"/>
            <a:ext cx="361374" cy="319603"/>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22</a:t>
            </a:r>
          </a:p>
        </xdr:txBody>
      </xdr:sp>
      <xdr:sp macro="" textlink="">
        <xdr:nvSpPr>
          <xdr:cNvPr id="10" name="TextBox 9">
            <a:extLst>
              <a:ext uri="{FF2B5EF4-FFF2-40B4-BE49-F238E27FC236}">
                <a16:creationId xmlns:a16="http://schemas.microsoft.com/office/drawing/2014/main" id="{51D3C889-9BA3-4800-AFE2-8822D9F895C2}"/>
              </a:ext>
            </a:extLst>
          </xdr:cNvPr>
          <xdr:cNvSpPr txBox="1"/>
        </xdr:nvSpPr>
        <xdr:spPr>
          <a:xfrm>
            <a:off x="12884852" y="5910938"/>
            <a:ext cx="361374" cy="316428"/>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23</a:t>
            </a:r>
          </a:p>
        </xdr:txBody>
      </xdr:sp>
    </xdr:grpSp>
    <xdr:clientData/>
  </xdr:twoCellAnchor>
  <xdr:twoCellAnchor>
    <xdr:from>
      <xdr:col>23</xdr:col>
      <xdr:colOff>207283</xdr:colOff>
      <xdr:row>21</xdr:row>
      <xdr:rowOff>30388</xdr:rowOff>
    </xdr:from>
    <xdr:to>
      <xdr:col>32</xdr:col>
      <xdr:colOff>64860</xdr:colOff>
      <xdr:row>42</xdr:row>
      <xdr:rowOff>116114</xdr:rowOff>
    </xdr:to>
    <xdr:grpSp>
      <xdr:nvGrpSpPr>
        <xdr:cNvPr id="22" name="Group 21">
          <a:extLst>
            <a:ext uri="{FF2B5EF4-FFF2-40B4-BE49-F238E27FC236}">
              <a16:creationId xmlns:a16="http://schemas.microsoft.com/office/drawing/2014/main" id="{B8400240-8DF4-4C73-8CF7-C9E5CFD4F561}"/>
            </a:ext>
          </a:extLst>
        </xdr:cNvPr>
        <xdr:cNvGrpSpPr/>
      </xdr:nvGrpSpPr>
      <xdr:grpSpPr>
        <a:xfrm>
          <a:off x="21512457" y="4098256"/>
          <a:ext cx="5307089" cy="4486449"/>
          <a:chOff x="19022787" y="4476750"/>
          <a:chExt cx="5377996" cy="4375150"/>
        </a:xfrm>
      </xdr:grpSpPr>
      <xdr:pic>
        <xdr:nvPicPr>
          <xdr:cNvPr id="15" name="Picture 14">
            <a:extLst>
              <a:ext uri="{FF2B5EF4-FFF2-40B4-BE49-F238E27FC236}">
                <a16:creationId xmlns:a16="http://schemas.microsoft.com/office/drawing/2014/main" id="{43F6C70C-5886-4E19-97F4-2F9C32F571FA}"/>
              </a:ext>
            </a:extLst>
          </xdr:cNvPr>
          <xdr:cNvPicPr/>
        </xdr:nvPicPr>
        <xdr:blipFill>
          <a:blip xmlns:r="http://schemas.openxmlformats.org/officeDocument/2006/relationships" r:embed="rId3"/>
          <a:stretch>
            <a:fillRect/>
          </a:stretch>
        </xdr:blipFill>
        <xdr:spPr>
          <a:xfrm>
            <a:off x="19022787" y="4476750"/>
            <a:ext cx="5377996" cy="4375150"/>
          </a:xfrm>
          <a:prstGeom prst="rect">
            <a:avLst/>
          </a:prstGeom>
        </xdr:spPr>
      </xdr:pic>
      <xdr:sp macro="" textlink="">
        <xdr:nvSpPr>
          <xdr:cNvPr id="17" name="TextBox 16">
            <a:extLst>
              <a:ext uri="{FF2B5EF4-FFF2-40B4-BE49-F238E27FC236}">
                <a16:creationId xmlns:a16="http://schemas.microsoft.com/office/drawing/2014/main" id="{74042E1E-4CD2-47F7-8C2E-1BC17EE1C844}"/>
              </a:ext>
            </a:extLst>
          </xdr:cNvPr>
          <xdr:cNvSpPr txBox="1"/>
        </xdr:nvSpPr>
        <xdr:spPr>
          <a:xfrm>
            <a:off x="20873357" y="5779861"/>
            <a:ext cx="361374" cy="320377"/>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38</a:t>
            </a:r>
          </a:p>
        </xdr:txBody>
      </xdr:sp>
      <xdr:sp macro="" textlink="">
        <xdr:nvSpPr>
          <xdr:cNvPr id="18" name="TextBox 17">
            <a:extLst>
              <a:ext uri="{FF2B5EF4-FFF2-40B4-BE49-F238E27FC236}">
                <a16:creationId xmlns:a16="http://schemas.microsoft.com/office/drawing/2014/main" id="{0A6C2D37-6C7F-4FA8-9961-756BC66A5AE8}"/>
              </a:ext>
            </a:extLst>
          </xdr:cNvPr>
          <xdr:cNvSpPr txBox="1"/>
        </xdr:nvSpPr>
        <xdr:spPr>
          <a:xfrm>
            <a:off x="20441103" y="6357711"/>
            <a:ext cx="358199" cy="307677"/>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39</a:t>
            </a:r>
          </a:p>
        </xdr:txBody>
      </xdr:sp>
      <xdr:sp macro="" textlink="">
        <xdr:nvSpPr>
          <xdr:cNvPr id="19" name="TextBox 18">
            <a:extLst>
              <a:ext uri="{FF2B5EF4-FFF2-40B4-BE49-F238E27FC236}">
                <a16:creationId xmlns:a16="http://schemas.microsoft.com/office/drawing/2014/main" id="{AE12F251-705D-4FF8-B937-AC33D4F56A70}"/>
              </a:ext>
            </a:extLst>
          </xdr:cNvPr>
          <xdr:cNvSpPr txBox="1"/>
        </xdr:nvSpPr>
        <xdr:spPr>
          <a:xfrm>
            <a:off x="20938218" y="6895647"/>
            <a:ext cx="361374" cy="317202"/>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40</a:t>
            </a:r>
          </a:p>
        </xdr:txBody>
      </xdr:sp>
      <xdr:sp macro="" textlink="">
        <xdr:nvSpPr>
          <xdr:cNvPr id="20" name="TextBox 19">
            <a:extLst>
              <a:ext uri="{FF2B5EF4-FFF2-40B4-BE49-F238E27FC236}">
                <a16:creationId xmlns:a16="http://schemas.microsoft.com/office/drawing/2014/main" id="{F676BAD9-7044-4226-B5B0-99AE2652D73B}"/>
              </a:ext>
            </a:extLst>
          </xdr:cNvPr>
          <xdr:cNvSpPr txBox="1"/>
        </xdr:nvSpPr>
        <xdr:spPr>
          <a:xfrm>
            <a:off x="21434425" y="6283325"/>
            <a:ext cx="361374" cy="317202"/>
          </a:xfrm>
          <a:prstGeom prst="rect">
            <a:avLst/>
          </a:prstGeom>
          <a:solidFill>
            <a:srgbClr val="99FF99"/>
          </a:solidFill>
          <a:ln w="38100" cmpd="sng">
            <a:solidFill>
              <a:srgbClr val="00CC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411</a:t>
            </a:r>
          </a:p>
        </xdr:txBody>
      </xdr:sp>
      <xdr:sp macro="" textlink="">
        <xdr:nvSpPr>
          <xdr:cNvPr id="21" name="Rectangle 20">
            <a:extLst>
              <a:ext uri="{FF2B5EF4-FFF2-40B4-BE49-F238E27FC236}">
                <a16:creationId xmlns:a16="http://schemas.microsoft.com/office/drawing/2014/main" id="{64CD5C72-6872-4318-A557-578C097E72F7}"/>
              </a:ext>
            </a:extLst>
          </xdr:cNvPr>
          <xdr:cNvSpPr/>
        </xdr:nvSpPr>
        <xdr:spPr>
          <a:xfrm>
            <a:off x="20250604" y="4925786"/>
            <a:ext cx="1616075" cy="489857"/>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editAs="oneCell">
    <xdr:from>
      <xdr:col>34</xdr:col>
      <xdr:colOff>54427</xdr:colOff>
      <xdr:row>21</xdr:row>
      <xdr:rowOff>30388</xdr:rowOff>
    </xdr:from>
    <xdr:to>
      <xdr:col>40</xdr:col>
      <xdr:colOff>145595</xdr:colOff>
      <xdr:row>30</xdr:row>
      <xdr:rowOff>10432</xdr:rowOff>
    </xdr:to>
    <xdr:pic>
      <xdr:nvPicPr>
        <xdr:cNvPr id="23" name="Picture 22">
          <a:extLst>
            <a:ext uri="{FF2B5EF4-FFF2-40B4-BE49-F238E27FC236}">
              <a16:creationId xmlns:a16="http://schemas.microsoft.com/office/drawing/2014/main" id="{7170DB52-4E0F-45A1-99C1-E13AEC1F4B0C}"/>
            </a:ext>
          </a:extLst>
        </xdr:cNvPr>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8843740" y="4292826"/>
          <a:ext cx="3802743" cy="2405744"/>
        </a:xfrm>
        <a:prstGeom prst="rect">
          <a:avLst/>
        </a:prstGeom>
        <a:noFill/>
        <a:ln>
          <a:noFill/>
        </a:ln>
      </xdr:spPr>
    </xdr:pic>
    <xdr:clientData/>
  </xdr:twoCellAnchor>
  <xdr:twoCellAnchor editAs="oneCell">
    <xdr:from>
      <xdr:col>23</xdr:col>
      <xdr:colOff>0</xdr:colOff>
      <xdr:row>46</xdr:row>
      <xdr:rowOff>0</xdr:rowOff>
    </xdr:from>
    <xdr:to>
      <xdr:col>26</xdr:col>
      <xdr:colOff>353785</xdr:colOff>
      <xdr:row>67</xdr:row>
      <xdr:rowOff>8890</xdr:rowOff>
    </xdr:to>
    <xdr:pic>
      <xdr:nvPicPr>
        <xdr:cNvPr id="26" name="Picture 25">
          <a:extLst>
            <a:ext uri="{FF2B5EF4-FFF2-40B4-BE49-F238E27FC236}">
              <a16:creationId xmlns:a16="http://schemas.microsoft.com/office/drawing/2014/main" id="{CC8F643D-5DD5-4985-A1D3-D446DCDF3326}"/>
            </a:ext>
          </a:extLst>
        </xdr:cNvPr>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rcRect/>
        <a:stretch>
          <a:fillRect/>
        </a:stretch>
      </xdr:blipFill>
      <xdr:spPr bwMode="auto">
        <a:xfrm>
          <a:off x="21764625" y="9739313"/>
          <a:ext cx="2207985" cy="40125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7923</xdr:colOff>
      <xdr:row>15</xdr:row>
      <xdr:rowOff>8805</xdr:rowOff>
    </xdr:from>
    <xdr:to>
      <xdr:col>4</xdr:col>
      <xdr:colOff>1004848</xdr:colOff>
      <xdr:row>27</xdr:row>
      <xdr:rowOff>106443</xdr:rowOff>
    </xdr:to>
    <xdr:pic>
      <xdr:nvPicPr>
        <xdr:cNvPr id="2" name="Picture 61">
          <a:extLst>
            <a:ext uri="{FF2B5EF4-FFF2-40B4-BE49-F238E27FC236}">
              <a16:creationId xmlns:a16="http://schemas.microsoft.com/office/drawing/2014/main" id="{B3412408-33FD-48EE-9D14-073339D62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27423" y="3614698"/>
          <a:ext cx="4058532" cy="2955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1060695</xdr:colOff>
      <xdr:row>14</xdr:row>
      <xdr:rowOff>170462</xdr:rowOff>
    </xdr:from>
    <xdr:to>
      <xdr:col>6</xdr:col>
      <xdr:colOff>14804</xdr:colOff>
      <xdr:row>23</xdr:row>
      <xdr:rowOff>176780</xdr:rowOff>
    </xdr:to>
    <xdr:pic>
      <xdr:nvPicPr>
        <xdr:cNvPr id="3" name="Picture 59">
          <a:extLst>
            <a:ext uri="{FF2B5EF4-FFF2-40B4-BE49-F238E27FC236}">
              <a16:creationId xmlns:a16="http://schemas.microsoft.com/office/drawing/2014/main" id="{96E3C190-294B-41F6-880E-0AE36B7B64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41802" y="3599462"/>
          <a:ext cx="3498895" cy="2333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67156</xdr:colOff>
      <xdr:row>14</xdr:row>
      <xdr:rowOff>170463</xdr:rowOff>
    </xdr:from>
    <xdr:to>
      <xdr:col>10</xdr:col>
      <xdr:colOff>453938</xdr:colOff>
      <xdr:row>23</xdr:row>
      <xdr:rowOff>153313</xdr:rowOff>
    </xdr:to>
    <xdr:pic>
      <xdr:nvPicPr>
        <xdr:cNvPr id="4" name="Picture 50">
          <a:extLst>
            <a:ext uri="{FF2B5EF4-FFF2-40B4-BE49-F238E27FC236}">
              <a16:creationId xmlns:a16="http://schemas.microsoft.com/office/drawing/2014/main" id="{6BE078A3-231C-45ED-989A-BB947960DC7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93049" y="3599463"/>
          <a:ext cx="3094603" cy="2309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29</xdr:row>
      <xdr:rowOff>0</xdr:rowOff>
    </xdr:from>
    <xdr:to>
      <xdr:col>4</xdr:col>
      <xdr:colOff>2996761</xdr:colOff>
      <xdr:row>50</xdr:row>
      <xdr:rowOff>67739</xdr:rowOff>
    </xdr:to>
    <xdr:pic>
      <xdr:nvPicPr>
        <xdr:cNvPr id="6" name="Picture 60">
          <a:extLst>
            <a:ext uri="{FF2B5EF4-FFF2-40B4-BE49-F238E27FC236}">
              <a16:creationId xmlns:a16="http://schemas.microsoft.com/office/drawing/2014/main" id="{F1D3FB7F-8367-4E08-8B7A-3E8424A932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03294" y="6701118"/>
          <a:ext cx="6055967" cy="3832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15</xdr:row>
      <xdr:rowOff>0</xdr:rowOff>
    </xdr:from>
    <xdr:to>
      <xdr:col>17</xdr:col>
      <xdr:colOff>240585</xdr:colOff>
      <xdr:row>40</xdr:row>
      <xdr:rowOff>168478</xdr:rowOff>
    </xdr:to>
    <xdr:pic>
      <xdr:nvPicPr>
        <xdr:cNvPr id="5" name="Picture 4">
          <a:extLst>
            <a:ext uri="{FF2B5EF4-FFF2-40B4-BE49-F238E27FC236}">
              <a16:creationId xmlns:a16="http://schemas.microsoft.com/office/drawing/2014/main" id="{13823CD9-F460-405E-9C90-CFAA6AF1A829}"/>
            </a:ext>
          </a:extLst>
        </xdr:cNvPr>
        <xdr:cNvPicPr>
          <a:picLocks noChangeAspect="1"/>
        </xdr:cNvPicPr>
      </xdr:nvPicPr>
      <xdr:blipFill>
        <a:blip xmlns:r="http://schemas.openxmlformats.org/officeDocument/2006/relationships" r:embed="rId5"/>
        <a:stretch>
          <a:fillRect/>
        </a:stretch>
      </xdr:blipFill>
      <xdr:spPr>
        <a:xfrm>
          <a:off x="12561794" y="3854824"/>
          <a:ext cx="3600000" cy="5679371"/>
        </a:xfrm>
        <a:prstGeom prst="rect">
          <a:avLst/>
        </a:prstGeom>
      </xdr:spPr>
    </xdr:pic>
    <xdr:clientData/>
  </xdr:twoCellAnchor>
  <xdr:twoCellAnchor editAs="oneCell">
    <xdr:from>
      <xdr:col>12</xdr:col>
      <xdr:colOff>0</xdr:colOff>
      <xdr:row>42</xdr:row>
      <xdr:rowOff>0</xdr:rowOff>
    </xdr:from>
    <xdr:to>
      <xdr:col>17</xdr:col>
      <xdr:colOff>240585</xdr:colOff>
      <xdr:row>71</xdr:row>
      <xdr:rowOff>27807</xdr:rowOff>
    </xdr:to>
    <xdr:pic>
      <xdr:nvPicPr>
        <xdr:cNvPr id="8" name="Picture 7">
          <a:extLst>
            <a:ext uri="{FF2B5EF4-FFF2-40B4-BE49-F238E27FC236}">
              <a16:creationId xmlns:a16="http://schemas.microsoft.com/office/drawing/2014/main" id="{4606B517-B1F0-45C8-9597-41B2DEB14E6F}"/>
            </a:ext>
          </a:extLst>
        </xdr:cNvPr>
        <xdr:cNvPicPr>
          <a:picLocks noChangeAspect="1"/>
        </xdr:cNvPicPr>
      </xdr:nvPicPr>
      <xdr:blipFill>
        <a:blip xmlns:r="http://schemas.openxmlformats.org/officeDocument/2006/relationships" r:embed="rId6"/>
        <a:stretch>
          <a:fillRect/>
        </a:stretch>
      </xdr:blipFill>
      <xdr:spPr>
        <a:xfrm>
          <a:off x="12561794" y="9569824"/>
          <a:ext cx="3600000" cy="5552307"/>
        </a:xfrm>
        <a:prstGeom prst="rect">
          <a:avLst/>
        </a:prstGeom>
      </xdr:spPr>
    </xdr:pic>
    <xdr:clientData/>
  </xdr:twoCellAnchor>
  <xdr:twoCellAnchor editAs="oneCell">
    <xdr:from>
      <xdr:col>19</xdr:col>
      <xdr:colOff>0</xdr:colOff>
      <xdr:row>42</xdr:row>
      <xdr:rowOff>1</xdr:rowOff>
    </xdr:from>
    <xdr:to>
      <xdr:col>24</xdr:col>
      <xdr:colOff>267051</xdr:colOff>
      <xdr:row>71</xdr:row>
      <xdr:rowOff>50494</xdr:rowOff>
    </xdr:to>
    <xdr:pic>
      <xdr:nvPicPr>
        <xdr:cNvPr id="9" name="Picture 8">
          <a:extLst>
            <a:ext uri="{FF2B5EF4-FFF2-40B4-BE49-F238E27FC236}">
              <a16:creationId xmlns:a16="http://schemas.microsoft.com/office/drawing/2014/main" id="{EA156B5B-ABE6-4860-9D7D-65D236866EF2}"/>
            </a:ext>
          </a:extLst>
        </xdr:cNvPr>
        <xdr:cNvPicPr>
          <a:picLocks noChangeAspect="1"/>
        </xdr:cNvPicPr>
      </xdr:nvPicPr>
      <xdr:blipFill>
        <a:blip xmlns:r="http://schemas.openxmlformats.org/officeDocument/2006/relationships" r:embed="rId7"/>
        <a:stretch>
          <a:fillRect/>
        </a:stretch>
      </xdr:blipFill>
      <xdr:spPr>
        <a:xfrm>
          <a:off x="16797618" y="9569825"/>
          <a:ext cx="3600000" cy="5568643"/>
        </a:xfrm>
        <a:prstGeom prst="rect">
          <a:avLst/>
        </a:prstGeom>
      </xdr:spPr>
    </xdr:pic>
    <xdr:clientData/>
  </xdr:twoCellAnchor>
  <xdr:twoCellAnchor editAs="oneCell">
    <xdr:from>
      <xdr:col>19</xdr:col>
      <xdr:colOff>0</xdr:colOff>
      <xdr:row>15</xdr:row>
      <xdr:rowOff>0</xdr:rowOff>
    </xdr:from>
    <xdr:to>
      <xdr:col>24</xdr:col>
      <xdr:colOff>267051</xdr:colOff>
      <xdr:row>41</xdr:row>
      <xdr:rowOff>9852</xdr:rowOff>
    </xdr:to>
    <xdr:pic>
      <xdr:nvPicPr>
        <xdr:cNvPr id="10" name="Picture 9">
          <a:extLst>
            <a:ext uri="{FF2B5EF4-FFF2-40B4-BE49-F238E27FC236}">
              <a16:creationId xmlns:a16="http://schemas.microsoft.com/office/drawing/2014/main" id="{B5097485-A735-4419-BB93-F309279497AF}"/>
            </a:ext>
          </a:extLst>
        </xdr:cNvPr>
        <xdr:cNvPicPr>
          <a:picLocks noChangeAspect="1"/>
        </xdr:cNvPicPr>
      </xdr:nvPicPr>
      <xdr:blipFill>
        <a:blip xmlns:r="http://schemas.openxmlformats.org/officeDocument/2006/relationships" r:embed="rId8"/>
        <a:stretch>
          <a:fillRect/>
        </a:stretch>
      </xdr:blipFill>
      <xdr:spPr>
        <a:xfrm>
          <a:off x="16797618" y="3854824"/>
          <a:ext cx="3600000" cy="5697638"/>
        </a:xfrm>
        <a:prstGeom prst="rect">
          <a:avLst/>
        </a:prstGeom>
      </xdr:spPr>
    </xdr:pic>
    <xdr:clientData/>
  </xdr:twoCellAnchor>
  <xdr:twoCellAnchor editAs="oneCell">
    <xdr:from>
      <xdr:col>26</xdr:col>
      <xdr:colOff>0</xdr:colOff>
      <xdr:row>42</xdr:row>
      <xdr:rowOff>1</xdr:rowOff>
    </xdr:from>
    <xdr:to>
      <xdr:col>31</xdr:col>
      <xdr:colOff>240584</xdr:colOff>
      <xdr:row>71</xdr:row>
      <xdr:rowOff>134618</xdr:rowOff>
    </xdr:to>
    <xdr:pic>
      <xdr:nvPicPr>
        <xdr:cNvPr id="11" name="Picture 10">
          <a:extLst>
            <a:ext uri="{FF2B5EF4-FFF2-40B4-BE49-F238E27FC236}">
              <a16:creationId xmlns:a16="http://schemas.microsoft.com/office/drawing/2014/main" id="{5646CB0C-DCCF-4AEA-9705-97A4D752DD8D}"/>
            </a:ext>
          </a:extLst>
        </xdr:cNvPr>
        <xdr:cNvPicPr>
          <a:picLocks noChangeAspect="1"/>
        </xdr:cNvPicPr>
      </xdr:nvPicPr>
      <xdr:blipFill>
        <a:blip xmlns:r="http://schemas.openxmlformats.org/officeDocument/2006/relationships" r:embed="rId9"/>
        <a:stretch>
          <a:fillRect/>
        </a:stretch>
      </xdr:blipFill>
      <xdr:spPr>
        <a:xfrm>
          <a:off x="21324794" y="9569825"/>
          <a:ext cx="3600000" cy="5659117"/>
        </a:xfrm>
        <a:prstGeom prst="rect">
          <a:avLst/>
        </a:prstGeom>
      </xdr:spPr>
    </xdr:pic>
    <xdr:clientData/>
  </xdr:twoCellAnchor>
  <xdr:twoCellAnchor editAs="oneCell">
    <xdr:from>
      <xdr:col>33</xdr:col>
      <xdr:colOff>0</xdr:colOff>
      <xdr:row>42</xdr:row>
      <xdr:rowOff>0</xdr:rowOff>
    </xdr:from>
    <xdr:to>
      <xdr:col>38</xdr:col>
      <xdr:colOff>370305</xdr:colOff>
      <xdr:row>71</xdr:row>
      <xdr:rowOff>103632</xdr:rowOff>
    </xdr:to>
    <xdr:pic>
      <xdr:nvPicPr>
        <xdr:cNvPr id="12" name="Picture 11">
          <a:extLst>
            <a:ext uri="{FF2B5EF4-FFF2-40B4-BE49-F238E27FC236}">
              <a16:creationId xmlns:a16="http://schemas.microsoft.com/office/drawing/2014/main" id="{73A51C36-2B2F-40C8-8253-B44CA9B801EF}"/>
            </a:ext>
          </a:extLst>
        </xdr:cNvPr>
        <xdr:cNvPicPr>
          <a:picLocks noChangeAspect="1"/>
        </xdr:cNvPicPr>
      </xdr:nvPicPr>
      <xdr:blipFill>
        <a:blip xmlns:r="http://schemas.openxmlformats.org/officeDocument/2006/relationships" r:embed="rId10"/>
        <a:stretch>
          <a:fillRect/>
        </a:stretch>
      </xdr:blipFill>
      <xdr:spPr>
        <a:xfrm>
          <a:off x="25661471" y="9569824"/>
          <a:ext cx="3600000" cy="5634482"/>
        </a:xfrm>
        <a:prstGeom prst="rect">
          <a:avLst/>
        </a:prstGeom>
      </xdr:spPr>
    </xdr:pic>
    <xdr:clientData/>
  </xdr:twoCellAnchor>
  <xdr:twoCellAnchor editAs="oneCell">
    <xdr:from>
      <xdr:col>33</xdr:col>
      <xdr:colOff>0</xdr:colOff>
      <xdr:row>15</xdr:row>
      <xdr:rowOff>1</xdr:rowOff>
    </xdr:from>
    <xdr:to>
      <xdr:col>38</xdr:col>
      <xdr:colOff>370305</xdr:colOff>
      <xdr:row>41</xdr:row>
      <xdr:rowOff>9500</xdr:rowOff>
    </xdr:to>
    <xdr:pic>
      <xdr:nvPicPr>
        <xdr:cNvPr id="13" name="Picture 12">
          <a:extLst>
            <a:ext uri="{FF2B5EF4-FFF2-40B4-BE49-F238E27FC236}">
              <a16:creationId xmlns:a16="http://schemas.microsoft.com/office/drawing/2014/main" id="{9C6E46FA-239C-491E-9BC8-EDC645B75E66}"/>
            </a:ext>
          </a:extLst>
        </xdr:cNvPr>
        <xdr:cNvPicPr>
          <a:picLocks noChangeAspect="1"/>
        </xdr:cNvPicPr>
      </xdr:nvPicPr>
      <xdr:blipFill>
        <a:blip xmlns:r="http://schemas.openxmlformats.org/officeDocument/2006/relationships" r:embed="rId11"/>
        <a:stretch>
          <a:fillRect/>
        </a:stretch>
      </xdr:blipFill>
      <xdr:spPr>
        <a:xfrm>
          <a:off x="25661471" y="3854825"/>
          <a:ext cx="3600000" cy="5684585"/>
        </a:xfrm>
        <a:prstGeom prst="rect">
          <a:avLst/>
        </a:prstGeom>
      </xdr:spPr>
    </xdr:pic>
    <xdr:clientData/>
  </xdr:twoCellAnchor>
  <xdr:twoCellAnchor editAs="oneCell">
    <xdr:from>
      <xdr:col>26</xdr:col>
      <xdr:colOff>0</xdr:colOff>
      <xdr:row>15</xdr:row>
      <xdr:rowOff>0</xdr:rowOff>
    </xdr:from>
    <xdr:to>
      <xdr:col>31</xdr:col>
      <xdr:colOff>240584</xdr:colOff>
      <xdr:row>41</xdr:row>
      <xdr:rowOff>29313</xdr:rowOff>
    </xdr:to>
    <xdr:pic>
      <xdr:nvPicPr>
        <xdr:cNvPr id="14" name="Picture 13">
          <a:extLst>
            <a:ext uri="{FF2B5EF4-FFF2-40B4-BE49-F238E27FC236}">
              <a16:creationId xmlns:a16="http://schemas.microsoft.com/office/drawing/2014/main" id="{E8E01B09-3DCF-406C-B705-3473F6A87E9B}"/>
            </a:ext>
          </a:extLst>
        </xdr:cNvPr>
        <xdr:cNvPicPr>
          <a:picLocks noChangeAspect="1"/>
        </xdr:cNvPicPr>
      </xdr:nvPicPr>
      <xdr:blipFill>
        <a:blip xmlns:r="http://schemas.openxmlformats.org/officeDocument/2006/relationships" r:embed="rId12"/>
        <a:stretch>
          <a:fillRect/>
        </a:stretch>
      </xdr:blipFill>
      <xdr:spPr>
        <a:xfrm>
          <a:off x="21324794" y="3854824"/>
          <a:ext cx="3600000" cy="57243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24</xdr:row>
      <xdr:rowOff>6627</xdr:rowOff>
    </xdr:from>
    <xdr:to>
      <xdr:col>8</xdr:col>
      <xdr:colOff>428625</xdr:colOff>
      <xdr:row>63</xdr:row>
      <xdr:rowOff>1320</xdr:rowOff>
    </xdr:to>
    <xdr:pic>
      <xdr:nvPicPr>
        <xdr:cNvPr id="13" name="Picture 12">
          <a:extLst>
            <a:ext uri="{FF2B5EF4-FFF2-40B4-BE49-F238E27FC236}">
              <a16:creationId xmlns:a16="http://schemas.microsoft.com/office/drawing/2014/main" id="{7C706AFE-6CC2-4D57-BFA9-2321CA14DCD6}"/>
            </a:ext>
          </a:extLst>
        </xdr:cNvPr>
        <xdr:cNvPicPr>
          <a:picLocks noChangeAspect="1"/>
        </xdr:cNvPicPr>
      </xdr:nvPicPr>
      <xdr:blipFill>
        <a:blip xmlns:r="http://schemas.openxmlformats.org/officeDocument/2006/relationships" r:embed="rId1"/>
        <a:stretch>
          <a:fillRect/>
        </a:stretch>
      </xdr:blipFill>
      <xdr:spPr>
        <a:xfrm>
          <a:off x="0" y="1911627"/>
          <a:ext cx="5305425" cy="7049542"/>
        </a:xfrm>
        <a:prstGeom prst="rect">
          <a:avLst/>
        </a:prstGeom>
      </xdr:spPr>
    </xdr:pic>
    <xdr:clientData/>
  </xdr:twoCellAnchor>
  <xdr:twoCellAnchor editAs="oneCell">
    <xdr:from>
      <xdr:col>15</xdr:col>
      <xdr:colOff>601758</xdr:colOff>
      <xdr:row>24</xdr:row>
      <xdr:rowOff>70224</xdr:rowOff>
    </xdr:from>
    <xdr:to>
      <xdr:col>24</xdr:col>
      <xdr:colOff>397366</xdr:colOff>
      <xdr:row>63</xdr:row>
      <xdr:rowOff>27455</xdr:rowOff>
    </xdr:to>
    <xdr:pic>
      <xdr:nvPicPr>
        <xdr:cNvPr id="15" name="Picture 14">
          <a:extLst>
            <a:ext uri="{FF2B5EF4-FFF2-40B4-BE49-F238E27FC236}">
              <a16:creationId xmlns:a16="http://schemas.microsoft.com/office/drawing/2014/main" id="{001C66D8-41A9-4C89-B389-64573455E969}"/>
            </a:ext>
          </a:extLst>
        </xdr:cNvPr>
        <xdr:cNvPicPr>
          <a:picLocks noChangeAspect="1"/>
        </xdr:cNvPicPr>
      </xdr:nvPicPr>
      <xdr:blipFill>
        <a:blip xmlns:r="http://schemas.openxmlformats.org/officeDocument/2006/relationships" r:embed="rId2"/>
        <a:stretch>
          <a:fillRect/>
        </a:stretch>
      </xdr:blipFill>
      <xdr:spPr>
        <a:xfrm>
          <a:off x="11202523" y="12351871"/>
          <a:ext cx="5241667" cy="6949702"/>
        </a:xfrm>
        <a:prstGeom prst="rect">
          <a:avLst/>
        </a:prstGeom>
      </xdr:spPr>
    </xdr:pic>
    <xdr:clientData/>
  </xdr:twoCellAnchor>
  <xdr:twoCellAnchor editAs="oneCell">
    <xdr:from>
      <xdr:col>9</xdr:col>
      <xdr:colOff>6539</xdr:colOff>
      <xdr:row>24</xdr:row>
      <xdr:rowOff>58832</xdr:rowOff>
    </xdr:from>
    <xdr:to>
      <xdr:col>15</xdr:col>
      <xdr:colOff>161345</xdr:colOff>
      <xdr:row>62</xdr:row>
      <xdr:rowOff>120652</xdr:rowOff>
    </xdr:to>
    <xdr:pic>
      <xdr:nvPicPr>
        <xdr:cNvPr id="16" name="Picture 15">
          <a:extLst>
            <a:ext uri="{FF2B5EF4-FFF2-40B4-BE49-F238E27FC236}">
              <a16:creationId xmlns:a16="http://schemas.microsoft.com/office/drawing/2014/main" id="{232E2391-D1B5-4AC1-8AD6-15A1667CCB88}"/>
            </a:ext>
          </a:extLst>
        </xdr:cNvPr>
        <xdr:cNvPicPr>
          <a:picLocks noChangeAspect="1"/>
        </xdr:cNvPicPr>
      </xdr:nvPicPr>
      <xdr:blipFill>
        <a:blip xmlns:r="http://schemas.openxmlformats.org/officeDocument/2006/relationships" r:embed="rId3"/>
        <a:stretch>
          <a:fillRect/>
        </a:stretch>
      </xdr:blipFill>
      <xdr:spPr>
        <a:xfrm>
          <a:off x="5492939" y="1963832"/>
          <a:ext cx="5354896" cy="6942044"/>
        </a:xfrm>
        <a:prstGeom prst="rect">
          <a:avLst/>
        </a:prstGeom>
      </xdr:spPr>
    </xdr:pic>
    <xdr:clientData/>
  </xdr:twoCellAnchor>
  <xdr:twoCellAnchor editAs="oneCell">
    <xdr:from>
      <xdr:col>0</xdr:col>
      <xdr:colOff>19050</xdr:colOff>
      <xdr:row>11</xdr:row>
      <xdr:rowOff>38099</xdr:rowOff>
    </xdr:from>
    <xdr:to>
      <xdr:col>8</xdr:col>
      <xdr:colOff>335168</xdr:colOff>
      <xdr:row>21</xdr:row>
      <xdr:rowOff>112033</xdr:rowOff>
    </xdr:to>
    <xdr:pic>
      <xdr:nvPicPr>
        <xdr:cNvPr id="17" name="Picture 16">
          <a:extLst>
            <a:ext uri="{FF2B5EF4-FFF2-40B4-BE49-F238E27FC236}">
              <a16:creationId xmlns:a16="http://schemas.microsoft.com/office/drawing/2014/main" id="{A47B80BC-0465-4456-AEC0-24EED6BA541A}"/>
            </a:ext>
          </a:extLst>
        </xdr:cNvPr>
        <xdr:cNvPicPr>
          <a:picLocks noChangeAspect="1"/>
        </xdr:cNvPicPr>
      </xdr:nvPicPr>
      <xdr:blipFill>
        <a:blip xmlns:r="http://schemas.openxmlformats.org/officeDocument/2006/relationships" r:embed="rId4"/>
        <a:stretch>
          <a:fillRect/>
        </a:stretch>
      </xdr:blipFill>
      <xdr:spPr>
        <a:xfrm>
          <a:off x="19050" y="9544049"/>
          <a:ext cx="5196093" cy="6991351"/>
        </a:xfrm>
        <a:prstGeom prst="rect">
          <a:avLst/>
        </a:prstGeom>
      </xdr:spPr>
    </xdr:pic>
    <xdr:clientData/>
  </xdr:twoCellAnchor>
  <xdr:twoCellAnchor editAs="oneCell">
    <xdr:from>
      <xdr:col>9</xdr:col>
      <xdr:colOff>38100</xdr:colOff>
      <xdr:row>11</xdr:row>
      <xdr:rowOff>171076</xdr:rowOff>
    </xdr:from>
    <xdr:to>
      <xdr:col>15</xdr:col>
      <xdr:colOff>19039</xdr:colOff>
      <xdr:row>22</xdr:row>
      <xdr:rowOff>30790</xdr:rowOff>
    </xdr:to>
    <xdr:pic>
      <xdr:nvPicPr>
        <xdr:cNvPr id="18" name="Picture 17">
          <a:extLst>
            <a:ext uri="{FF2B5EF4-FFF2-40B4-BE49-F238E27FC236}">
              <a16:creationId xmlns:a16="http://schemas.microsoft.com/office/drawing/2014/main" id="{29178A11-FDC7-4554-8931-5F0E5FBC4886}"/>
            </a:ext>
          </a:extLst>
        </xdr:cNvPr>
        <xdr:cNvPicPr>
          <a:picLocks noChangeAspect="1"/>
        </xdr:cNvPicPr>
      </xdr:nvPicPr>
      <xdr:blipFill>
        <a:blip xmlns:r="http://schemas.openxmlformats.org/officeDocument/2006/relationships" r:embed="rId5"/>
        <a:stretch>
          <a:fillRect/>
        </a:stretch>
      </xdr:blipFill>
      <xdr:spPr>
        <a:xfrm>
          <a:off x="5484159" y="3801782"/>
          <a:ext cx="5135645" cy="6855359"/>
        </a:xfrm>
        <a:prstGeom prst="rect">
          <a:avLst/>
        </a:prstGeom>
      </xdr:spPr>
    </xdr:pic>
    <xdr:clientData/>
  </xdr:twoCellAnchor>
  <xdr:twoCellAnchor editAs="oneCell">
    <xdr:from>
      <xdr:col>16</xdr:col>
      <xdr:colOff>76761</xdr:colOff>
      <xdr:row>11</xdr:row>
      <xdr:rowOff>9338</xdr:rowOff>
    </xdr:from>
    <xdr:to>
      <xdr:col>24</xdr:col>
      <xdr:colOff>387739</xdr:colOff>
      <xdr:row>21</xdr:row>
      <xdr:rowOff>69743</xdr:rowOff>
    </xdr:to>
    <xdr:pic>
      <xdr:nvPicPr>
        <xdr:cNvPr id="19" name="Picture 18">
          <a:extLst>
            <a:ext uri="{FF2B5EF4-FFF2-40B4-BE49-F238E27FC236}">
              <a16:creationId xmlns:a16="http://schemas.microsoft.com/office/drawing/2014/main" id="{48009BCE-DF77-4C9F-94F5-660BAF92C74B}"/>
            </a:ext>
          </a:extLst>
        </xdr:cNvPr>
        <xdr:cNvPicPr>
          <a:picLocks noChangeAspect="1"/>
        </xdr:cNvPicPr>
      </xdr:nvPicPr>
      <xdr:blipFill>
        <a:blip xmlns:r="http://schemas.openxmlformats.org/officeDocument/2006/relationships" r:embed="rId6"/>
        <a:stretch>
          <a:fillRect/>
        </a:stretch>
      </xdr:blipFill>
      <xdr:spPr>
        <a:xfrm>
          <a:off x="11282643" y="3640044"/>
          <a:ext cx="5158270" cy="6873581"/>
        </a:xfrm>
        <a:prstGeom prst="rect">
          <a:avLst/>
        </a:prstGeom>
      </xdr:spPr>
    </xdr:pic>
    <xdr:clientData/>
  </xdr:twoCellAnchor>
  <xdr:twoCellAnchor editAs="oneCell">
    <xdr:from>
      <xdr:col>25</xdr:col>
      <xdr:colOff>65203</xdr:colOff>
      <xdr:row>11</xdr:row>
      <xdr:rowOff>21322</xdr:rowOff>
    </xdr:from>
    <xdr:to>
      <xdr:col>33</xdr:col>
      <xdr:colOff>379447</xdr:colOff>
      <xdr:row>21</xdr:row>
      <xdr:rowOff>73997</xdr:rowOff>
    </xdr:to>
    <xdr:pic>
      <xdr:nvPicPr>
        <xdr:cNvPr id="20" name="Picture 19">
          <a:extLst>
            <a:ext uri="{FF2B5EF4-FFF2-40B4-BE49-F238E27FC236}">
              <a16:creationId xmlns:a16="http://schemas.microsoft.com/office/drawing/2014/main" id="{81052FB8-07AC-497C-94B7-BB4861E8642C}"/>
            </a:ext>
          </a:extLst>
        </xdr:cNvPr>
        <xdr:cNvPicPr>
          <a:picLocks noChangeAspect="1"/>
        </xdr:cNvPicPr>
      </xdr:nvPicPr>
      <xdr:blipFill>
        <a:blip xmlns:r="http://schemas.openxmlformats.org/officeDocument/2006/relationships" r:embed="rId7"/>
        <a:stretch>
          <a:fillRect/>
        </a:stretch>
      </xdr:blipFill>
      <xdr:spPr>
        <a:xfrm>
          <a:off x="16717144" y="3652028"/>
          <a:ext cx="5155185" cy="68658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44824</xdr:colOff>
      <xdr:row>11</xdr:row>
      <xdr:rowOff>62379</xdr:rowOff>
    </xdr:from>
    <xdr:to>
      <xdr:col>16</xdr:col>
      <xdr:colOff>276972</xdr:colOff>
      <xdr:row>46</xdr:row>
      <xdr:rowOff>59995</xdr:rowOff>
    </xdr:to>
    <xdr:pic>
      <xdr:nvPicPr>
        <xdr:cNvPr id="51" name="Picture 50">
          <a:extLst>
            <a:ext uri="{FF2B5EF4-FFF2-40B4-BE49-F238E27FC236}">
              <a16:creationId xmlns:a16="http://schemas.microsoft.com/office/drawing/2014/main" id="{FD26CBFE-38A1-4071-ADB5-BBEEE877A27A}"/>
            </a:ext>
          </a:extLst>
        </xdr:cNvPr>
        <xdr:cNvPicPr>
          <a:picLocks noChangeAspect="1"/>
        </xdr:cNvPicPr>
      </xdr:nvPicPr>
      <xdr:blipFill>
        <a:blip xmlns:r="http://schemas.openxmlformats.org/officeDocument/2006/relationships" r:embed="rId1"/>
        <a:stretch>
          <a:fillRect/>
        </a:stretch>
      </xdr:blipFill>
      <xdr:spPr>
        <a:xfrm>
          <a:off x="7250206" y="2191497"/>
          <a:ext cx="6089650" cy="62729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0</xdr:colOff>
      <xdr:row>6</xdr:row>
      <xdr:rowOff>0</xdr:rowOff>
    </xdr:from>
    <xdr:to>
      <xdr:col>31</xdr:col>
      <xdr:colOff>364222</xdr:colOff>
      <xdr:row>93</xdr:row>
      <xdr:rowOff>169462</xdr:rowOff>
    </xdr:to>
    <xdr:pic>
      <xdr:nvPicPr>
        <xdr:cNvPr id="2" name="Picture 1">
          <a:extLst>
            <a:ext uri="{FF2B5EF4-FFF2-40B4-BE49-F238E27FC236}">
              <a16:creationId xmlns:a16="http://schemas.microsoft.com/office/drawing/2014/main" id="{489BFFB9-0504-5FEB-33B2-DC53988A9440}"/>
            </a:ext>
          </a:extLst>
        </xdr:cNvPr>
        <xdr:cNvPicPr>
          <a:picLocks noChangeAspect="1"/>
        </xdr:cNvPicPr>
      </xdr:nvPicPr>
      <xdr:blipFill>
        <a:blip xmlns:r="http://schemas.openxmlformats.org/officeDocument/2006/relationships" r:embed="rId1"/>
        <a:stretch>
          <a:fillRect/>
        </a:stretch>
      </xdr:blipFill>
      <xdr:spPr>
        <a:xfrm>
          <a:off x="7915275" y="1085850"/>
          <a:ext cx="12304762" cy="15904762"/>
        </a:xfrm>
        <a:prstGeom prst="rect">
          <a:avLst/>
        </a:prstGeom>
      </xdr:spPr>
    </xdr:pic>
    <xdr:clientData/>
  </xdr:twoCellAnchor>
  <xdr:twoCellAnchor editAs="oneCell">
    <xdr:from>
      <xdr:col>48</xdr:col>
      <xdr:colOff>13607</xdr:colOff>
      <xdr:row>4</xdr:row>
      <xdr:rowOff>0</xdr:rowOff>
    </xdr:from>
    <xdr:to>
      <xdr:col>64</xdr:col>
      <xdr:colOff>240960</xdr:colOff>
      <xdr:row>77</xdr:row>
      <xdr:rowOff>135491</xdr:rowOff>
    </xdr:to>
    <xdr:pic>
      <xdr:nvPicPr>
        <xdr:cNvPr id="3" name="Picture 2">
          <a:extLst>
            <a:ext uri="{FF2B5EF4-FFF2-40B4-BE49-F238E27FC236}">
              <a16:creationId xmlns:a16="http://schemas.microsoft.com/office/drawing/2014/main" id="{15FA9F67-D945-6201-C8FF-5F48FA2517E0}"/>
            </a:ext>
          </a:extLst>
        </xdr:cNvPr>
        <xdr:cNvPicPr>
          <a:picLocks noChangeAspect="1"/>
        </xdr:cNvPicPr>
      </xdr:nvPicPr>
      <xdr:blipFill>
        <a:blip xmlns:r="http://schemas.openxmlformats.org/officeDocument/2006/relationships" r:embed="rId2"/>
        <a:stretch>
          <a:fillRect/>
        </a:stretch>
      </xdr:blipFill>
      <xdr:spPr>
        <a:xfrm>
          <a:off x="32262536" y="707571"/>
          <a:ext cx="10024495" cy="13048670"/>
        </a:xfrm>
        <a:prstGeom prst="rect">
          <a:avLst/>
        </a:prstGeom>
      </xdr:spPr>
    </xdr:pic>
    <xdr:clientData/>
  </xdr:twoCellAnchor>
  <xdr:twoCellAnchor editAs="oneCell">
    <xdr:from>
      <xdr:col>77</xdr:col>
      <xdr:colOff>28847</xdr:colOff>
      <xdr:row>4</xdr:row>
      <xdr:rowOff>36739</xdr:rowOff>
    </xdr:from>
    <xdr:to>
      <xdr:col>93</xdr:col>
      <xdr:colOff>336462</xdr:colOff>
      <xdr:row>83</xdr:row>
      <xdr:rowOff>161249</xdr:rowOff>
    </xdr:to>
    <xdr:pic>
      <xdr:nvPicPr>
        <xdr:cNvPr id="4" name="Picture 3">
          <a:extLst>
            <a:ext uri="{FF2B5EF4-FFF2-40B4-BE49-F238E27FC236}">
              <a16:creationId xmlns:a16="http://schemas.microsoft.com/office/drawing/2014/main" id="{5FCD4225-1BC9-F20A-D2FD-A344AE04B525}"/>
            </a:ext>
          </a:extLst>
        </xdr:cNvPr>
        <xdr:cNvPicPr>
          <a:picLocks noChangeAspect="1"/>
        </xdr:cNvPicPr>
      </xdr:nvPicPr>
      <xdr:blipFill>
        <a:blip xmlns:r="http://schemas.openxmlformats.org/officeDocument/2006/relationships" r:embed="rId3"/>
        <a:stretch>
          <a:fillRect/>
        </a:stretch>
      </xdr:blipFill>
      <xdr:spPr>
        <a:xfrm>
          <a:off x="50456918" y="744310"/>
          <a:ext cx="10104758" cy="14099046"/>
        </a:xfrm>
        <a:prstGeom prst="rect">
          <a:avLst/>
        </a:prstGeom>
      </xdr:spPr>
    </xdr:pic>
    <xdr:clientData/>
  </xdr:twoCellAnchor>
  <xdr:twoCellAnchor editAs="oneCell">
    <xdr:from>
      <xdr:col>106</xdr:col>
      <xdr:colOff>0</xdr:colOff>
      <xdr:row>3</xdr:row>
      <xdr:rowOff>0</xdr:rowOff>
    </xdr:from>
    <xdr:to>
      <xdr:col>122</xdr:col>
      <xdr:colOff>488571</xdr:colOff>
      <xdr:row>81</xdr:row>
      <xdr:rowOff>116644</xdr:rowOff>
    </xdr:to>
    <xdr:pic>
      <xdr:nvPicPr>
        <xdr:cNvPr id="5" name="Picture 4">
          <a:extLst>
            <a:ext uri="{FF2B5EF4-FFF2-40B4-BE49-F238E27FC236}">
              <a16:creationId xmlns:a16="http://schemas.microsoft.com/office/drawing/2014/main" id="{4B56C64B-BC6A-9493-8C50-8960BF439E51}"/>
            </a:ext>
          </a:extLst>
        </xdr:cNvPr>
        <xdr:cNvPicPr>
          <a:picLocks noChangeAspect="1"/>
        </xdr:cNvPicPr>
      </xdr:nvPicPr>
      <xdr:blipFill>
        <a:blip xmlns:r="http://schemas.openxmlformats.org/officeDocument/2006/relationships" r:embed="rId4"/>
        <a:stretch>
          <a:fillRect/>
        </a:stretch>
      </xdr:blipFill>
      <xdr:spPr>
        <a:xfrm>
          <a:off x="68185393" y="530679"/>
          <a:ext cx="10285714" cy="139142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kjgp003\AppData\Roaming\Microsoft\AddIns\Pace97.xla" TargetMode="External"/><Relationship Id="rId1" Type="http://schemas.openxmlformats.org/officeDocument/2006/relationships/externalLinkPath" Target="file:///C:\Users\ukjgp003\AppData\Roaming\Microsoft\AddIns\Pace97.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s>
    <definedNames>
      <definedName name="dbaverage"/>
      <definedName name="dbsum"/>
    </defined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CC292-38D9-44FA-BDB8-17D44C619C36}">
  <dimension ref="B1:D22"/>
  <sheetViews>
    <sheetView zoomScale="85" zoomScaleNormal="85" workbookViewId="0"/>
  </sheetViews>
  <sheetFormatPr defaultRowHeight="14.4" x14ac:dyDescent="0.3"/>
  <cols>
    <col min="2" max="2" width="6.5546875" customWidth="1"/>
    <col min="3" max="3" width="31.44140625" bestFit="1" customWidth="1"/>
    <col min="4" max="4" width="129" bestFit="1" customWidth="1"/>
  </cols>
  <sheetData>
    <row r="1" spans="2:4" ht="15" thickBot="1" x14ac:dyDescent="0.35"/>
    <row r="2" spans="2:4" ht="15" thickBot="1" x14ac:dyDescent="0.35">
      <c r="C2" s="156" t="s">
        <v>343</v>
      </c>
      <c r="D2" s="80" t="s">
        <v>282</v>
      </c>
    </row>
    <row r="3" spans="2:4" ht="15" thickBot="1" x14ac:dyDescent="0.35">
      <c r="C3" s="142" t="s">
        <v>283</v>
      </c>
      <c r="D3" s="37" t="s">
        <v>302</v>
      </c>
    </row>
    <row r="4" spans="2:4" x14ac:dyDescent="0.3">
      <c r="B4" s="345" t="s">
        <v>211</v>
      </c>
      <c r="C4" s="158" t="s">
        <v>284</v>
      </c>
      <c r="D4" s="38" t="s">
        <v>295</v>
      </c>
    </row>
    <row r="5" spans="2:4" ht="15" thickBot="1" x14ac:dyDescent="0.35">
      <c r="B5" s="346"/>
      <c r="C5" s="143" t="s">
        <v>285</v>
      </c>
      <c r="D5" s="38" t="s">
        <v>294</v>
      </c>
    </row>
    <row r="6" spans="2:4" x14ac:dyDescent="0.3">
      <c r="B6" s="346"/>
      <c r="C6" s="157" t="s">
        <v>286</v>
      </c>
      <c r="D6" s="37" t="s">
        <v>293</v>
      </c>
    </row>
    <row r="7" spans="2:4" x14ac:dyDescent="0.3">
      <c r="B7" s="346"/>
      <c r="C7" s="144" t="s">
        <v>289</v>
      </c>
      <c r="D7" s="38" t="s">
        <v>299</v>
      </c>
    </row>
    <row r="8" spans="2:4" x14ac:dyDescent="0.3">
      <c r="B8" s="346"/>
      <c r="C8" s="144" t="s">
        <v>290</v>
      </c>
      <c r="D8" s="38" t="s">
        <v>300</v>
      </c>
    </row>
    <row r="9" spans="2:4" x14ac:dyDescent="0.3">
      <c r="B9" s="346"/>
      <c r="C9" s="144" t="s">
        <v>291</v>
      </c>
      <c r="D9" s="38" t="s">
        <v>301</v>
      </c>
    </row>
    <row r="10" spans="2:4" x14ac:dyDescent="0.3">
      <c r="B10" s="346"/>
      <c r="C10" s="145" t="s">
        <v>287</v>
      </c>
      <c r="D10" s="38" t="s">
        <v>296</v>
      </c>
    </row>
    <row r="11" spans="2:4" x14ac:dyDescent="0.3">
      <c r="B11" s="346"/>
      <c r="C11" s="145" t="s">
        <v>288</v>
      </c>
      <c r="D11" s="38" t="s">
        <v>297</v>
      </c>
    </row>
    <row r="12" spans="2:4" x14ac:dyDescent="0.3">
      <c r="B12" s="346"/>
      <c r="C12" s="146" t="s">
        <v>344</v>
      </c>
      <c r="D12" s="38" t="s">
        <v>345</v>
      </c>
    </row>
    <row r="13" spans="2:4" ht="15" thickBot="1" x14ac:dyDescent="0.35">
      <c r="B13" s="347"/>
      <c r="C13" s="147" t="s">
        <v>209</v>
      </c>
      <c r="D13" s="39" t="s">
        <v>298</v>
      </c>
    </row>
    <row r="14" spans="2:4" ht="14.55" customHeight="1" x14ac:dyDescent="0.3">
      <c r="B14" s="350" t="s">
        <v>342</v>
      </c>
      <c r="C14" s="148" t="s">
        <v>304</v>
      </c>
      <c r="D14" s="348" t="s">
        <v>346</v>
      </c>
    </row>
    <row r="15" spans="2:4" x14ac:dyDescent="0.3">
      <c r="B15" s="351"/>
      <c r="C15" s="148" t="s">
        <v>292</v>
      </c>
      <c r="D15" s="349"/>
    </row>
    <row r="16" spans="2:4" x14ac:dyDescent="0.3">
      <c r="B16" s="351"/>
      <c r="C16" s="148" t="s">
        <v>303</v>
      </c>
      <c r="D16" s="349"/>
    </row>
    <row r="17" spans="2:4" x14ac:dyDescent="0.3">
      <c r="B17" s="351"/>
      <c r="C17" s="149" t="s">
        <v>237</v>
      </c>
      <c r="D17" s="343" t="s">
        <v>347</v>
      </c>
    </row>
    <row r="18" spans="2:4" x14ac:dyDescent="0.3">
      <c r="B18" s="351"/>
      <c r="C18" s="149" t="s">
        <v>338</v>
      </c>
      <c r="D18" s="343"/>
    </row>
    <row r="19" spans="2:4" x14ac:dyDescent="0.3">
      <c r="B19" s="351"/>
      <c r="C19" s="149" t="s">
        <v>339</v>
      </c>
      <c r="D19" s="343"/>
    </row>
    <row r="20" spans="2:4" x14ac:dyDescent="0.3">
      <c r="B20" s="351"/>
      <c r="C20" s="149" t="s">
        <v>340</v>
      </c>
      <c r="D20" s="343"/>
    </row>
    <row r="21" spans="2:4" ht="15" thickBot="1" x14ac:dyDescent="0.35">
      <c r="B21" s="351"/>
      <c r="C21" s="150" t="s">
        <v>341</v>
      </c>
      <c r="D21" s="344"/>
    </row>
    <row r="22" spans="2:4" ht="15" thickBot="1" x14ac:dyDescent="0.35">
      <c r="B22" s="352"/>
      <c r="C22" s="330" t="s">
        <v>749</v>
      </c>
      <c r="D22" s="331" t="s">
        <v>750</v>
      </c>
    </row>
  </sheetData>
  <mergeCells count="4">
    <mergeCell ref="D17:D21"/>
    <mergeCell ref="B4:B13"/>
    <mergeCell ref="D14:D16"/>
    <mergeCell ref="B14:B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D0B7-DE49-474F-91FA-DAB44AA4585D}">
  <sheetPr>
    <tabColor rgb="FF7030A0"/>
  </sheetPr>
  <dimension ref="B3:G40"/>
  <sheetViews>
    <sheetView zoomScale="85" zoomScaleNormal="85" workbookViewId="0">
      <selection activeCell="L6" sqref="L6"/>
    </sheetView>
  </sheetViews>
  <sheetFormatPr defaultRowHeight="14.4" x14ac:dyDescent="0.3"/>
  <cols>
    <col min="2" max="2" width="14.44140625" customWidth="1"/>
    <col min="3" max="3" width="25.44140625" bestFit="1" customWidth="1"/>
    <col min="4" max="4" width="22.77734375" bestFit="1" customWidth="1"/>
    <col min="5" max="5" width="30.77734375" customWidth="1"/>
    <col min="6" max="6" width="41.5546875" customWidth="1"/>
    <col min="7" max="7" width="16.5546875" customWidth="1"/>
    <col min="13" max="13" width="8.77734375" customWidth="1"/>
  </cols>
  <sheetData>
    <row r="3" spans="2:7" ht="21" x14ac:dyDescent="0.4">
      <c r="B3" s="6" t="s">
        <v>0</v>
      </c>
      <c r="C3" s="6"/>
      <c r="D3" s="6"/>
      <c r="E3" s="6"/>
      <c r="F3" s="6"/>
      <c r="G3" s="6"/>
    </row>
    <row r="4" spans="2:7" ht="15" thickBot="1" x14ac:dyDescent="0.35"/>
    <row r="5" spans="2:7" ht="15" thickBot="1" x14ac:dyDescent="0.35">
      <c r="B5" s="78" t="s">
        <v>1</v>
      </c>
      <c r="C5" s="80" t="s">
        <v>2</v>
      </c>
      <c r="D5" s="180" t="s">
        <v>4</v>
      </c>
      <c r="E5" s="80" t="s">
        <v>11</v>
      </c>
      <c r="F5" s="180" t="s">
        <v>6</v>
      </c>
      <c r="G5" s="80" t="s">
        <v>16</v>
      </c>
    </row>
    <row r="6" spans="2:7" ht="72" x14ac:dyDescent="0.3">
      <c r="B6" s="27">
        <v>1</v>
      </c>
      <c r="C6" s="16" t="s">
        <v>3</v>
      </c>
      <c r="D6" s="295" t="s">
        <v>9</v>
      </c>
      <c r="E6" s="16" t="s">
        <v>15</v>
      </c>
      <c r="F6" s="296" t="s">
        <v>688</v>
      </c>
      <c r="G6" s="298" t="s">
        <v>5</v>
      </c>
    </row>
    <row r="7" spans="2:7" ht="72" x14ac:dyDescent="0.3">
      <c r="B7" s="361">
        <v>2</v>
      </c>
      <c r="C7" s="360" t="s">
        <v>7</v>
      </c>
      <c r="D7" s="359" t="s">
        <v>8</v>
      </c>
      <c r="E7" s="18" t="s">
        <v>12</v>
      </c>
      <c r="F7" s="2" t="s">
        <v>688</v>
      </c>
      <c r="G7" s="299" t="s">
        <v>5</v>
      </c>
    </row>
    <row r="8" spans="2:7" ht="86.4" x14ac:dyDescent="0.3">
      <c r="B8" s="361"/>
      <c r="C8" s="360"/>
      <c r="D8" s="359"/>
      <c r="E8" s="101" t="s">
        <v>20</v>
      </c>
      <c r="F8" s="2" t="s">
        <v>13</v>
      </c>
      <c r="G8" s="300" t="s">
        <v>10</v>
      </c>
    </row>
    <row r="9" spans="2:7" ht="72" x14ac:dyDescent="0.3">
      <c r="B9" s="361">
        <v>3</v>
      </c>
      <c r="C9" s="360" t="s">
        <v>18</v>
      </c>
      <c r="D9" s="359" t="s">
        <v>8</v>
      </c>
      <c r="E9" s="18" t="s">
        <v>12</v>
      </c>
      <c r="F9" s="2" t="s">
        <v>688</v>
      </c>
      <c r="G9" s="299" t="s">
        <v>5</v>
      </c>
    </row>
    <row r="10" spans="2:7" ht="100.8" x14ac:dyDescent="0.3">
      <c r="B10" s="361"/>
      <c r="C10" s="360"/>
      <c r="D10" s="359"/>
      <c r="E10" s="101" t="s">
        <v>21</v>
      </c>
      <c r="F10" s="2" t="s">
        <v>689</v>
      </c>
      <c r="G10" s="300" t="s">
        <v>10</v>
      </c>
    </row>
    <row r="11" spans="2:7" ht="57.6" x14ac:dyDescent="0.3">
      <c r="B11" s="361"/>
      <c r="C11" s="360"/>
      <c r="D11" s="359"/>
      <c r="E11" s="18" t="s">
        <v>19</v>
      </c>
      <c r="F11" s="2" t="s">
        <v>690</v>
      </c>
      <c r="G11" s="300" t="s">
        <v>10</v>
      </c>
    </row>
    <row r="12" spans="2:7" ht="72" x14ac:dyDescent="0.3">
      <c r="B12" s="29">
        <v>4</v>
      </c>
      <c r="C12" s="18" t="s">
        <v>22</v>
      </c>
      <c r="D12" s="3" t="s">
        <v>9</v>
      </c>
      <c r="E12" s="101" t="s">
        <v>12</v>
      </c>
      <c r="F12" s="2" t="s">
        <v>691</v>
      </c>
      <c r="G12" s="299" t="s">
        <v>5</v>
      </c>
    </row>
    <row r="13" spans="2:7" ht="72" x14ac:dyDescent="0.3">
      <c r="B13" s="361">
        <v>5</v>
      </c>
      <c r="C13" s="360" t="s">
        <v>23</v>
      </c>
      <c r="D13" s="359" t="s">
        <v>9</v>
      </c>
      <c r="E13" s="101" t="s">
        <v>692</v>
      </c>
      <c r="F13" s="2" t="s">
        <v>691</v>
      </c>
      <c r="G13" s="299" t="s">
        <v>5</v>
      </c>
    </row>
    <row r="14" spans="2:7" ht="43.2" x14ac:dyDescent="0.3">
      <c r="B14" s="361"/>
      <c r="C14" s="360"/>
      <c r="D14" s="359"/>
      <c r="E14" s="101" t="s">
        <v>25</v>
      </c>
      <c r="F14" s="2" t="s">
        <v>26</v>
      </c>
      <c r="G14" s="300" t="s">
        <v>10</v>
      </c>
    </row>
    <row r="15" spans="2:7" x14ac:dyDescent="0.3">
      <c r="B15" s="361"/>
      <c r="C15" s="360"/>
      <c r="D15" s="359"/>
      <c r="E15" s="101" t="s">
        <v>24</v>
      </c>
      <c r="F15" s="2" t="s">
        <v>693</v>
      </c>
      <c r="G15" s="300" t="s">
        <v>10</v>
      </c>
    </row>
    <row r="16" spans="2:7" ht="72.599999999999994" thickBot="1" x14ac:dyDescent="0.35">
      <c r="B16" s="31">
        <v>6</v>
      </c>
      <c r="C16" s="21" t="s">
        <v>27</v>
      </c>
      <c r="D16" s="277" t="s">
        <v>28</v>
      </c>
      <c r="E16" s="103" t="s">
        <v>12</v>
      </c>
      <c r="F16" s="297" t="s">
        <v>691</v>
      </c>
      <c r="G16" s="301" t="s">
        <v>5</v>
      </c>
    </row>
    <row r="18" spans="2:7" ht="21" x14ac:dyDescent="0.4">
      <c r="B18" s="7" t="s">
        <v>14</v>
      </c>
      <c r="C18" s="7"/>
      <c r="D18" s="7"/>
      <c r="E18" s="7"/>
      <c r="F18" s="7"/>
      <c r="G18" s="7"/>
    </row>
    <row r="19" spans="2:7" ht="15" thickBot="1" x14ac:dyDescent="0.35"/>
    <row r="20" spans="2:7" ht="15" thickBot="1" x14ac:dyDescent="0.35">
      <c r="B20" s="78" t="s">
        <v>1</v>
      </c>
      <c r="C20" s="80" t="s">
        <v>2</v>
      </c>
      <c r="D20" s="180" t="s">
        <v>4</v>
      </c>
      <c r="E20" s="80" t="s">
        <v>11</v>
      </c>
      <c r="F20" s="180" t="s">
        <v>6</v>
      </c>
      <c r="G20" s="80" t="s">
        <v>16</v>
      </c>
    </row>
    <row r="21" spans="2:7" ht="28.95" customHeight="1" x14ac:dyDescent="0.3">
      <c r="B21" s="357" t="s">
        <v>17</v>
      </c>
      <c r="C21" s="353" t="s">
        <v>305</v>
      </c>
      <c r="D21" s="355" t="s">
        <v>9</v>
      </c>
      <c r="E21" s="294" t="s">
        <v>306</v>
      </c>
      <c r="F21" s="209" t="s">
        <v>311</v>
      </c>
      <c r="G21" s="298" t="s">
        <v>5</v>
      </c>
    </row>
    <row r="22" spans="2:7" x14ac:dyDescent="0.3">
      <c r="B22" s="358"/>
      <c r="C22" s="354"/>
      <c r="D22" s="356"/>
      <c r="E22" s="50" t="s">
        <v>317</v>
      </c>
      <c r="F22" t="s">
        <v>310</v>
      </c>
      <c r="G22" s="300" t="s">
        <v>10</v>
      </c>
    </row>
    <row r="23" spans="2:7" ht="28.8" x14ac:dyDescent="0.3">
      <c r="B23" s="302" t="s">
        <v>17</v>
      </c>
      <c r="C23" s="273" t="s">
        <v>307</v>
      </c>
      <c r="D23" s="210" t="s">
        <v>9</v>
      </c>
      <c r="E23" s="18" t="s">
        <v>308</v>
      </c>
      <c r="F23" t="s">
        <v>310</v>
      </c>
      <c r="G23" s="300" t="s">
        <v>10</v>
      </c>
    </row>
    <row r="24" spans="2:7" ht="43.5" customHeight="1" x14ac:dyDescent="0.3">
      <c r="B24" s="358" t="s">
        <v>17</v>
      </c>
      <c r="C24" s="354" t="s">
        <v>309</v>
      </c>
      <c r="D24" s="359" t="s">
        <v>9</v>
      </c>
      <c r="E24" s="101" t="s">
        <v>694</v>
      </c>
      <c r="F24" s="210" t="s">
        <v>311</v>
      </c>
      <c r="G24" s="299" t="s">
        <v>5</v>
      </c>
    </row>
    <row r="25" spans="2:7" x14ac:dyDescent="0.3">
      <c r="B25" s="358"/>
      <c r="C25" s="354"/>
      <c r="D25" s="359"/>
      <c r="E25" s="50" t="s">
        <v>317</v>
      </c>
      <c r="F25" t="s">
        <v>310</v>
      </c>
      <c r="G25" s="300" t="s">
        <v>10</v>
      </c>
    </row>
    <row r="26" spans="2:7" ht="43.2" x14ac:dyDescent="0.3">
      <c r="B26" s="302" t="s">
        <v>17</v>
      </c>
      <c r="C26" s="101" t="s">
        <v>312</v>
      </c>
      <c r="D26" s="210" t="s">
        <v>9</v>
      </c>
      <c r="E26" s="18" t="s">
        <v>313</v>
      </c>
      <c r="F26" s="210" t="s">
        <v>311</v>
      </c>
      <c r="G26" s="299" t="s">
        <v>5</v>
      </c>
    </row>
    <row r="27" spans="2:7" ht="28.8" x14ac:dyDescent="0.3">
      <c r="B27" s="302" t="s">
        <v>17</v>
      </c>
      <c r="C27" s="101" t="s">
        <v>314</v>
      </c>
      <c r="D27" s="210" t="s">
        <v>8</v>
      </c>
      <c r="E27" s="101" t="s">
        <v>319</v>
      </c>
      <c r="F27" s="210" t="s">
        <v>311</v>
      </c>
      <c r="G27" s="299" t="s">
        <v>5</v>
      </c>
    </row>
    <row r="28" spans="2:7" x14ac:dyDescent="0.3">
      <c r="B28" s="302" t="s">
        <v>17</v>
      </c>
      <c r="C28" s="50" t="s">
        <v>316</v>
      </c>
      <c r="D28" s="210" t="s">
        <v>8</v>
      </c>
      <c r="E28" s="18" t="s">
        <v>316</v>
      </c>
      <c r="F28" s="210" t="s">
        <v>311</v>
      </c>
      <c r="G28" s="299" t="s">
        <v>5</v>
      </c>
    </row>
    <row r="29" spans="2:7" x14ac:dyDescent="0.3">
      <c r="B29" s="302" t="s">
        <v>17</v>
      </c>
      <c r="C29" s="50" t="s">
        <v>315</v>
      </c>
      <c r="D29" s="210" t="s">
        <v>9</v>
      </c>
      <c r="E29" s="50" t="s">
        <v>318</v>
      </c>
      <c r="F29" t="s">
        <v>310</v>
      </c>
      <c r="G29" s="300" t="s">
        <v>10</v>
      </c>
    </row>
    <row r="30" spans="2:7" ht="28.8" x14ac:dyDescent="0.3">
      <c r="B30" s="302" t="s">
        <v>17</v>
      </c>
      <c r="C30" s="101" t="s">
        <v>320</v>
      </c>
      <c r="D30" s="210" t="s">
        <v>8</v>
      </c>
      <c r="E30" s="101" t="s">
        <v>320</v>
      </c>
      <c r="F30" s="210" t="s">
        <v>311</v>
      </c>
      <c r="G30" s="299" t="s">
        <v>5</v>
      </c>
    </row>
    <row r="31" spans="2:7" x14ac:dyDescent="0.3">
      <c r="B31" s="302" t="s">
        <v>17</v>
      </c>
      <c r="C31" s="101" t="s">
        <v>321</v>
      </c>
      <c r="D31" s="210" t="s">
        <v>9</v>
      </c>
      <c r="E31" s="101" t="s">
        <v>321</v>
      </c>
      <c r="F31" s="210" t="s">
        <v>311</v>
      </c>
      <c r="G31" s="299" t="s">
        <v>5</v>
      </c>
    </row>
    <row r="32" spans="2:7" ht="28.8" x14ac:dyDescent="0.3">
      <c r="B32" s="302" t="s">
        <v>17</v>
      </c>
      <c r="C32" s="101" t="s">
        <v>322</v>
      </c>
      <c r="D32" s="210" t="s">
        <v>9</v>
      </c>
      <c r="E32" s="101" t="s">
        <v>323</v>
      </c>
      <c r="F32" s="210" t="s">
        <v>311</v>
      </c>
      <c r="G32" s="299" t="s">
        <v>5</v>
      </c>
    </row>
    <row r="33" spans="2:7" x14ac:dyDescent="0.3">
      <c r="B33" s="302" t="s">
        <v>17</v>
      </c>
      <c r="C33" s="101" t="s">
        <v>324</v>
      </c>
      <c r="D33" s="210" t="s">
        <v>9</v>
      </c>
      <c r="E33" s="101" t="s">
        <v>325</v>
      </c>
      <c r="F33" s="210" t="s">
        <v>326</v>
      </c>
      <c r="G33" s="300" t="s">
        <v>10</v>
      </c>
    </row>
    <row r="34" spans="2:7" ht="28.8" x14ac:dyDescent="0.3">
      <c r="B34" s="302" t="s">
        <v>17</v>
      </c>
      <c r="C34" s="101" t="s">
        <v>327</v>
      </c>
      <c r="D34" s="210" t="s">
        <v>328</v>
      </c>
      <c r="E34" s="101" t="s">
        <v>329</v>
      </c>
      <c r="F34" s="210" t="s">
        <v>311</v>
      </c>
      <c r="G34" s="304" t="s">
        <v>330</v>
      </c>
    </row>
    <row r="35" spans="2:7" x14ac:dyDescent="0.3">
      <c r="B35" s="302" t="s">
        <v>17</v>
      </c>
      <c r="C35" s="101" t="s">
        <v>331</v>
      </c>
      <c r="D35" s="210" t="s">
        <v>9</v>
      </c>
      <c r="E35" s="101" t="s">
        <v>331</v>
      </c>
      <c r="F35" s="210" t="s">
        <v>311</v>
      </c>
      <c r="G35" s="299" t="s">
        <v>5</v>
      </c>
    </row>
    <row r="36" spans="2:7" ht="28.8" x14ac:dyDescent="0.3">
      <c r="B36" s="302" t="s">
        <v>17</v>
      </c>
      <c r="C36" s="101" t="s">
        <v>332</v>
      </c>
      <c r="D36" s="210" t="s">
        <v>9</v>
      </c>
      <c r="E36" s="101" t="s">
        <v>332</v>
      </c>
      <c r="F36" s="210" t="s">
        <v>311</v>
      </c>
      <c r="G36" s="299" t="s">
        <v>5</v>
      </c>
    </row>
    <row r="37" spans="2:7" ht="28.8" x14ac:dyDescent="0.3">
      <c r="B37" s="302" t="s">
        <v>17</v>
      </c>
      <c r="C37" s="101" t="s">
        <v>333</v>
      </c>
      <c r="D37" s="210" t="s">
        <v>328</v>
      </c>
      <c r="E37" s="101" t="s">
        <v>333</v>
      </c>
      <c r="F37" s="210" t="s">
        <v>311</v>
      </c>
      <c r="G37" s="304" t="s">
        <v>330</v>
      </c>
    </row>
    <row r="38" spans="2:7" ht="72" x14ac:dyDescent="0.3">
      <c r="B38" s="302" t="s">
        <v>17</v>
      </c>
      <c r="C38" s="101" t="s">
        <v>334</v>
      </c>
      <c r="D38" s="210" t="s">
        <v>8</v>
      </c>
      <c r="E38" s="101" t="s">
        <v>335</v>
      </c>
      <c r="F38" s="210" t="s">
        <v>311</v>
      </c>
      <c r="G38" s="299" t="s">
        <v>5</v>
      </c>
    </row>
    <row r="39" spans="2:7" ht="28.8" x14ac:dyDescent="0.3">
      <c r="B39" s="302" t="s">
        <v>17</v>
      </c>
      <c r="C39" s="101" t="s">
        <v>695</v>
      </c>
      <c r="D39" s="210" t="s">
        <v>8</v>
      </c>
      <c r="E39" s="101" t="s">
        <v>695</v>
      </c>
      <c r="F39" s="210" t="s">
        <v>311</v>
      </c>
      <c r="G39" s="299" t="s">
        <v>5</v>
      </c>
    </row>
    <row r="40" spans="2:7" ht="58.2" thickBot="1" x14ac:dyDescent="0.35">
      <c r="B40" s="303" t="s">
        <v>17</v>
      </c>
      <c r="C40" s="103" t="s">
        <v>336</v>
      </c>
      <c r="D40" s="221" t="s">
        <v>8</v>
      </c>
      <c r="E40" s="103" t="s">
        <v>337</v>
      </c>
      <c r="F40" s="221" t="s">
        <v>311</v>
      </c>
      <c r="G40" s="301" t="s">
        <v>5</v>
      </c>
    </row>
  </sheetData>
  <mergeCells count="15">
    <mergeCell ref="D13:D15"/>
    <mergeCell ref="C13:C15"/>
    <mergeCell ref="B13:B15"/>
    <mergeCell ref="B7:B8"/>
    <mergeCell ref="C7:C8"/>
    <mergeCell ref="D7:D8"/>
    <mergeCell ref="D9:D11"/>
    <mergeCell ref="C9:C11"/>
    <mergeCell ref="B9:B11"/>
    <mergeCell ref="C21:C22"/>
    <mergeCell ref="D21:D22"/>
    <mergeCell ref="B21:B22"/>
    <mergeCell ref="B24:B25"/>
    <mergeCell ref="C24:C25"/>
    <mergeCell ref="D24:D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7984-A085-4895-9A58-BA52333D1BE9}">
  <sheetPr>
    <tabColor theme="7" tint="0.59999389629810485"/>
  </sheetPr>
  <dimension ref="B2:AN42"/>
  <sheetViews>
    <sheetView zoomScale="55" zoomScaleNormal="55" workbookViewId="0">
      <selection activeCell="K1" sqref="K1:AN1048576"/>
    </sheetView>
  </sheetViews>
  <sheetFormatPr defaultRowHeight="14.4" x14ac:dyDescent="0.3"/>
  <cols>
    <col min="2" max="2" width="25.88671875" bestFit="1" customWidth="1"/>
    <col min="4" max="4" width="16.5546875" customWidth="1"/>
    <col min="5" max="5" width="43.77734375" bestFit="1" customWidth="1"/>
    <col min="6" max="6" width="42.77734375" customWidth="1"/>
    <col min="7" max="7" width="14.77734375" bestFit="1" customWidth="1"/>
    <col min="13" max="13" width="10.21875" customWidth="1"/>
    <col min="18" max="18" width="10.5546875" customWidth="1"/>
  </cols>
  <sheetData>
    <row r="2" spans="2:40" ht="21" x14ac:dyDescent="0.4">
      <c r="B2" s="6"/>
      <c r="C2" s="6"/>
      <c r="D2" s="6" t="s">
        <v>0</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4" spans="2:40" ht="21" x14ac:dyDescent="0.4">
      <c r="D4" s="47" t="s">
        <v>145</v>
      </c>
      <c r="I4" s="1"/>
      <c r="J4" s="1"/>
    </row>
    <row r="5" spans="2:40" ht="15" thickBot="1" x14ac:dyDescent="0.35"/>
    <row r="6" spans="2:40" ht="15" thickBot="1" x14ac:dyDescent="0.35">
      <c r="B6" s="362" t="s">
        <v>348</v>
      </c>
      <c r="D6" s="1"/>
      <c r="E6" s="1"/>
      <c r="F6" s="1"/>
      <c r="K6" s="365" t="s">
        <v>270</v>
      </c>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6"/>
      <c r="AN6" s="367"/>
    </row>
    <row r="7" spans="2:40" ht="15" thickBot="1" x14ac:dyDescent="0.35">
      <c r="B7" s="363"/>
      <c r="F7" s="1"/>
      <c r="K7" s="365" t="s">
        <v>41</v>
      </c>
      <c r="L7" s="366"/>
      <c r="M7" s="366"/>
      <c r="N7" s="366"/>
      <c r="O7" s="366"/>
      <c r="P7" s="366"/>
      <c r="Q7" s="366"/>
      <c r="R7" s="366"/>
      <c r="S7" s="366"/>
      <c r="T7" s="366"/>
      <c r="U7" s="366"/>
      <c r="V7" s="366"/>
      <c r="W7" s="366"/>
      <c r="X7" s="366"/>
      <c r="Y7" s="366"/>
      <c r="Z7" s="366"/>
      <c r="AA7" s="366"/>
      <c r="AB7" s="366"/>
      <c r="AC7" s="366"/>
      <c r="AD7" s="366"/>
      <c r="AE7" s="366"/>
      <c r="AF7" s="366"/>
      <c r="AG7" s="366"/>
      <c r="AH7" s="366"/>
      <c r="AI7" s="366"/>
      <c r="AJ7" s="366"/>
      <c r="AK7" s="366"/>
      <c r="AL7" s="366"/>
      <c r="AM7" s="366"/>
      <c r="AN7" s="367"/>
    </row>
    <row r="8" spans="2:40" ht="15" thickBot="1" x14ac:dyDescent="0.35">
      <c r="B8" s="363"/>
      <c r="D8" s="12" t="s">
        <v>124</v>
      </c>
      <c r="E8" s="14" t="s">
        <v>125</v>
      </c>
      <c r="F8" s="13" t="s">
        <v>144</v>
      </c>
      <c r="G8" s="66" t="s">
        <v>85</v>
      </c>
      <c r="H8" s="141" t="s">
        <v>126</v>
      </c>
      <c r="I8" s="141" t="s">
        <v>123</v>
      </c>
      <c r="J8" s="68" t="s">
        <v>39</v>
      </c>
      <c r="K8" s="67">
        <v>25</v>
      </c>
      <c r="L8" s="67">
        <v>31.5</v>
      </c>
      <c r="M8" s="67">
        <v>40</v>
      </c>
      <c r="N8" s="120">
        <v>50</v>
      </c>
      <c r="O8" s="120">
        <v>63</v>
      </c>
      <c r="P8" s="120">
        <v>80</v>
      </c>
      <c r="Q8" s="120">
        <v>100</v>
      </c>
      <c r="R8" s="120">
        <v>125</v>
      </c>
      <c r="S8" s="120">
        <v>160</v>
      </c>
      <c r="T8" s="120">
        <v>200</v>
      </c>
      <c r="U8" s="120">
        <v>250</v>
      </c>
      <c r="V8" s="120">
        <v>315</v>
      </c>
      <c r="W8" s="120">
        <v>400</v>
      </c>
      <c r="X8" s="120">
        <v>500</v>
      </c>
      <c r="Y8" s="120">
        <v>630</v>
      </c>
      <c r="Z8" s="120">
        <v>800</v>
      </c>
      <c r="AA8" s="120">
        <v>1000</v>
      </c>
      <c r="AB8" s="120">
        <v>1250</v>
      </c>
      <c r="AC8" s="120">
        <v>1600</v>
      </c>
      <c r="AD8" s="120">
        <v>2000</v>
      </c>
      <c r="AE8" s="120">
        <v>2500</v>
      </c>
      <c r="AF8" s="120">
        <v>3150</v>
      </c>
      <c r="AG8" s="120">
        <v>4000</v>
      </c>
      <c r="AH8" s="120">
        <v>5000</v>
      </c>
      <c r="AI8" s="120">
        <v>6300</v>
      </c>
      <c r="AJ8" s="120">
        <v>8000</v>
      </c>
      <c r="AK8" s="120">
        <v>10000</v>
      </c>
      <c r="AL8" s="67">
        <v>12500</v>
      </c>
      <c r="AM8" s="67">
        <v>16000</v>
      </c>
      <c r="AN8" s="68">
        <v>20000</v>
      </c>
    </row>
    <row r="9" spans="2:40" x14ac:dyDescent="0.3">
      <c r="B9" s="26" t="s">
        <v>480</v>
      </c>
      <c r="D9" s="368">
        <v>1</v>
      </c>
      <c r="E9" s="49" t="s">
        <v>127</v>
      </c>
      <c r="F9" s="370" t="s">
        <v>128</v>
      </c>
      <c r="G9" s="135">
        <v>61.3</v>
      </c>
      <c r="H9" s="122">
        <v>72.5</v>
      </c>
      <c r="I9" s="122">
        <v>60.8</v>
      </c>
      <c r="J9" s="136">
        <v>59.9</v>
      </c>
      <c r="K9" s="121">
        <v>50.5</v>
      </c>
      <c r="L9" s="121">
        <v>57.3</v>
      </c>
      <c r="M9" s="121">
        <v>58</v>
      </c>
      <c r="N9" s="121">
        <v>59.2</v>
      </c>
      <c r="O9" s="121">
        <v>54.7</v>
      </c>
      <c r="P9" s="121">
        <v>48.7</v>
      </c>
      <c r="Q9" s="121">
        <v>47.6</v>
      </c>
      <c r="R9" s="121">
        <v>48.8</v>
      </c>
      <c r="S9" s="121">
        <v>51.7</v>
      </c>
      <c r="T9" s="121">
        <v>53.2</v>
      </c>
      <c r="U9" s="121">
        <v>56.7</v>
      </c>
      <c r="V9" s="121">
        <v>51.7</v>
      </c>
      <c r="W9" s="121">
        <v>50.8</v>
      </c>
      <c r="X9" s="121">
        <v>51</v>
      </c>
      <c r="Y9" s="121">
        <v>51.2</v>
      </c>
      <c r="Z9" s="121">
        <v>53.7</v>
      </c>
      <c r="AA9" s="121">
        <v>51.5</v>
      </c>
      <c r="AB9" s="121">
        <v>48.2</v>
      </c>
      <c r="AC9" s="121">
        <v>44.1</v>
      </c>
      <c r="AD9" s="121">
        <v>41.4</v>
      </c>
      <c r="AE9" s="121">
        <v>37.799999999999997</v>
      </c>
      <c r="AF9" s="121">
        <v>36.5</v>
      </c>
      <c r="AG9" s="121">
        <v>35.9</v>
      </c>
      <c r="AH9" s="121">
        <v>28.9</v>
      </c>
      <c r="AI9" s="121">
        <v>24.3</v>
      </c>
      <c r="AJ9" s="121">
        <v>23</v>
      </c>
      <c r="AK9" s="121">
        <v>13.9</v>
      </c>
      <c r="AL9" s="121">
        <v>10.5</v>
      </c>
      <c r="AM9" s="121">
        <v>9.8000000000000007</v>
      </c>
      <c r="AN9" s="136">
        <v>9.8000000000000007</v>
      </c>
    </row>
    <row r="10" spans="2:40" x14ac:dyDescent="0.3">
      <c r="B10" s="28" t="s">
        <v>481</v>
      </c>
      <c r="D10" s="369"/>
      <c r="E10" s="50" t="s">
        <v>129</v>
      </c>
      <c r="F10" s="371"/>
      <c r="G10" s="137">
        <v>58.3</v>
      </c>
      <c r="H10" s="124">
        <v>60.2</v>
      </c>
      <c r="I10" s="124">
        <v>58.8</v>
      </c>
      <c r="J10" s="138">
        <v>57.6</v>
      </c>
      <c r="K10" s="123">
        <v>54.7</v>
      </c>
      <c r="L10" s="123">
        <v>57.3</v>
      </c>
      <c r="M10" s="123">
        <v>63.5</v>
      </c>
      <c r="N10" s="123">
        <v>53.4</v>
      </c>
      <c r="O10" s="123">
        <v>58.6</v>
      </c>
      <c r="P10" s="123">
        <v>54.8</v>
      </c>
      <c r="Q10" s="123">
        <v>50.8</v>
      </c>
      <c r="R10" s="123">
        <v>48.5</v>
      </c>
      <c r="S10" s="123">
        <v>47.7</v>
      </c>
      <c r="T10" s="123">
        <v>48.5</v>
      </c>
      <c r="U10" s="123">
        <v>49</v>
      </c>
      <c r="V10" s="123">
        <v>50.9</v>
      </c>
      <c r="W10" s="123">
        <v>47.9</v>
      </c>
      <c r="X10" s="123">
        <v>50</v>
      </c>
      <c r="Y10" s="123">
        <v>50</v>
      </c>
      <c r="Z10" s="123">
        <v>50</v>
      </c>
      <c r="AA10" s="123">
        <v>49.8</v>
      </c>
      <c r="AB10" s="123">
        <v>46.7</v>
      </c>
      <c r="AC10" s="123">
        <v>43.8</v>
      </c>
      <c r="AD10" s="123">
        <v>43.6</v>
      </c>
      <c r="AE10" s="123">
        <v>41.2</v>
      </c>
      <c r="AF10" s="123">
        <v>37.5</v>
      </c>
      <c r="AG10" s="123">
        <v>35.6</v>
      </c>
      <c r="AH10" s="123">
        <v>31.7</v>
      </c>
      <c r="AI10" s="123">
        <v>25.4</v>
      </c>
      <c r="AJ10" s="123">
        <v>20.100000000000001</v>
      </c>
      <c r="AK10" s="123">
        <v>14.9</v>
      </c>
      <c r="AL10" s="123">
        <v>10.9</v>
      </c>
      <c r="AM10" s="123">
        <v>9.9</v>
      </c>
      <c r="AN10" s="138">
        <v>9.9</v>
      </c>
    </row>
    <row r="11" spans="2:40" ht="14.55" customHeight="1" x14ac:dyDescent="0.3">
      <c r="B11" s="28" t="s">
        <v>487</v>
      </c>
      <c r="D11" s="349">
        <v>2</v>
      </c>
      <c r="E11" s="50" t="s">
        <v>130</v>
      </c>
      <c r="F11" s="364" t="s">
        <v>696</v>
      </c>
      <c r="G11" s="137">
        <v>71.8</v>
      </c>
      <c r="H11" s="124">
        <v>73.2</v>
      </c>
      <c r="I11" s="124">
        <v>72.400000000000006</v>
      </c>
      <c r="J11" s="138">
        <v>71.2</v>
      </c>
      <c r="K11" s="123">
        <v>50.9</v>
      </c>
      <c r="L11" s="123">
        <v>56.6</v>
      </c>
      <c r="M11" s="123">
        <v>57.4</v>
      </c>
      <c r="N11" s="123">
        <v>58.1</v>
      </c>
      <c r="O11" s="123">
        <v>60</v>
      </c>
      <c r="P11" s="123">
        <v>63.3</v>
      </c>
      <c r="Q11" s="123">
        <v>58.8</v>
      </c>
      <c r="R11" s="123">
        <v>50.7</v>
      </c>
      <c r="S11" s="123">
        <v>51.9</v>
      </c>
      <c r="T11" s="123">
        <v>54.5</v>
      </c>
      <c r="U11" s="123">
        <v>61.7</v>
      </c>
      <c r="V11" s="123">
        <v>58.6</v>
      </c>
      <c r="W11" s="123">
        <v>57.8</v>
      </c>
      <c r="X11" s="123">
        <v>62.6</v>
      </c>
      <c r="Y11" s="123">
        <v>62</v>
      </c>
      <c r="Z11" s="123">
        <v>65.599999999999994</v>
      </c>
      <c r="AA11" s="123">
        <v>61.8</v>
      </c>
      <c r="AB11" s="123">
        <v>63.2</v>
      </c>
      <c r="AC11" s="123">
        <v>60.5</v>
      </c>
      <c r="AD11" s="123">
        <v>55.8</v>
      </c>
      <c r="AE11" s="123">
        <v>51</v>
      </c>
      <c r="AF11" s="123">
        <v>46.2</v>
      </c>
      <c r="AG11" s="123">
        <v>44.5</v>
      </c>
      <c r="AH11" s="123">
        <v>39</v>
      </c>
      <c r="AI11" s="123">
        <v>33.5</v>
      </c>
      <c r="AJ11" s="123">
        <v>30.3</v>
      </c>
      <c r="AK11" s="123">
        <v>25.9</v>
      </c>
      <c r="AL11" s="123">
        <v>22.1</v>
      </c>
      <c r="AM11" s="123">
        <v>13.5</v>
      </c>
      <c r="AN11" s="138">
        <v>9.8000000000000007</v>
      </c>
    </row>
    <row r="12" spans="2:40" x14ac:dyDescent="0.3">
      <c r="B12" s="28" t="s">
        <v>488</v>
      </c>
      <c r="D12" s="349"/>
      <c r="E12" s="50" t="s">
        <v>130</v>
      </c>
      <c r="F12" s="364"/>
      <c r="G12" s="137">
        <v>72</v>
      </c>
      <c r="H12" s="124">
        <v>73.8</v>
      </c>
      <c r="I12" s="124">
        <v>73.099999999999994</v>
      </c>
      <c r="J12" s="138">
        <v>71</v>
      </c>
      <c r="K12" s="123">
        <v>52.8</v>
      </c>
      <c r="L12" s="123">
        <v>56.6</v>
      </c>
      <c r="M12" s="123">
        <v>57.3</v>
      </c>
      <c r="N12" s="123">
        <v>58.7</v>
      </c>
      <c r="O12" s="123">
        <v>60.2</v>
      </c>
      <c r="P12" s="123">
        <v>62.7</v>
      </c>
      <c r="Q12" s="123">
        <v>57.8</v>
      </c>
      <c r="R12" s="123">
        <v>51.2</v>
      </c>
      <c r="S12" s="123">
        <v>53.1</v>
      </c>
      <c r="T12" s="123">
        <v>55</v>
      </c>
      <c r="U12" s="123">
        <v>60.8</v>
      </c>
      <c r="V12" s="123">
        <v>57.6</v>
      </c>
      <c r="W12" s="123">
        <v>57.1</v>
      </c>
      <c r="X12" s="123">
        <v>62.8</v>
      </c>
      <c r="Y12" s="123">
        <v>62.3</v>
      </c>
      <c r="Z12" s="123">
        <v>65</v>
      </c>
      <c r="AA12" s="123">
        <v>61.3</v>
      </c>
      <c r="AB12" s="123">
        <v>63.2</v>
      </c>
      <c r="AC12" s="123">
        <v>59.7</v>
      </c>
      <c r="AD12" s="123">
        <v>55.9</v>
      </c>
      <c r="AE12" s="123">
        <v>50.9</v>
      </c>
      <c r="AF12" s="123">
        <v>46.3</v>
      </c>
      <c r="AG12" s="123">
        <v>44.7</v>
      </c>
      <c r="AH12" s="123">
        <v>39.200000000000003</v>
      </c>
      <c r="AI12" s="123">
        <v>33.700000000000003</v>
      </c>
      <c r="AJ12" s="123">
        <v>30.7</v>
      </c>
      <c r="AK12" s="123">
        <v>26.6</v>
      </c>
      <c r="AL12" s="123">
        <v>22.6</v>
      </c>
      <c r="AM12" s="123">
        <v>14</v>
      </c>
      <c r="AN12" s="138">
        <v>9.8000000000000007</v>
      </c>
    </row>
    <row r="13" spans="2:40" x14ac:dyDescent="0.3">
      <c r="B13" s="28" t="s">
        <v>489</v>
      </c>
      <c r="D13" s="349"/>
      <c r="E13" s="50" t="s">
        <v>130</v>
      </c>
      <c r="F13" s="364"/>
      <c r="G13" s="137">
        <v>72.5</v>
      </c>
      <c r="H13" s="124">
        <v>74.099999999999994</v>
      </c>
      <c r="I13" s="124">
        <v>73.2</v>
      </c>
      <c r="J13" s="138">
        <v>71.7</v>
      </c>
      <c r="K13" s="123">
        <v>52.4</v>
      </c>
      <c r="L13" s="123">
        <v>58.2</v>
      </c>
      <c r="M13" s="123">
        <v>57.5</v>
      </c>
      <c r="N13" s="123">
        <v>59.4</v>
      </c>
      <c r="O13" s="123">
        <v>62</v>
      </c>
      <c r="P13" s="123">
        <v>63.2</v>
      </c>
      <c r="Q13" s="123">
        <v>58.7</v>
      </c>
      <c r="R13" s="123">
        <v>50.7</v>
      </c>
      <c r="S13" s="123">
        <v>52.6</v>
      </c>
      <c r="T13" s="123">
        <v>54.3</v>
      </c>
      <c r="U13" s="123">
        <v>60.4</v>
      </c>
      <c r="V13" s="123">
        <v>57.1</v>
      </c>
      <c r="W13" s="123">
        <v>57.9</v>
      </c>
      <c r="X13" s="123">
        <v>62.6</v>
      </c>
      <c r="Y13" s="123">
        <v>64.400000000000006</v>
      </c>
      <c r="Z13" s="123">
        <v>66.3</v>
      </c>
      <c r="AA13" s="123">
        <v>61.2</v>
      </c>
      <c r="AB13" s="123">
        <v>62.1</v>
      </c>
      <c r="AC13" s="123">
        <v>61.2</v>
      </c>
      <c r="AD13" s="123">
        <v>56.9</v>
      </c>
      <c r="AE13" s="123">
        <v>51.6</v>
      </c>
      <c r="AF13" s="123">
        <v>46.6</v>
      </c>
      <c r="AG13" s="123">
        <v>45</v>
      </c>
      <c r="AH13" s="123">
        <v>39.5</v>
      </c>
      <c r="AI13" s="123">
        <v>34.6</v>
      </c>
      <c r="AJ13" s="123">
        <v>31.1</v>
      </c>
      <c r="AK13" s="123">
        <v>27.3</v>
      </c>
      <c r="AL13" s="123">
        <v>23.4</v>
      </c>
      <c r="AM13" s="123">
        <v>15</v>
      </c>
      <c r="AN13" s="138">
        <v>9.8000000000000007</v>
      </c>
    </row>
    <row r="14" spans="2:40" x14ac:dyDescent="0.3">
      <c r="B14" s="28" t="s">
        <v>490</v>
      </c>
      <c r="D14" s="369">
        <v>3</v>
      </c>
      <c r="E14" s="50" t="s">
        <v>130</v>
      </c>
      <c r="F14" s="364"/>
      <c r="G14" s="137">
        <v>73.2</v>
      </c>
      <c r="H14" s="124">
        <v>76.8</v>
      </c>
      <c r="I14" s="124">
        <v>74.599999999999994</v>
      </c>
      <c r="J14" s="138">
        <v>72</v>
      </c>
      <c r="K14" s="123">
        <v>52.9</v>
      </c>
      <c r="L14" s="123">
        <v>57.6</v>
      </c>
      <c r="M14" s="123">
        <v>58.3</v>
      </c>
      <c r="N14" s="123">
        <v>60.3</v>
      </c>
      <c r="O14" s="123">
        <v>62.8</v>
      </c>
      <c r="P14" s="123">
        <v>64</v>
      </c>
      <c r="Q14" s="123">
        <v>60.8</v>
      </c>
      <c r="R14" s="123">
        <v>52.7</v>
      </c>
      <c r="S14" s="123">
        <v>52.4</v>
      </c>
      <c r="T14" s="123">
        <v>54.4</v>
      </c>
      <c r="U14" s="123">
        <v>60.4</v>
      </c>
      <c r="V14" s="123">
        <v>56.8</v>
      </c>
      <c r="W14" s="123">
        <v>58.7</v>
      </c>
      <c r="X14" s="123">
        <v>62.4</v>
      </c>
      <c r="Y14" s="123">
        <v>63.3</v>
      </c>
      <c r="Z14" s="123">
        <v>67.8</v>
      </c>
      <c r="AA14" s="123">
        <v>62.3</v>
      </c>
      <c r="AB14" s="123">
        <v>62.3</v>
      </c>
      <c r="AC14" s="123">
        <v>60.8</v>
      </c>
      <c r="AD14" s="123">
        <v>57</v>
      </c>
      <c r="AE14" s="123">
        <v>51.8</v>
      </c>
      <c r="AF14" s="123">
        <v>47</v>
      </c>
      <c r="AG14" s="123">
        <v>45.6</v>
      </c>
      <c r="AH14" s="123">
        <v>40.1</v>
      </c>
      <c r="AI14" s="123">
        <v>35.5</v>
      </c>
      <c r="AJ14" s="123">
        <v>31.6</v>
      </c>
      <c r="AK14" s="123">
        <v>27.5</v>
      </c>
      <c r="AL14" s="123">
        <v>23.5</v>
      </c>
      <c r="AM14" s="123">
        <v>15.3</v>
      </c>
      <c r="AN14" s="138">
        <v>9.9</v>
      </c>
    </row>
    <row r="15" spans="2:40" x14ac:dyDescent="0.3">
      <c r="B15" s="28" t="s">
        <v>491</v>
      </c>
      <c r="D15" s="369"/>
      <c r="E15" s="50" t="s">
        <v>130</v>
      </c>
      <c r="F15" s="364"/>
      <c r="G15" s="137">
        <v>78.900000000000006</v>
      </c>
      <c r="H15" s="124">
        <v>81.2</v>
      </c>
      <c r="I15" s="124">
        <v>80.099999999999994</v>
      </c>
      <c r="J15" s="138">
        <v>77.3</v>
      </c>
      <c r="K15" s="123">
        <v>53.2</v>
      </c>
      <c r="L15" s="123">
        <v>55</v>
      </c>
      <c r="M15" s="123">
        <v>53.7</v>
      </c>
      <c r="N15" s="123">
        <v>55.2</v>
      </c>
      <c r="O15" s="123">
        <v>59.6</v>
      </c>
      <c r="P15" s="123">
        <v>65.599999999999994</v>
      </c>
      <c r="Q15" s="123">
        <v>59.2</v>
      </c>
      <c r="R15" s="123">
        <v>55.6</v>
      </c>
      <c r="S15" s="123">
        <v>54.3</v>
      </c>
      <c r="T15" s="123">
        <v>55.8</v>
      </c>
      <c r="U15" s="123">
        <v>58</v>
      </c>
      <c r="V15" s="123">
        <v>57.4</v>
      </c>
      <c r="W15" s="123">
        <v>61.2</v>
      </c>
      <c r="X15" s="123">
        <v>63.3</v>
      </c>
      <c r="Y15" s="123">
        <v>62.9</v>
      </c>
      <c r="Z15" s="123">
        <v>75.900000000000006</v>
      </c>
      <c r="AA15" s="123">
        <v>70.5</v>
      </c>
      <c r="AB15" s="123">
        <v>59</v>
      </c>
      <c r="AC15" s="123">
        <v>58.2</v>
      </c>
      <c r="AD15" s="123">
        <v>57</v>
      </c>
      <c r="AE15" s="123">
        <v>53.5</v>
      </c>
      <c r="AF15" s="123">
        <v>52.2</v>
      </c>
      <c r="AG15" s="123">
        <v>49.9</v>
      </c>
      <c r="AH15" s="123">
        <v>45.8</v>
      </c>
      <c r="AI15" s="123">
        <v>44.5</v>
      </c>
      <c r="AJ15" s="123">
        <v>43.8</v>
      </c>
      <c r="AK15" s="123">
        <v>41.8</v>
      </c>
      <c r="AL15" s="123">
        <v>38.299999999999997</v>
      </c>
      <c r="AM15" s="123">
        <v>38</v>
      </c>
      <c r="AN15" s="138">
        <v>36.6</v>
      </c>
    </row>
    <row r="16" spans="2:40" x14ac:dyDescent="0.3">
      <c r="B16" s="28" t="s">
        <v>492</v>
      </c>
      <c r="D16" s="369"/>
      <c r="E16" s="50" t="s">
        <v>130</v>
      </c>
      <c r="F16" s="364"/>
      <c r="G16" s="137">
        <v>75.3</v>
      </c>
      <c r="H16" s="124">
        <v>80.7</v>
      </c>
      <c r="I16" s="124">
        <v>78.2</v>
      </c>
      <c r="J16" s="138">
        <v>72.3</v>
      </c>
      <c r="K16" s="123">
        <v>54.3</v>
      </c>
      <c r="L16" s="123">
        <v>57.4</v>
      </c>
      <c r="M16" s="123">
        <v>54</v>
      </c>
      <c r="N16" s="123">
        <v>55.2</v>
      </c>
      <c r="O16" s="123">
        <v>59.7</v>
      </c>
      <c r="P16" s="123">
        <v>66.900000000000006</v>
      </c>
      <c r="Q16" s="123">
        <v>60.9</v>
      </c>
      <c r="R16" s="123">
        <v>55.3</v>
      </c>
      <c r="S16" s="123">
        <v>52.9</v>
      </c>
      <c r="T16" s="123">
        <v>55</v>
      </c>
      <c r="U16" s="123">
        <v>58.6</v>
      </c>
      <c r="V16" s="123">
        <v>59.5</v>
      </c>
      <c r="W16" s="123">
        <v>62.1</v>
      </c>
      <c r="X16" s="123">
        <v>64.7</v>
      </c>
      <c r="Y16" s="123">
        <v>63.2</v>
      </c>
      <c r="Z16" s="123">
        <v>68.099999999999994</v>
      </c>
      <c r="AA16" s="123">
        <v>64.2</v>
      </c>
      <c r="AB16" s="123">
        <v>58.5</v>
      </c>
      <c r="AC16" s="123">
        <v>58.2</v>
      </c>
      <c r="AD16" s="123">
        <v>56.5</v>
      </c>
      <c r="AE16" s="123">
        <v>52.6</v>
      </c>
      <c r="AF16" s="123">
        <v>51.5</v>
      </c>
      <c r="AG16" s="123">
        <v>48.9</v>
      </c>
      <c r="AH16" s="123">
        <v>44.9</v>
      </c>
      <c r="AI16" s="123">
        <v>42.7</v>
      </c>
      <c r="AJ16" s="123">
        <v>41.7</v>
      </c>
      <c r="AK16" s="123">
        <v>39.1</v>
      </c>
      <c r="AL16" s="123">
        <v>35.200000000000003</v>
      </c>
      <c r="AM16" s="123">
        <v>34.200000000000003</v>
      </c>
      <c r="AN16" s="138">
        <v>32.5</v>
      </c>
    </row>
    <row r="17" spans="2:40" x14ac:dyDescent="0.3">
      <c r="B17" s="28" t="s">
        <v>493</v>
      </c>
      <c r="D17" s="369">
        <v>4</v>
      </c>
      <c r="E17" s="50" t="s">
        <v>130</v>
      </c>
      <c r="F17" s="364"/>
      <c r="G17" s="137">
        <v>70.2</v>
      </c>
      <c r="H17" s="124">
        <v>71.8</v>
      </c>
      <c r="I17" s="124">
        <v>70.8</v>
      </c>
      <c r="J17" s="138">
        <v>69.3</v>
      </c>
      <c r="K17" s="123">
        <v>56.7</v>
      </c>
      <c r="L17" s="123">
        <v>59</v>
      </c>
      <c r="M17" s="123">
        <v>55.8</v>
      </c>
      <c r="N17" s="123">
        <v>58.5</v>
      </c>
      <c r="O17" s="123">
        <v>62.6</v>
      </c>
      <c r="P17" s="123">
        <v>57.1</v>
      </c>
      <c r="Q17" s="123">
        <v>57.6</v>
      </c>
      <c r="R17" s="123">
        <v>53.1</v>
      </c>
      <c r="S17" s="123">
        <v>54.2</v>
      </c>
      <c r="T17" s="123">
        <v>55.3</v>
      </c>
      <c r="U17" s="123">
        <v>57.9</v>
      </c>
      <c r="V17" s="123">
        <v>60.1</v>
      </c>
      <c r="W17" s="123">
        <v>57.7</v>
      </c>
      <c r="X17" s="123">
        <v>59.5</v>
      </c>
      <c r="Y17" s="123">
        <v>61.8</v>
      </c>
      <c r="Z17" s="123">
        <v>64.400000000000006</v>
      </c>
      <c r="AA17" s="123">
        <v>61.4</v>
      </c>
      <c r="AB17" s="123">
        <v>56.8</v>
      </c>
      <c r="AC17" s="123">
        <v>55.5</v>
      </c>
      <c r="AD17" s="123">
        <v>53.2</v>
      </c>
      <c r="AE17" s="123">
        <v>49.8</v>
      </c>
      <c r="AF17" s="123">
        <v>48.8</v>
      </c>
      <c r="AG17" s="123">
        <v>46.5</v>
      </c>
      <c r="AH17" s="123">
        <v>42.4</v>
      </c>
      <c r="AI17" s="123">
        <v>39.799999999999997</v>
      </c>
      <c r="AJ17" s="123">
        <v>38.799999999999997</v>
      </c>
      <c r="AK17" s="123">
        <v>35.4</v>
      </c>
      <c r="AL17" s="123">
        <v>31.1</v>
      </c>
      <c r="AM17" s="123">
        <v>29.6</v>
      </c>
      <c r="AN17" s="138">
        <v>26.4</v>
      </c>
    </row>
    <row r="18" spans="2:40" x14ac:dyDescent="0.3">
      <c r="B18" s="28" t="s">
        <v>494</v>
      </c>
      <c r="D18" s="369"/>
      <c r="E18" s="50" t="s">
        <v>130</v>
      </c>
      <c r="F18" s="364"/>
      <c r="G18" s="137">
        <v>69.8</v>
      </c>
      <c r="H18" s="124">
        <v>71.7</v>
      </c>
      <c r="I18" s="124">
        <v>70.8</v>
      </c>
      <c r="J18" s="138">
        <v>68.2</v>
      </c>
      <c r="K18" s="123">
        <v>54.6</v>
      </c>
      <c r="L18" s="123">
        <v>56.1</v>
      </c>
      <c r="M18" s="123">
        <v>54.8</v>
      </c>
      <c r="N18" s="123">
        <v>58.4</v>
      </c>
      <c r="O18" s="123">
        <v>62.3</v>
      </c>
      <c r="P18" s="123">
        <v>58.2</v>
      </c>
      <c r="Q18" s="123">
        <v>54.2</v>
      </c>
      <c r="R18" s="123">
        <v>51.4</v>
      </c>
      <c r="S18" s="123">
        <v>54.4</v>
      </c>
      <c r="T18" s="123">
        <v>54.6</v>
      </c>
      <c r="U18" s="123">
        <v>57.5</v>
      </c>
      <c r="V18" s="123">
        <v>59.6</v>
      </c>
      <c r="W18" s="123">
        <v>57.7</v>
      </c>
      <c r="X18" s="123">
        <v>58.3</v>
      </c>
      <c r="Y18" s="123">
        <v>59</v>
      </c>
      <c r="Z18" s="123">
        <v>63.7</v>
      </c>
      <c r="AA18" s="123">
        <v>61.7</v>
      </c>
      <c r="AB18" s="123">
        <v>56.5</v>
      </c>
      <c r="AC18" s="123">
        <v>54.4</v>
      </c>
      <c r="AD18" s="123">
        <v>52.1</v>
      </c>
      <c r="AE18" s="123">
        <v>47.9</v>
      </c>
      <c r="AF18" s="123">
        <v>47.1</v>
      </c>
      <c r="AG18" s="123">
        <v>44.1</v>
      </c>
      <c r="AH18" s="123">
        <v>39.6</v>
      </c>
      <c r="AI18" s="123">
        <v>36</v>
      </c>
      <c r="AJ18" s="123">
        <v>34.9</v>
      </c>
      <c r="AK18" s="123">
        <v>31.9</v>
      </c>
      <c r="AL18" s="123">
        <v>27.8</v>
      </c>
      <c r="AM18" s="123">
        <v>26.4</v>
      </c>
      <c r="AN18" s="138">
        <v>23.8</v>
      </c>
    </row>
    <row r="19" spans="2:40" x14ac:dyDescent="0.3">
      <c r="B19" s="28" t="s">
        <v>495</v>
      </c>
      <c r="D19" s="369"/>
      <c r="E19" s="50" t="s">
        <v>130</v>
      </c>
      <c r="F19" s="364"/>
      <c r="G19" s="137">
        <v>65.7</v>
      </c>
      <c r="H19" s="124">
        <v>69.7</v>
      </c>
      <c r="I19" s="124">
        <v>67.2</v>
      </c>
      <c r="J19" s="138">
        <v>64.099999999999994</v>
      </c>
      <c r="K19" s="123">
        <v>56.1</v>
      </c>
      <c r="L19" s="123">
        <v>56.3</v>
      </c>
      <c r="M19" s="123">
        <v>55.1</v>
      </c>
      <c r="N19" s="123">
        <v>53.8</v>
      </c>
      <c r="O19" s="123">
        <v>51.4</v>
      </c>
      <c r="P19" s="123">
        <v>48.6</v>
      </c>
      <c r="Q19" s="123">
        <v>51.7</v>
      </c>
      <c r="R19" s="123">
        <v>53.8</v>
      </c>
      <c r="S19" s="123">
        <v>50.8</v>
      </c>
      <c r="T19" s="123">
        <v>53.1</v>
      </c>
      <c r="U19" s="123">
        <v>56.8</v>
      </c>
      <c r="V19" s="123">
        <v>55.3</v>
      </c>
      <c r="W19" s="123">
        <v>53.6</v>
      </c>
      <c r="X19" s="123">
        <v>55.6</v>
      </c>
      <c r="Y19" s="123">
        <v>53.9</v>
      </c>
      <c r="Z19" s="123">
        <v>57.4</v>
      </c>
      <c r="AA19" s="123">
        <v>55.5</v>
      </c>
      <c r="AB19" s="123">
        <v>52.9</v>
      </c>
      <c r="AC19" s="123">
        <v>50.6</v>
      </c>
      <c r="AD19" s="123">
        <v>48.4</v>
      </c>
      <c r="AE19" s="123">
        <v>45.3</v>
      </c>
      <c r="AF19" s="123">
        <v>44.3</v>
      </c>
      <c r="AG19" s="123">
        <v>41.6</v>
      </c>
      <c r="AH19" s="123">
        <v>36.799999999999997</v>
      </c>
      <c r="AI19" s="123">
        <v>33.5</v>
      </c>
      <c r="AJ19" s="123">
        <v>32.5</v>
      </c>
      <c r="AK19" s="123">
        <v>29.4</v>
      </c>
      <c r="AL19" s="123">
        <v>24.5</v>
      </c>
      <c r="AM19" s="123">
        <v>23</v>
      </c>
      <c r="AN19" s="138">
        <v>19.5</v>
      </c>
    </row>
    <row r="20" spans="2:40" x14ac:dyDescent="0.3">
      <c r="B20" s="28" t="s">
        <v>482</v>
      </c>
      <c r="D20" s="90">
        <v>5</v>
      </c>
      <c r="E20" s="50" t="s">
        <v>131</v>
      </c>
      <c r="F20" s="364" t="s">
        <v>132</v>
      </c>
      <c r="G20" s="137">
        <v>64</v>
      </c>
      <c r="H20" s="124">
        <v>64.7</v>
      </c>
      <c r="I20" s="124">
        <v>64.400000000000006</v>
      </c>
      <c r="J20" s="138">
        <v>63.6</v>
      </c>
      <c r="K20" s="123">
        <v>58</v>
      </c>
      <c r="L20" s="123">
        <v>59.9</v>
      </c>
      <c r="M20" s="123">
        <v>60.8</v>
      </c>
      <c r="N20" s="123">
        <v>62.2</v>
      </c>
      <c r="O20" s="123">
        <v>64.599999999999994</v>
      </c>
      <c r="P20" s="123">
        <v>65.599999999999994</v>
      </c>
      <c r="Q20" s="123">
        <v>59.2</v>
      </c>
      <c r="R20" s="123">
        <v>59.2</v>
      </c>
      <c r="S20" s="123">
        <v>60.1</v>
      </c>
      <c r="T20" s="123">
        <v>55.3</v>
      </c>
      <c r="U20" s="123">
        <v>57.6</v>
      </c>
      <c r="V20" s="123">
        <v>58.4</v>
      </c>
      <c r="W20" s="123">
        <v>57.6</v>
      </c>
      <c r="X20" s="123">
        <v>55</v>
      </c>
      <c r="Y20" s="123">
        <v>54.5</v>
      </c>
      <c r="Z20" s="123">
        <v>53.8</v>
      </c>
      <c r="AA20" s="123">
        <v>53.3</v>
      </c>
      <c r="AB20" s="123">
        <v>51.6</v>
      </c>
      <c r="AC20" s="123">
        <v>50.3</v>
      </c>
      <c r="AD20" s="123">
        <v>49</v>
      </c>
      <c r="AE20" s="123">
        <v>48.4</v>
      </c>
      <c r="AF20" s="123">
        <v>47.1</v>
      </c>
      <c r="AG20" s="123">
        <v>44.2</v>
      </c>
      <c r="AH20" s="123">
        <v>39</v>
      </c>
      <c r="AI20" s="123">
        <v>34.1</v>
      </c>
      <c r="AJ20" s="123">
        <v>29</v>
      </c>
      <c r="AK20" s="123">
        <v>23.1</v>
      </c>
      <c r="AL20" s="123">
        <v>18.2</v>
      </c>
      <c r="AM20" s="123">
        <v>9.8000000000000007</v>
      </c>
      <c r="AN20" s="138">
        <v>9.8000000000000007</v>
      </c>
    </row>
    <row r="21" spans="2:40" x14ac:dyDescent="0.3">
      <c r="B21" s="28" t="s">
        <v>483</v>
      </c>
      <c r="D21" s="90">
        <v>6</v>
      </c>
      <c r="E21" s="50" t="s">
        <v>131</v>
      </c>
      <c r="F21" s="364"/>
      <c r="G21" s="137">
        <v>66.3</v>
      </c>
      <c r="H21" s="124">
        <v>67.5</v>
      </c>
      <c r="I21" s="124">
        <v>66.8</v>
      </c>
      <c r="J21" s="138">
        <v>65.900000000000006</v>
      </c>
      <c r="K21" s="123">
        <v>57.1</v>
      </c>
      <c r="L21" s="123">
        <v>57.7</v>
      </c>
      <c r="M21" s="123">
        <v>60.3</v>
      </c>
      <c r="N21" s="123">
        <v>63.8</v>
      </c>
      <c r="O21" s="123">
        <v>65.7</v>
      </c>
      <c r="P21" s="123">
        <v>68.7</v>
      </c>
      <c r="Q21" s="123">
        <v>60.7</v>
      </c>
      <c r="R21" s="123">
        <v>61.5</v>
      </c>
      <c r="S21" s="123">
        <v>63.5</v>
      </c>
      <c r="T21" s="123">
        <v>58.4</v>
      </c>
      <c r="U21" s="123">
        <v>58.2</v>
      </c>
      <c r="V21" s="123">
        <v>58.9</v>
      </c>
      <c r="W21" s="123">
        <v>58</v>
      </c>
      <c r="X21" s="123">
        <v>57.8</v>
      </c>
      <c r="Y21" s="123">
        <v>56.7</v>
      </c>
      <c r="Z21" s="123">
        <v>55.8</v>
      </c>
      <c r="AA21" s="123">
        <v>55.1</v>
      </c>
      <c r="AB21" s="123">
        <v>53.8</v>
      </c>
      <c r="AC21" s="123">
        <v>52.7</v>
      </c>
      <c r="AD21" s="123">
        <v>52.2</v>
      </c>
      <c r="AE21" s="123">
        <v>53.2</v>
      </c>
      <c r="AF21" s="123">
        <v>51.3</v>
      </c>
      <c r="AG21" s="123">
        <v>46.9</v>
      </c>
      <c r="AH21" s="123">
        <v>41.3</v>
      </c>
      <c r="AI21" s="123">
        <v>37</v>
      </c>
      <c r="AJ21" s="123">
        <v>32.1</v>
      </c>
      <c r="AK21" s="123">
        <v>26</v>
      </c>
      <c r="AL21" s="123">
        <v>21.7</v>
      </c>
      <c r="AM21" s="123">
        <v>11.5</v>
      </c>
      <c r="AN21" s="138">
        <v>9.8000000000000007</v>
      </c>
    </row>
    <row r="22" spans="2:40" x14ac:dyDescent="0.3">
      <c r="B22" s="28" t="s">
        <v>484</v>
      </c>
      <c r="D22" s="90">
        <v>7</v>
      </c>
      <c r="E22" s="50" t="s">
        <v>133</v>
      </c>
      <c r="F22" s="364"/>
      <c r="G22" s="137">
        <v>66.099999999999994</v>
      </c>
      <c r="H22" s="124">
        <v>67</v>
      </c>
      <c r="I22" s="124">
        <v>66.599999999999994</v>
      </c>
      <c r="J22" s="138">
        <v>65.5</v>
      </c>
      <c r="K22" s="123">
        <v>61</v>
      </c>
      <c r="L22" s="123">
        <v>64.7</v>
      </c>
      <c r="M22" s="123">
        <v>59.7</v>
      </c>
      <c r="N22" s="123">
        <v>60.8</v>
      </c>
      <c r="O22" s="123">
        <v>63.7</v>
      </c>
      <c r="P22" s="123">
        <v>64.599999999999994</v>
      </c>
      <c r="Q22" s="123">
        <v>60.4</v>
      </c>
      <c r="R22" s="123">
        <v>60.9</v>
      </c>
      <c r="S22" s="123">
        <v>61.9</v>
      </c>
      <c r="T22" s="123">
        <v>58.2</v>
      </c>
      <c r="U22" s="123">
        <v>58.9</v>
      </c>
      <c r="V22" s="123">
        <v>59.4</v>
      </c>
      <c r="W22" s="123">
        <v>57.5</v>
      </c>
      <c r="X22" s="123">
        <v>57.1</v>
      </c>
      <c r="Y22" s="123">
        <v>57.1</v>
      </c>
      <c r="Z22" s="123">
        <v>55.7</v>
      </c>
      <c r="AA22" s="123">
        <v>55.5</v>
      </c>
      <c r="AB22" s="123">
        <v>53.3</v>
      </c>
      <c r="AC22" s="123">
        <v>52.6</v>
      </c>
      <c r="AD22" s="123">
        <v>51.5</v>
      </c>
      <c r="AE22" s="123">
        <v>52.5</v>
      </c>
      <c r="AF22" s="123">
        <v>50.8</v>
      </c>
      <c r="AG22" s="123">
        <v>47.3</v>
      </c>
      <c r="AH22" s="123">
        <v>42.3</v>
      </c>
      <c r="AI22" s="123">
        <v>37.9</v>
      </c>
      <c r="AJ22" s="123">
        <v>32.6</v>
      </c>
      <c r="AK22" s="123">
        <v>26.7</v>
      </c>
      <c r="AL22" s="123">
        <v>21.7</v>
      </c>
      <c r="AM22" s="123">
        <v>11.8</v>
      </c>
      <c r="AN22" s="138">
        <v>9.8000000000000007</v>
      </c>
    </row>
    <row r="23" spans="2:40" x14ac:dyDescent="0.3">
      <c r="B23" s="28" t="s">
        <v>485</v>
      </c>
      <c r="D23" s="90">
        <v>8</v>
      </c>
      <c r="E23" s="50" t="s">
        <v>134</v>
      </c>
      <c r="F23" s="364"/>
      <c r="G23" s="137">
        <v>70.900000000000006</v>
      </c>
      <c r="H23" s="124">
        <v>72.099999999999994</v>
      </c>
      <c r="I23" s="124">
        <v>71.5</v>
      </c>
      <c r="J23" s="138">
        <v>70.2</v>
      </c>
      <c r="K23" s="123">
        <v>66.8</v>
      </c>
      <c r="L23" s="123">
        <v>63.8</v>
      </c>
      <c r="M23" s="123">
        <v>63.1</v>
      </c>
      <c r="N23" s="123">
        <v>67</v>
      </c>
      <c r="O23" s="123">
        <v>73.2</v>
      </c>
      <c r="P23" s="123">
        <v>76.7</v>
      </c>
      <c r="Q23" s="123">
        <v>63</v>
      </c>
      <c r="R23" s="123">
        <v>62.4</v>
      </c>
      <c r="S23" s="123">
        <v>64.599999999999994</v>
      </c>
      <c r="T23" s="123">
        <v>59.8</v>
      </c>
      <c r="U23" s="123">
        <v>65.5</v>
      </c>
      <c r="V23" s="123">
        <v>64.099999999999994</v>
      </c>
      <c r="W23" s="123">
        <v>61.1</v>
      </c>
      <c r="X23" s="123">
        <v>61.6</v>
      </c>
      <c r="Y23" s="123">
        <v>60.6</v>
      </c>
      <c r="Z23" s="123">
        <v>60.5</v>
      </c>
      <c r="AA23" s="123">
        <v>60.1</v>
      </c>
      <c r="AB23" s="123">
        <v>57.6</v>
      </c>
      <c r="AC23" s="123">
        <v>55.4</v>
      </c>
      <c r="AD23" s="123">
        <v>57</v>
      </c>
      <c r="AE23" s="123">
        <v>58.2</v>
      </c>
      <c r="AF23" s="123">
        <v>55.7</v>
      </c>
      <c r="AG23" s="123">
        <v>51</v>
      </c>
      <c r="AH23" s="123">
        <v>45.7</v>
      </c>
      <c r="AI23" s="123">
        <v>42</v>
      </c>
      <c r="AJ23" s="123">
        <v>37.1</v>
      </c>
      <c r="AK23" s="123">
        <v>32.6</v>
      </c>
      <c r="AL23" s="123">
        <v>29.8</v>
      </c>
      <c r="AM23" s="123">
        <v>24.7</v>
      </c>
      <c r="AN23" s="138">
        <v>21.8</v>
      </c>
    </row>
    <row r="24" spans="2:40" x14ac:dyDescent="0.3">
      <c r="B24" s="28" t="s">
        <v>496</v>
      </c>
      <c r="D24" s="90">
        <v>9</v>
      </c>
      <c r="E24" s="50" t="s">
        <v>135</v>
      </c>
      <c r="F24" s="364" t="s">
        <v>136</v>
      </c>
      <c r="G24" s="137">
        <v>67.5</v>
      </c>
      <c r="H24" s="124">
        <v>69.900000000000006</v>
      </c>
      <c r="I24" s="124">
        <v>69.099999999999994</v>
      </c>
      <c r="J24" s="138">
        <v>66.2</v>
      </c>
      <c r="K24" s="123">
        <v>63.3</v>
      </c>
      <c r="L24" s="123">
        <v>58.2</v>
      </c>
      <c r="M24" s="123">
        <v>61.2</v>
      </c>
      <c r="N24" s="123">
        <v>65.599999999999994</v>
      </c>
      <c r="O24" s="123">
        <v>62.9</v>
      </c>
      <c r="P24" s="123">
        <v>60.8</v>
      </c>
      <c r="Q24" s="123">
        <v>63.2</v>
      </c>
      <c r="R24" s="123">
        <v>63.2</v>
      </c>
      <c r="S24" s="123">
        <v>62.4</v>
      </c>
      <c r="T24" s="123">
        <v>61.4</v>
      </c>
      <c r="U24" s="123">
        <v>62.2</v>
      </c>
      <c r="V24" s="123">
        <v>61</v>
      </c>
      <c r="W24" s="123">
        <v>64</v>
      </c>
      <c r="X24" s="123">
        <v>57.5</v>
      </c>
      <c r="Y24" s="123">
        <v>56.5</v>
      </c>
      <c r="Z24" s="123">
        <v>56</v>
      </c>
      <c r="AA24" s="123">
        <v>52.8</v>
      </c>
      <c r="AB24" s="123">
        <v>52.4</v>
      </c>
      <c r="AC24" s="123">
        <v>50.6</v>
      </c>
      <c r="AD24" s="123">
        <v>49.6</v>
      </c>
      <c r="AE24" s="123">
        <v>47.2</v>
      </c>
      <c r="AF24" s="123">
        <v>46.1</v>
      </c>
      <c r="AG24" s="123">
        <v>43.6</v>
      </c>
      <c r="AH24" s="123">
        <v>39.5</v>
      </c>
      <c r="AI24" s="123">
        <v>37</v>
      </c>
      <c r="AJ24" s="123">
        <v>34.5</v>
      </c>
      <c r="AK24" s="123">
        <v>32.299999999999997</v>
      </c>
      <c r="AL24" s="123">
        <v>25.3</v>
      </c>
      <c r="AM24" s="123">
        <v>19</v>
      </c>
      <c r="AN24" s="138">
        <v>13.4</v>
      </c>
    </row>
    <row r="25" spans="2:40" x14ac:dyDescent="0.3">
      <c r="B25" s="28" t="s">
        <v>497</v>
      </c>
      <c r="D25" s="90">
        <v>10</v>
      </c>
      <c r="E25" s="50" t="s">
        <v>135</v>
      </c>
      <c r="F25" s="364"/>
      <c r="G25" s="137">
        <v>62.5</v>
      </c>
      <c r="H25" s="124">
        <v>69.5</v>
      </c>
      <c r="I25" s="124">
        <v>63</v>
      </c>
      <c r="J25" s="138">
        <v>61.5</v>
      </c>
      <c r="K25" s="123">
        <v>68.5</v>
      </c>
      <c r="L25" s="123">
        <v>65.2</v>
      </c>
      <c r="M25" s="123">
        <v>64</v>
      </c>
      <c r="N25" s="123">
        <v>65.2</v>
      </c>
      <c r="O25" s="123">
        <v>63.2</v>
      </c>
      <c r="P25" s="123">
        <v>59.5</v>
      </c>
      <c r="Q25" s="123">
        <v>60.5</v>
      </c>
      <c r="R25" s="123">
        <v>59.2</v>
      </c>
      <c r="S25" s="123">
        <v>57.8</v>
      </c>
      <c r="T25" s="123">
        <v>56.6</v>
      </c>
      <c r="U25" s="123">
        <v>60.8</v>
      </c>
      <c r="V25" s="123">
        <v>57.6</v>
      </c>
      <c r="W25" s="123">
        <v>56.2</v>
      </c>
      <c r="X25" s="123">
        <v>51.9</v>
      </c>
      <c r="Y25" s="123">
        <v>50.9</v>
      </c>
      <c r="Z25" s="123">
        <v>49.9</v>
      </c>
      <c r="AA25" s="123">
        <v>48.4</v>
      </c>
      <c r="AB25" s="123">
        <v>49.3</v>
      </c>
      <c r="AC25" s="123">
        <v>46.9</v>
      </c>
      <c r="AD25" s="123">
        <v>45.8</v>
      </c>
      <c r="AE25" s="123">
        <v>43.5</v>
      </c>
      <c r="AF25" s="123">
        <v>42.3</v>
      </c>
      <c r="AG25" s="123">
        <v>40.6</v>
      </c>
      <c r="AH25" s="123">
        <v>38.200000000000003</v>
      </c>
      <c r="AI25" s="123">
        <v>35.5</v>
      </c>
      <c r="AJ25" s="123">
        <v>32.799999999999997</v>
      </c>
      <c r="AK25" s="123">
        <v>30.3</v>
      </c>
      <c r="AL25" s="123">
        <v>26.6</v>
      </c>
      <c r="AM25" s="123">
        <v>26.6</v>
      </c>
      <c r="AN25" s="138">
        <v>28.3</v>
      </c>
    </row>
    <row r="26" spans="2:40" x14ac:dyDescent="0.3">
      <c r="B26" s="28" t="s">
        <v>498</v>
      </c>
      <c r="D26" s="90">
        <v>11</v>
      </c>
      <c r="E26" s="50" t="s">
        <v>135</v>
      </c>
      <c r="F26" s="364"/>
      <c r="G26" s="137">
        <v>68.5</v>
      </c>
      <c r="H26" s="124">
        <v>71.400000000000006</v>
      </c>
      <c r="I26" s="124">
        <v>69</v>
      </c>
      <c r="J26" s="138">
        <v>67.8</v>
      </c>
      <c r="K26" s="123">
        <v>59.2</v>
      </c>
      <c r="L26" s="123">
        <v>56.9</v>
      </c>
      <c r="M26" s="123">
        <v>61.5</v>
      </c>
      <c r="N26" s="123">
        <v>63.6</v>
      </c>
      <c r="O26" s="123">
        <v>62.3</v>
      </c>
      <c r="P26" s="123">
        <v>63.8</v>
      </c>
      <c r="Q26" s="123">
        <v>65.2</v>
      </c>
      <c r="R26" s="123">
        <v>67</v>
      </c>
      <c r="S26" s="123">
        <v>65.2</v>
      </c>
      <c r="T26" s="123">
        <v>64.5</v>
      </c>
      <c r="U26" s="123">
        <v>66.5</v>
      </c>
      <c r="V26" s="123">
        <v>65.5</v>
      </c>
      <c r="W26" s="123">
        <v>65</v>
      </c>
      <c r="X26" s="123">
        <v>58.3</v>
      </c>
      <c r="Y26" s="123">
        <v>56.2</v>
      </c>
      <c r="Z26" s="123">
        <v>54.4</v>
      </c>
      <c r="AA26" s="123">
        <v>53.1</v>
      </c>
      <c r="AB26" s="123">
        <v>52.6</v>
      </c>
      <c r="AC26" s="123">
        <v>51.7</v>
      </c>
      <c r="AD26" s="123">
        <v>49.1</v>
      </c>
      <c r="AE26" s="123">
        <v>47.1</v>
      </c>
      <c r="AF26" s="123">
        <v>49.9</v>
      </c>
      <c r="AG26" s="123">
        <v>48.8</v>
      </c>
      <c r="AH26" s="123">
        <v>46.4</v>
      </c>
      <c r="AI26" s="123">
        <v>42.2</v>
      </c>
      <c r="AJ26" s="123">
        <v>37.299999999999997</v>
      </c>
      <c r="AK26" s="123">
        <v>33.200000000000003</v>
      </c>
      <c r="AL26" s="123">
        <v>28.3</v>
      </c>
      <c r="AM26" s="123">
        <v>22.9</v>
      </c>
      <c r="AN26" s="138">
        <v>16.5</v>
      </c>
    </row>
    <row r="27" spans="2:40" x14ac:dyDescent="0.3">
      <c r="B27" s="28" t="s">
        <v>499</v>
      </c>
      <c r="D27" s="90">
        <v>12</v>
      </c>
      <c r="E27" s="50" t="s">
        <v>135</v>
      </c>
      <c r="F27" s="364"/>
      <c r="G27" s="137">
        <v>72.599999999999994</v>
      </c>
      <c r="H27" s="124">
        <v>74</v>
      </c>
      <c r="I27" s="124">
        <v>73.2</v>
      </c>
      <c r="J27" s="138">
        <v>72</v>
      </c>
      <c r="K27" s="123">
        <v>65.7</v>
      </c>
      <c r="L27" s="123">
        <v>64.400000000000006</v>
      </c>
      <c r="M27" s="123">
        <v>62.8</v>
      </c>
      <c r="N27" s="123">
        <v>65.099999999999994</v>
      </c>
      <c r="O27" s="123">
        <v>64.5</v>
      </c>
      <c r="P27" s="123">
        <v>65.900000000000006</v>
      </c>
      <c r="Q27" s="123">
        <v>68</v>
      </c>
      <c r="R27" s="123">
        <v>67.2</v>
      </c>
      <c r="S27" s="123">
        <v>66.3</v>
      </c>
      <c r="T27" s="123">
        <v>67.7</v>
      </c>
      <c r="U27" s="123">
        <v>69.7</v>
      </c>
      <c r="V27" s="123">
        <v>70.5</v>
      </c>
      <c r="W27" s="123">
        <v>70.8</v>
      </c>
      <c r="X27" s="123">
        <v>61.8</v>
      </c>
      <c r="Y27" s="123">
        <v>59.7</v>
      </c>
      <c r="Z27" s="123">
        <v>57.9</v>
      </c>
      <c r="AA27" s="123">
        <v>57</v>
      </c>
      <c r="AB27" s="123">
        <v>56.5</v>
      </c>
      <c r="AC27" s="123">
        <v>54.5</v>
      </c>
      <c r="AD27" s="123">
        <v>53.1</v>
      </c>
      <c r="AE27" s="123">
        <v>51.7</v>
      </c>
      <c r="AF27" s="123">
        <v>54.5</v>
      </c>
      <c r="AG27" s="123">
        <v>52.8</v>
      </c>
      <c r="AH27" s="123">
        <v>49.5</v>
      </c>
      <c r="AI27" s="123">
        <v>44.7</v>
      </c>
      <c r="AJ27" s="123">
        <v>41.2</v>
      </c>
      <c r="AK27" s="123">
        <v>36.799999999999997</v>
      </c>
      <c r="AL27" s="123">
        <v>31.8</v>
      </c>
      <c r="AM27" s="123">
        <v>25.9</v>
      </c>
      <c r="AN27" s="138">
        <v>19.7</v>
      </c>
    </row>
    <row r="28" spans="2:40" x14ac:dyDescent="0.3">
      <c r="B28" s="28" t="s">
        <v>500</v>
      </c>
      <c r="D28" s="90">
        <v>13</v>
      </c>
      <c r="E28" s="50" t="s">
        <v>135</v>
      </c>
      <c r="F28" s="364"/>
      <c r="G28" s="137">
        <v>69</v>
      </c>
      <c r="H28" s="124">
        <v>72.7</v>
      </c>
      <c r="I28" s="124">
        <v>70.7</v>
      </c>
      <c r="J28" s="138">
        <v>66.900000000000006</v>
      </c>
      <c r="K28" s="123">
        <v>62</v>
      </c>
      <c r="L28" s="123">
        <v>60.6</v>
      </c>
      <c r="M28" s="123">
        <v>58.9</v>
      </c>
      <c r="N28" s="123">
        <v>58.5</v>
      </c>
      <c r="O28" s="123">
        <v>56.6</v>
      </c>
      <c r="P28" s="123">
        <v>56.7</v>
      </c>
      <c r="Q28" s="123">
        <v>57.3</v>
      </c>
      <c r="R28" s="123">
        <v>55.7</v>
      </c>
      <c r="S28" s="123">
        <v>57.3</v>
      </c>
      <c r="T28" s="123">
        <v>55.5</v>
      </c>
      <c r="U28" s="123">
        <v>58</v>
      </c>
      <c r="V28" s="123">
        <v>55.3</v>
      </c>
      <c r="W28" s="123">
        <v>60.8</v>
      </c>
      <c r="X28" s="123">
        <v>54.9</v>
      </c>
      <c r="Y28" s="123">
        <v>53.4</v>
      </c>
      <c r="Z28" s="123">
        <v>56.7</v>
      </c>
      <c r="AA28" s="123">
        <v>54.3</v>
      </c>
      <c r="AB28" s="123">
        <v>56.5</v>
      </c>
      <c r="AC28" s="123">
        <v>54.7</v>
      </c>
      <c r="AD28" s="123">
        <v>56</v>
      </c>
      <c r="AE28" s="123">
        <v>53.6</v>
      </c>
      <c r="AF28" s="123">
        <v>48</v>
      </c>
      <c r="AG28" s="123">
        <v>44.6</v>
      </c>
      <c r="AH28" s="123">
        <v>41</v>
      </c>
      <c r="AI28" s="123">
        <v>36.700000000000003</v>
      </c>
      <c r="AJ28" s="123">
        <v>31</v>
      </c>
      <c r="AK28" s="123">
        <v>25.4</v>
      </c>
      <c r="AL28" s="123">
        <v>20.7</v>
      </c>
      <c r="AM28" s="123">
        <v>14.8</v>
      </c>
      <c r="AN28" s="138">
        <v>9.9</v>
      </c>
    </row>
    <row r="29" spans="2:40" x14ac:dyDescent="0.3">
      <c r="B29" s="28" t="s">
        <v>501</v>
      </c>
      <c r="D29" s="90">
        <v>14</v>
      </c>
      <c r="E29" s="50" t="s">
        <v>135</v>
      </c>
      <c r="F29" s="364"/>
      <c r="G29" s="137">
        <v>67.8</v>
      </c>
      <c r="H29" s="124">
        <v>69</v>
      </c>
      <c r="I29" s="124">
        <v>68.400000000000006</v>
      </c>
      <c r="J29" s="138">
        <v>67</v>
      </c>
      <c r="K29" s="123">
        <v>60.3</v>
      </c>
      <c r="L29" s="123">
        <v>59.6</v>
      </c>
      <c r="M29" s="123">
        <v>58.3</v>
      </c>
      <c r="N29" s="123">
        <v>63.4</v>
      </c>
      <c r="O29" s="123">
        <v>63</v>
      </c>
      <c r="P29" s="123">
        <v>59.3</v>
      </c>
      <c r="Q29" s="123">
        <v>59.3</v>
      </c>
      <c r="R29" s="123">
        <v>55</v>
      </c>
      <c r="S29" s="123">
        <v>55.8</v>
      </c>
      <c r="T29" s="123">
        <v>55</v>
      </c>
      <c r="U29" s="123">
        <v>57.9</v>
      </c>
      <c r="V29" s="123">
        <v>56.6</v>
      </c>
      <c r="W29" s="123">
        <v>58.9</v>
      </c>
      <c r="X29" s="123">
        <v>58.9</v>
      </c>
      <c r="Y29" s="123">
        <v>56</v>
      </c>
      <c r="Z29" s="123">
        <v>54.8</v>
      </c>
      <c r="AA29" s="123">
        <v>54.6</v>
      </c>
      <c r="AB29" s="123">
        <v>54.2</v>
      </c>
      <c r="AC29" s="123">
        <v>54.7</v>
      </c>
      <c r="AD29" s="123">
        <v>57.1</v>
      </c>
      <c r="AE29" s="123">
        <v>56.6</v>
      </c>
      <c r="AF29" s="123">
        <v>54.9</v>
      </c>
      <c r="AG29" s="123">
        <v>53.2</v>
      </c>
      <c r="AH29" s="123">
        <v>52.2</v>
      </c>
      <c r="AI29" s="123">
        <v>49.5</v>
      </c>
      <c r="AJ29" s="123">
        <v>46.5</v>
      </c>
      <c r="AK29" s="123">
        <v>41.8</v>
      </c>
      <c r="AL29" s="123">
        <v>36.4</v>
      </c>
      <c r="AM29" s="123">
        <v>29.1</v>
      </c>
      <c r="AN29" s="138">
        <v>19.2</v>
      </c>
    </row>
    <row r="30" spans="2:40" x14ac:dyDescent="0.3">
      <c r="B30" s="28" t="s">
        <v>502</v>
      </c>
      <c r="D30" s="90">
        <v>9</v>
      </c>
      <c r="E30" s="50" t="s">
        <v>127</v>
      </c>
      <c r="F30" s="364" t="s">
        <v>137</v>
      </c>
      <c r="G30" s="137">
        <v>62.2</v>
      </c>
      <c r="H30" s="124">
        <v>73</v>
      </c>
      <c r="I30" s="124">
        <v>63.4</v>
      </c>
      <c r="J30" s="138">
        <v>58.6</v>
      </c>
      <c r="K30" s="123">
        <v>57.9</v>
      </c>
      <c r="L30" s="123">
        <v>60.5</v>
      </c>
      <c r="M30" s="123">
        <v>57.4</v>
      </c>
      <c r="N30" s="123">
        <v>61.5</v>
      </c>
      <c r="O30" s="123">
        <v>59.9</v>
      </c>
      <c r="P30" s="123">
        <v>59.4</v>
      </c>
      <c r="Q30" s="123">
        <v>56.7</v>
      </c>
      <c r="R30" s="123">
        <v>55.9</v>
      </c>
      <c r="S30" s="123">
        <v>59.2</v>
      </c>
      <c r="T30" s="123">
        <v>56.9</v>
      </c>
      <c r="U30" s="123">
        <v>53</v>
      </c>
      <c r="V30" s="123">
        <v>51.2</v>
      </c>
      <c r="W30" s="123">
        <v>51.2</v>
      </c>
      <c r="X30" s="123">
        <v>50.8</v>
      </c>
      <c r="Y30" s="123">
        <v>48.3</v>
      </c>
      <c r="Z30" s="123">
        <v>48.5</v>
      </c>
      <c r="AA30" s="123">
        <v>48.5</v>
      </c>
      <c r="AB30" s="123">
        <v>47.7</v>
      </c>
      <c r="AC30" s="123">
        <v>46</v>
      </c>
      <c r="AD30" s="123">
        <v>45.2</v>
      </c>
      <c r="AE30" s="123">
        <v>43.9</v>
      </c>
      <c r="AF30" s="123">
        <v>41.9</v>
      </c>
      <c r="AG30" s="123">
        <v>38.6</v>
      </c>
      <c r="AH30" s="123">
        <v>34</v>
      </c>
      <c r="AI30" s="123">
        <v>32.4</v>
      </c>
      <c r="AJ30" s="123">
        <v>30.1</v>
      </c>
      <c r="AK30" s="123">
        <v>26.3</v>
      </c>
      <c r="AL30" s="123">
        <v>22.9</v>
      </c>
      <c r="AM30" s="123">
        <v>18.2</v>
      </c>
      <c r="AN30" s="138">
        <v>12.8</v>
      </c>
    </row>
    <row r="31" spans="2:40" x14ac:dyDescent="0.3">
      <c r="B31" s="28" t="s">
        <v>503</v>
      </c>
      <c r="D31" s="90">
        <v>10</v>
      </c>
      <c r="E31" s="50" t="s">
        <v>127</v>
      </c>
      <c r="F31" s="364"/>
      <c r="G31" s="137">
        <v>55.5</v>
      </c>
      <c r="H31" s="124">
        <v>60.6</v>
      </c>
      <c r="I31" s="124">
        <v>56.6</v>
      </c>
      <c r="J31" s="138">
        <v>54.6</v>
      </c>
      <c r="K31" s="123">
        <v>64.599999999999994</v>
      </c>
      <c r="L31" s="123">
        <v>63.8</v>
      </c>
      <c r="M31" s="123">
        <v>60.6</v>
      </c>
      <c r="N31" s="123">
        <v>63.5</v>
      </c>
      <c r="O31" s="123">
        <v>58.8</v>
      </c>
      <c r="P31" s="123">
        <v>56</v>
      </c>
      <c r="Q31" s="123">
        <v>54.7</v>
      </c>
      <c r="R31" s="123">
        <v>50.5</v>
      </c>
      <c r="S31" s="123">
        <v>53.3</v>
      </c>
      <c r="T31" s="123">
        <v>52</v>
      </c>
      <c r="U31" s="123">
        <v>51.6</v>
      </c>
      <c r="V31" s="123">
        <v>47.1</v>
      </c>
      <c r="W31" s="123">
        <v>45.1</v>
      </c>
      <c r="X31" s="123">
        <v>45.3</v>
      </c>
      <c r="Y31" s="123">
        <v>44</v>
      </c>
      <c r="Z31" s="123">
        <v>43.6</v>
      </c>
      <c r="AA31" s="123">
        <v>43.2</v>
      </c>
      <c r="AB31" s="123">
        <v>43.7</v>
      </c>
      <c r="AC31" s="123">
        <v>41.9</v>
      </c>
      <c r="AD31" s="123">
        <v>41.7</v>
      </c>
      <c r="AE31" s="123">
        <v>39.1</v>
      </c>
      <c r="AF31" s="123">
        <v>36.700000000000003</v>
      </c>
      <c r="AG31" s="123">
        <v>33.4</v>
      </c>
      <c r="AH31" s="123">
        <v>29</v>
      </c>
      <c r="AI31" s="123">
        <v>26.4</v>
      </c>
      <c r="AJ31" s="123">
        <v>22.7</v>
      </c>
      <c r="AK31" s="123">
        <v>18.899999999999999</v>
      </c>
      <c r="AL31" s="123">
        <v>14.8</v>
      </c>
      <c r="AM31" s="123">
        <v>12.1</v>
      </c>
      <c r="AN31" s="138">
        <v>9.9</v>
      </c>
    </row>
    <row r="32" spans="2:40" x14ac:dyDescent="0.3">
      <c r="B32" s="28" t="s">
        <v>504</v>
      </c>
      <c r="D32" s="90">
        <v>11</v>
      </c>
      <c r="E32" s="50" t="s">
        <v>127</v>
      </c>
      <c r="F32" s="364"/>
      <c r="G32" s="137">
        <v>58.1</v>
      </c>
      <c r="H32" s="124">
        <v>63.1</v>
      </c>
      <c r="I32" s="124">
        <v>59.6</v>
      </c>
      <c r="J32" s="138">
        <v>56.7</v>
      </c>
      <c r="K32" s="123">
        <v>54.9</v>
      </c>
      <c r="L32" s="123">
        <v>55.1</v>
      </c>
      <c r="M32" s="123">
        <v>54.8</v>
      </c>
      <c r="N32" s="123">
        <v>56.2</v>
      </c>
      <c r="O32" s="123">
        <v>54.1</v>
      </c>
      <c r="P32" s="123">
        <v>55.9</v>
      </c>
      <c r="Q32" s="123">
        <v>53.8</v>
      </c>
      <c r="R32" s="123">
        <v>52.4</v>
      </c>
      <c r="S32" s="123">
        <v>53.9</v>
      </c>
      <c r="T32" s="123">
        <v>50.9</v>
      </c>
      <c r="U32" s="123">
        <v>50.2</v>
      </c>
      <c r="V32" s="123">
        <v>47.4</v>
      </c>
      <c r="W32" s="123">
        <v>48.1</v>
      </c>
      <c r="X32" s="123">
        <v>48.3</v>
      </c>
      <c r="Y32" s="123">
        <v>47.5</v>
      </c>
      <c r="Z32" s="123">
        <v>46.9</v>
      </c>
      <c r="AA32" s="123">
        <v>46.5</v>
      </c>
      <c r="AB32" s="123">
        <v>46.2</v>
      </c>
      <c r="AC32" s="123">
        <v>45.6</v>
      </c>
      <c r="AD32" s="123">
        <v>43.4</v>
      </c>
      <c r="AE32" s="123">
        <v>40.700000000000003</v>
      </c>
      <c r="AF32" s="123">
        <v>39</v>
      </c>
      <c r="AG32" s="123">
        <v>37.5</v>
      </c>
      <c r="AH32" s="123">
        <v>34.5</v>
      </c>
      <c r="AI32" s="123">
        <v>30.3</v>
      </c>
      <c r="AJ32" s="123">
        <v>28.1</v>
      </c>
      <c r="AK32" s="123">
        <v>22.1</v>
      </c>
      <c r="AL32" s="123">
        <v>17.3</v>
      </c>
      <c r="AM32" s="123">
        <v>11.3</v>
      </c>
      <c r="AN32" s="138">
        <v>9.8000000000000007</v>
      </c>
    </row>
    <row r="33" spans="2:40" x14ac:dyDescent="0.3">
      <c r="B33" s="28" t="s">
        <v>505</v>
      </c>
      <c r="D33" s="90">
        <v>12</v>
      </c>
      <c r="E33" s="50" t="s">
        <v>127</v>
      </c>
      <c r="F33" s="364"/>
      <c r="G33" s="137">
        <v>61.4</v>
      </c>
      <c r="H33" s="124">
        <v>68.599999999999994</v>
      </c>
      <c r="I33" s="124">
        <v>64.2</v>
      </c>
      <c r="J33" s="138">
        <v>58.2</v>
      </c>
      <c r="K33" s="123">
        <v>64.8</v>
      </c>
      <c r="L33" s="123">
        <v>63.6</v>
      </c>
      <c r="M33" s="123">
        <v>61.2</v>
      </c>
      <c r="N33" s="123">
        <v>66.3</v>
      </c>
      <c r="O33" s="123">
        <v>62.1</v>
      </c>
      <c r="P33" s="123">
        <v>61.2</v>
      </c>
      <c r="Q33" s="123">
        <v>61.8</v>
      </c>
      <c r="R33" s="123">
        <v>53.6</v>
      </c>
      <c r="S33" s="123">
        <v>55.9</v>
      </c>
      <c r="T33" s="123">
        <v>53.9</v>
      </c>
      <c r="U33" s="123">
        <v>53.8</v>
      </c>
      <c r="V33" s="123">
        <v>50.3</v>
      </c>
      <c r="W33" s="123">
        <v>49.7</v>
      </c>
      <c r="X33" s="123">
        <v>51</v>
      </c>
      <c r="Y33" s="123">
        <v>48.2</v>
      </c>
      <c r="Z33" s="123">
        <v>46.6</v>
      </c>
      <c r="AA33" s="123">
        <v>47.1</v>
      </c>
      <c r="AB33" s="123">
        <v>46.4</v>
      </c>
      <c r="AC33" s="123">
        <v>46.1</v>
      </c>
      <c r="AD33" s="123">
        <v>44.2</v>
      </c>
      <c r="AE33" s="123">
        <v>42.6</v>
      </c>
      <c r="AF33" s="123">
        <v>40.299999999999997</v>
      </c>
      <c r="AG33" s="123">
        <v>38.6</v>
      </c>
      <c r="AH33" s="123">
        <v>35.4</v>
      </c>
      <c r="AI33" s="123">
        <v>31.9</v>
      </c>
      <c r="AJ33" s="123">
        <v>29.2</v>
      </c>
      <c r="AK33" s="123">
        <v>23.7</v>
      </c>
      <c r="AL33" s="123">
        <v>20</v>
      </c>
      <c r="AM33" s="123">
        <v>15.2</v>
      </c>
      <c r="AN33" s="138">
        <v>12.2</v>
      </c>
    </row>
    <row r="34" spans="2:40" x14ac:dyDescent="0.3">
      <c r="B34" s="28" t="s">
        <v>506</v>
      </c>
      <c r="D34" s="90">
        <v>13</v>
      </c>
      <c r="E34" s="50" t="s">
        <v>127</v>
      </c>
      <c r="F34" s="364"/>
      <c r="G34" s="137">
        <v>60.4</v>
      </c>
      <c r="H34" s="124">
        <v>66.599999999999994</v>
      </c>
      <c r="I34" s="124">
        <v>62.4</v>
      </c>
      <c r="J34" s="138">
        <v>58.5</v>
      </c>
      <c r="K34" s="123">
        <v>68.099999999999994</v>
      </c>
      <c r="L34" s="123">
        <v>65.599999999999994</v>
      </c>
      <c r="M34" s="123">
        <v>64.7</v>
      </c>
      <c r="N34" s="123">
        <v>66.7</v>
      </c>
      <c r="O34" s="123">
        <v>63.4</v>
      </c>
      <c r="P34" s="123">
        <v>62.8</v>
      </c>
      <c r="Q34" s="123">
        <v>59.1</v>
      </c>
      <c r="R34" s="123">
        <v>54.3</v>
      </c>
      <c r="S34" s="123">
        <v>54.9</v>
      </c>
      <c r="T34" s="123">
        <v>54.3</v>
      </c>
      <c r="U34" s="123">
        <v>54.9</v>
      </c>
      <c r="V34" s="123">
        <v>51.3</v>
      </c>
      <c r="W34" s="123">
        <v>51.9</v>
      </c>
      <c r="X34" s="123">
        <v>51.8</v>
      </c>
      <c r="Y34" s="123">
        <v>48</v>
      </c>
      <c r="Z34" s="123">
        <v>46.8</v>
      </c>
      <c r="AA34" s="123">
        <v>46.6</v>
      </c>
      <c r="AB34" s="123">
        <v>46.6</v>
      </c>
      <c r="AC34" s="123">
        <v>45.6</v>
      </c>
      <c r="AD34" s="123">
        <v>44.3</v>
      </c>
      <c r="AE34" s="123">
        <v>43.5</v>
      </c>
      <c r="AF34" s="123">
        <v>40.6</v>
      </c>
      <c r="AG34" s="123">
        <v>38.799999999999997</v>
      </c>
      <c r="AH34" s="123">
        <v>36.1</v>
      </c>
      <c r="AI34" s="123">
        <v>32.299999999999997</v>
      </c>
      <c r="AJ34" s="123">
        <v>29.8</v>
      </c>
      <c r="AK34" s="123">
        <v>24.6</v>
      </c>
      <c r="AL34" s="123">
        <v>20.7</v>
      </c>
      <c r="AM34" s="123">
        <v>15.5</v>
      </c>
      <c r="AN34" s="138">
        <v>11.1</v>
      </c>
    </row>
    <row r="35" spans="2:40" x14ac:dyDescent="0.3">
      <c r="B35" s="28" t="s">
        <v>507</v>
      </c>
      <c r="D35" s="90">
        <v>14</v>
      </c>
      <c r="E35" s="50" t="s">
        <v>127</v>
      </c>
      <c r="F35" s="364"/>
      <c r="G35" s="137">
        <v>60.8</v>
      </c>
      <c r="H35" s="124">
        <v>64.2</v>
      </c>
      <c r="I35" s="124">
        <v>61.4</v>
      </c>
      <c r="J35" s="138">
        <v>60.2</v>
      </c>
      <c r="K35" s="123">
        <v>67.099999999999994</v>
      </c>
      <c r="L35" s="123">
        <v>69.599999999999994</v>
      </c>
      <c r="M35" s="123">
        <v>66.3</v>
      </c>
      <c r="N35" s="123">
        <v>69</v>
      </c>
      <c r="O35" s="123">
        <v>63.9</v>
      </c>
      <c r="P35" s="123">
        <v>59</v>
      </c>
      <c r="Q35" s="123">
        <v>57.9</v>
      </c>
      <c r="R35" s="123">
        <v>56.3</v>
      </c>
      <c r="S35" s="123">
        <v>56.7</v>
      </c>
      <c r="T35" s="123">
        <v>56.2</v>
      </c>
      <c r="U35" s="123">
        <v>56.5</v>
      </c>
      <c r="V35" s="123">
        <v>52.1</v>
      </c>
      <c r="W35" s="123">
        <v>52.7</v>
      </c>
      <c r="X35" s="123">
        <v>53.5</v>
      </c>
      <c r="Y35" s="123">
        <v>49.9</v>
      </c>
      <c r="Z35" s="123">
        <v>48.8</v>
      </c>
      <c r="AA35" s="123">
        <v>47.5</v>
      </c>
      <c r="AB35" s="123">
        <v>47.5</v>
      </c>
      <c r="AC35" s="123">
        <v>47</v>
      </c>
      <c r="AD35" s="123">
        <v>46.7</v>
      </c>
      <c r="AE35" s="123">
        <v>45.9</v>
      </c>
      <c r="AF35" s="123">
        <v>43.2</v>
      </c>
      <c r="AG35" s="123">
        <v>41.1</v>
      </c>
      <c r="AH35" s="123">
        <v>38</v>
      </c>
      <c r="AI35" s="123">
        <v>35.4</v>
      </c>
      <c r="AJ35" s="123">
        <v>31.9</v>
      </c>
      <c r="AK35" s="123">
        <v>27.8</v>
      </c>
      <c r="AL35" s="123">
        <v>24.4</v>
      </c>
      <c r="AM35" s="123">
        <v>19.3</v>
      </c>
      <c r="AN35" s="138">
        <v>13.6</v>
      </c>
    </row>
    <row r="36" spans="2:40" ht="15" thickBot="1" x14ac:dyDescent="0.35">
      <c r="B36" s="30" t="s">
        <v>486</v>
      </c>
      <c r="D36" s="105">
        <v>15</v>
      </c>
      <c r="E36" s="51" t="s">
        <v>138</v>
      </c>
      <c r="F36" s="39" t="s">
        <v>139</v>
      </c>
      <c r="G36" s="139">
        <v>82.3</v>
      </c>
      <c r="H36" s="126">
        <v>84</v>
      </c>
      <c r="I36" s="126">
        <v>83.4</v>
      </c>
      <c r="J36" s="140">
        <v>81.5</v>
      </c>
      <c r="K36" s="125">
        <v>55.6</v>
      </c>
      <c r="L36" s="125">
        <v>59</v>
      </c>
      <c r="M36" s="125">
        <v>58.4</v>
      </c>
      <c r="N36" s="125">
        <v>64</v>
      </c>
      <c r="O36" s="125">
        <v>61.3</v>
      </c>
      <c r="P36" s="125">
        <v>68.599999999999994</v>
      </c>
      <c r="Q36" s="125">
        <v>72.5</v>
      </c>
      <c r="R36" s="125">
        <v>67.599999999999994</v>
      </c>
      <c r="S36" s="125">
        <v>72.3</v>
      </c>
      <c r="T36" s="125">
        <v>76.599999999999994</v>
      </c>
      <c r="U36" s="125">
        <v>72.900000000000006</v>
      </c>
      <c r="V36" s="125">
        <v>71.599999999999994</v>
      </c>
      <c r="W36" s="125">
        <v>72.400000000000006</v>
      </c>
      <c r="X36" s="125">
        <v>71.3</v>
      </c>
      <c r="Y36" s="125">
        <v>70.8</v>
      </c>
      <c r="Z36" s="125">
        <v>71.7</v>
      </c>
      <c r="AA36" s="125">
        <v>71.2</v>
      </c>
      <c r="AB36" s="125">
        <v>69.900000000000006</v>
      </c>
      <c r="AC36" s="125">
        <v>70.599999999999994</v>
      </c>
      <c r="AD36" s="125">
        <v>69</v>
      </c>
      <c r="AE36" s="125">
        <v>69.8</v>
      </c>
      <c r="AF36" s="125">
        <v>68.8</v>
      </c>
      <c r="AG36" s="125">
        <v>67.8</v>
      </c>
      <c r="AH36" s="125">
        <v>63.9</v>
      </c>
      <c r="AI36" s="125">
        <v>62.2</v>
      </c>
      <c r="AJ36" s="125">
        <v>60.4</v>
      </c>
      <c r="AK36" s="125">
        <v>54.9</v>
      </c>
      <c r="AL36" s="125">
        <v>53.9</v>
      </c>
      <c r="AM36" s="125">
        <v>48.1</v>
      </c>
      <c r="AN36" s="140">
        <v>41.9</v>
      </c>
    </row>
    <row r="38" spans="2:40" x14ac:dyDescent="0.3">
      <c r="D38" t="s">
        <v>212</v>
      </c>
    </row>
    <row r="41" spans="2:40" ht="43.2" x14ac:dyDescent="0.3">
      <c r="D41" s="57" t="s">
        <v>697</v>
      </c>
      <c r="G41" s="57" t="s">
        <v>147</v>
      </c>
      <c r="R41" s="57" t="s">
        <v>148</v>
      </c>
    </row>
    <row r="42" spans="2:40" ht="28.8" x14ac:dyDescent="0.3">
      <c r="D42" t="s">
        <v>698</v>
      </c>
      <c r="G42" t="s">
        <v>146</v>
      </c>
      <c r="R42" s="2" t="s">
        <v>149</v>
      </c>
    </row>
  </sheetData>
  <mergeCells count="12">
    <mergeCell ref="B6:B8"/>
    <mergeCell ref="F20:F23"/>
    <mergeCell ref="F24:F29"/>
    <mergeCell ref="F30:F35"/>
    <mergeCell ref="K6:AN6"/>
    <mergeCell ref="K7:AN7"/>
    <mergeCell ref="D9:D10"/>
    <mergeCell ref="D11:D13"/>
    <mergeCell ref="D17:D19"/>
    <mergeCell ref="D14:D16"/>
    <mergeCell ref="F11:F19"/>
    <mergeCell ref="F9:F10"/>
  </mergeCells>
  <phoneticPr fontId="1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0D478-1D8E-4525-A4E2-1E52AC7E2077}">
  <sheetPr>
    <tabColor theme="7" tint="0.59999389629810485"/>
  </sheetPr>
  <dimension ref="B2:AN45"/>
  <sheetViews>
    <sheetView topLeftCell="E1" zoomScale="55" zoomScaleNormal="55" workbookViewId="0">
      <selection activeCell="E68" sqref="E68"/>
    </sheetView>
  </sheetViews>
  <sheetFormatPr defaultRowHeight="14.4" x14ac:dyDescent="0.3"/>
  <cols>
    <col min="2" max="2" width="25.88671875" bestFit="1" customWidth="1"/>
    <col min="3" max="3" width="11.44140625" customWidth="1"/>
    <col min="4" max="4" width="57.5546875" bestFit="1" customWidth="1"/>
    <col min="5" max="5" width="43.77734375" bestFit="1" customWidth="1"/>
    <col min="6" max="6" width="46.5546875" bestFit="1" customWidth="1"/>
    <col min="7" max="7" width="14.77734375" bestFit="1" customWidth="1"/>
    <col min="11" max="40" width="9.33203125" customWidth="1"/>
  </cols>
  <sheetData>
    <row r="2" spans="2:40" ht="21" x14ac:dyDescent="0.4">
      <c r="B2" s="6"/>
      <c r="C2" s="6"/>
      <c r="D2" s="6" t="s">
        <v>0</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row>
    <row r="4" spans="2:40" ht="21" x14ac:dyDescent="0.4">
      <c r="D4" s="47" t="s">
        <v>223</v>
      </c>
      <c r="I4" s="1"/>
      <c r="J4" s="1"/>
    </row>
    <row r="5" spans="2:40" ht="15" customHeight="1" thickBot="1" x14ac:dyDescent="0.35">
      <c r="B5" s="1"/>
    </row>
    <row r="6" spans="2:40" ht="15" thickBot="1" x14ac:dyDescent="0.35">
      <c r="B6" s="362" t="s">
        <v>348</v>
      </c>
      <c r="D6" s="1"/>
      <c r="E6" s="1"/>
      <c r="F6" s="1"/>
      <c r="K6" s="365" t="s">
        <v>270</v>
      </c>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6"/>
      <c r="AN6" s="367"/>
    </row>
    <row r="7" spans="2:40" ht="15" thickBot="1" x14ac:dyDescent="0.35">
      <c r="B7" s="363"/>
      <c r="F7" s="1"/>
      <c r="K7" s="365" t="s">
        <v>41</v>
      </c>
      <c r="L7" s="366"/>
      <c r="M7" s="366"/>
      <c r="N7" s="366"/>
      <c r="O7" s="366"/>
      <c r="P7" s="366"/>
      <c r="Q7" s="366"/>
      <c r="R7" s="366"/>
      <c r="S7" s="366"/>
      <c r="T7" s="366"/>
      <c r="U7" s="366"/>
      <c r="V7" s="366"/>
      <c r="W7" s="366"/>
      <c r="X7" s="366"/>
      <c r="Y7" s="366"/>
      <c r="Z7" s="366"/>
      <c r="AA7" s="366"/>
      <c r="AB7" s="366"/>
      <c r="AC7" s="366"/>
      <c r="AD7" s="366"/>
      <c r="AE7" s="366"/>
      <c r="AF7" s="366"/>
      <c r="AG7" s="366"/>
      <c r="AH7" s="366"/>
      <c r="AI7" s="366"/>
      <c r="AJ7" s="366"/>
      <c r="AK7" s="366"/>
      <c r="AL7" s="366"/>
      <c r="AM7" s="366"/>
      <c r="AN7" s="367"/>
    </row>
    <row r="8" spans="2:40" ht="15" thickBot="1" x14ac:dyDescent="0.35">
      <c r="B8" s="363"/>
      <c r="D8" s="66" t="s">
        <v>124</v>
      </c>
      <c r="E8" s="14" t="s">
        <v>125</v>
      </c>
      <c r="F8" s="13" t="s">
        <v>144</v>
      </c>
      <c r="G8" s="14" t="s">
        <v>85</v>
      </c>
      <c r="H8" s="13" t="s">
        <v>126</v>
      </c>
      <c r="I8" s="14" t="s">
        <v>123</v>
      </c>
      <c r="J8" s="14" t="s">
        <v>39</v>
      </c>
      <c r="K8" s="67">
        <v>25</v>
      </c>
      <c r="L8" s="67">
        <v>31.5</v>
      </c>
      <c r="M8" s="67">
        <v>40</v>
      </c>
      <c r="N8" s="120">
        <v>50</v>
      </c>
      <c r="O8" s="120">
        <v>63</v>
      </c>
      <c r="P8" s="120">
        <v>80</v>
      </c>
      <c r="Q8" s="120">
        <v>100</v>
      </c>
      <c r="R8" s="120">
        <v>125</v>
      </c>
      <c r="S8" s="120">
        <v>160</v>
      </c>
      <c r="T8" s="120">
        <v>200</v>
      </c>
      <c r="U8" s="120">
        <v>250</v>
      </c>
      <c r="V8" s="120">
        <v>315</v>
      </c>
      <c r="W8" s="120">
        <v>400</v>
      </c>
      <c r="X8" s="120">
        <v>500</v>
      </c>
      <c r="Y8" s="120">
        <v>630</v>
      </c>
      <c r="Z8" s="120">
        <v>800</v>
      </c>
      <c r="AA8" s="120">
        <v>1000</v>
      </c>
      <c r="AB8" s="120">
        <v>1250</v>
      </c>
      <c r="AC8" s="120">
        <v>1600</v>
      </c>
      <c r="AD8" s="120">
        <v>2000</v>
      </c>
      <c r="AE8" s="120">
        <v>2500</v>
      </c>
      <c r="AF8" s="120">
        <v>3150</v>
      </c>
      <c r="AG8" s="120">
        <v>4000</v>
      </c>
      <c r="AH8" s="120">
        <v>5000</v>
      </c>
      <c r="AI8" s="120">
        <v>6300</v>
      </c>
      <c r="AJ8" s="120">
        <v>8000</v>
      </c>
      <c r="AK8" s="120">
        <v>10000</v>
      </c>
      <c r="AL8" s="67">
        <v>12500</v>
      </c>
      <c r="AM8" s="67">
        <v>16000</v>
      </c>
      <c r="AN8" s="68">
        <v>20000</v>
      </c>
    </row>
    <row r="9" spans="2:40" x14ac:dyDescent="0.3">
      <c r="B9" s="26" t="s">
        <v>508</v>
      </c>
      <c r="D9" s="106" t="s">
        <v>213</v>
      </c>
      <c r="E9" s="49" t="s">
        <v>214</v>
      </c>
      <c r="F9" s="161" t="s">
        <v>699</v>
      </c>
      <c r="G9" s="97">
        <v>70</v>
      </c>
      <c r="H9" s="159">
        <v>71</v>
      </c>
      <c r="I9" s="97">
        <v>70.5</v>
      </c>
      <c r="J9" s="97">
        <v>69.599999999999994</v>
      </c>
      <c r="K9" s="166">
        <v>52.3</v>
      </c>
      <c r="L9" s="159">
        <v>59</v>
      </c>
      <c r="M9" s="159">
        <v>56</v>
      </c>
      <c r="N9" s="159">
        <v>57.9</v>
      </c>
      <c r="O9" s="159">
        <v>62</v>
      </c>
      <c r="P9" s="159">
        <v>61.2</v>
      </c>
      <c r="Q9" s="159">
        <v>74.099999999999994</v>
      </c>
      <c r="R9" s="159">
        <v>57.3</v>
      </c>
      <c r="S9" s="159">
        <v>54.9</v>
      </c>
      <c r="T9" s="159">
        <v>58.6</v>
      </c>
      <c r="U9" s="159">
        <v>60.9</v>
      </c>
      <c r="V9" s="159">
        <v>57.4</v>
      </c>
      <c r="W9" s="159">
        <v>55.5</v>
      </c>
      <c r="X9" s="159">
        <v>58.3</v>
      </c>
      <c r="Y9" s="159">
        <v>63</v>
      </c>
      <c r="Z9" s="159">
        <v>62.7</v>
      </c>
      <c r="AA9" s="159">
        <v>61.1</v>
      </c>
      <c r="AB9" s="159">
        <v>57.6</v>
      </c>
      <c r="AC9" s="159">
        <v>59.2</v>
      </c>
      <c r="AD9" s="159">
        <v>56.8</v>
      </c>
      <c r="AE9" s="159">
        <v>52.4</v>
      </c>
      <c r="AF9" s="159">
        <v>51.5</v>
      </c>
      <c r="AG9" s="159">
        <v>49.6</v>
      </c>
      <c r="AH9" s="159">
        <v>43.2</v>
      </c>
      <c r="AI9" s="159">
        <v>41.4</v>
      </c>
      <c r="AJ9" s="159">
        <v>38.4</v>
      </c>
      <c r="AK9" s="159">
        <v>34.799999999999997</v>
      </c>
      <c r="AL9" s="159">
        <v>29.1</v>
      </c>
      <c r="AM9" s="159">
        <v>23.7</v>
      </c>
      <c r="AN9" s="160">
        <v>17.100000000000001</v>
      </c>
    </row>
    <row r="10" spans="2:40" x14ac:dyDescent="0.3">
      <c r="B10" s="28" t="s">
        <v>509</v>
      </c>
      <c r="D10" s="90">
        <v>24</v>
      </c>
      <c r="E10" s="50" t="s">
        <v>215</v>
      </c>
      <c r="F10" s="38" t="s">
        <v>247</v>
      </c>
      <c r="G10" s="17">
        <v>68.5</v>
      </c>
      <c r="H10" s="24">
        <v>69.5</v>
      </c>
      <c r="I10" s="17">
        <v>69</v>
      </c>
      <c r="J10" s="17">
        <v>68</v>
      </c>
      <c r="K10" s="94">
        <v>52.9</v>
      </c>
      <c r="L10" s="24">
        <v>53.1</v>
      </c>
      <c r="M10" s="24">
        <v>51.9</v>
      </c>
      <c r="N10" s="24">
        <v>52.9</v>
      </c>
      <c r="O10" s="24">
        <v>53.9</v>
      </c>
      <c r="P10" s="24">
        <v>54.1</v>
      </c>
      <c r="Q10" s="24">
        <v>56.6</v>
      </c>
      <c r="R10" s="24">
        <v>58.6</v>
      </c>
      <c r="S10" s="24">
        <v>59.5</v>
      </c>
      <c r="T10" s="24">
        <v>61.4</v>
      </c>
      <c r="U10" s="24">
        <v>61.5</v>
      </c>
      <c r="V10" s="24">
        <v>60.5</v>
      </c>
      <c r="W10" s="24">
        <v>56.1</v>
      </c>
      <c r="X10" s="24">
        <v>56.6</v>
      </c>
      <c r="Y10" s="24">
        <v>66.599999999999994</v>
      </c>
      <c r="Z10" s="24">
        <v>57.3</v>
      </c>
      <c r="AA10" s="24">
        <v>55.5</v>
      </c>
      <c r="AB10" s="24">
        <v>55</v>
      </c>
      <c r="AC10" s="24">
        <v>54.2</v>
      </c>
      <c r="AD10" s="24">
        <v>46.9</v>
      </c>
      <c r="AE10" s="24">
        <v>48.8</v>
      </c>
      <c r="AF10" s="24">
        <v>48.3</v>
      </c>
      <c r="AG10" s="24">
        <v>43.4</v>
      </c>
      <c r="AH10" s="24">
        <v>36.799999999999997</v>
      </c>
      <c r="AI10" s="24">
        <v>28.4</v>
      </c>
      <c r="AJ10" s="24">
        <v>27.4</v>
      </c>
      <c r="AK10" s="24">
        <v>22.2</v>
      </c>
      <c r="AL10" s="24">
        <v>15.6</v>
      </c>
      <c r="AM10" s="24">
        <v>14.4</v>
      </c>
      <c r="AN10" s="92">
        <v>9.9</v>
      </c>
    </row>
    <row r="11" spans="2:40" ht="14.55" customHeight="1" x14ac:dyDescent="0.3">
      <c r="B11" s="28" t="s">
        <v>510</v>
      </c>
      <c r="D11" s="91">
        <v>25</v>
      </c>
      <c r="E11" s="50" t="s">
        <v>219</v>
      </c>
      <c r="F11" s="38" t="s">
        <v>220</v>
      </c>
      <c r="G11" s="52" t="s">
        <v>17</v>
      </c>
      <c r="H11" s="8" t="s">
        <v>17</v>
      </c>
      <c r="I11" s="52" t="s">
        <v>17</v>
      </c>
      <c r="J11" s="52" t="s">
        <v>17</v>
      </c>
      <c r="K11" s="61" t="s">
        <v>17</v>
      </c>
      <c r="L11" s="24" t="s">
        <v>17</v>
      </c>
      <c r="M11" s="24" t="s">
        <v>17</v>
      </c>
      <c r="N11" s="24" t="s">
        <v>17</v>
      </c>
      <c r="O11" s="24" t="s">
        <v>17</v>
      </c>
      <c r="P11" s="24" t="s">
        <v>17</v>
      </c>
      <c r="Q11" s="24" t="s">
        <v>17</v>
      </c>
      <c r="R11" s="24" t="s">
        <v>17</v>
      </c>
      <c r="S11" s="24" t="s">
        <v>17</v>
      </c>
      <c r="T11" s="24" t="s">
        <v>17</v>
      </c>
      <c r="U11" s="24" t="s">
        <v>17</v>
      </c>
      <c r="V11" s="24" t="s">
        <v>17</v>
      </c>
      <c r="W11" s="24" t="s">
        <v>17</v>
      </c>
      <c r="X11" s="24" t="s">
        <v>17</v>
      </c>
      <c r="Y11" s="24" t="s">
        <v>17</v>
      </c>
      <c r="Z11" s="24" t="s">
        <v>17</v>
      </c>
      <c r="AA11" s="24" t="s">
        <v>17</v>
      </c>
      <c r="AB11" s="24" t="s">
        <v>17</v>
      </c>
      <c r="AC11" s="24" t="s">
        <v>17</v>
      </c>
      <c r="AD11" s="24" t="s">
        <v>17</v>
      </c>
      <c r="AE11" s="24" t="s">
        <v>17</v>
      </c>
      <c r="AF11" s="24" t="s">
        <v>17</v>
      </c>
      <c r="AG11" s="24" t="s">
        <v>17</v>
      </c>
      <c r="AH11" s="24" t="s">
        <v>17</v>
      </c>
      <c r="AI11" s="24" t="s">
        <v>17</v>
      </c>
      <c r="AJ11" s="24" t="s">
        <v>17</v>
      </c>
      <c r="AK11" s="24" t="s">
        <v>17</v>
      </c>
      <c r="AL11" s="24" t="s">
        <v>17</v>
      </c>
      <c r="AM11" s="24" t="s">
        <v>17</v>
      </c>
      <c r="AN11" s="167" t="s">
        <v>17</v>
      </c>
    </row>
    <row r="12" spans="2:40" x14ac:dyDescent="0.3">
      <c r="B12" s="28" t="s">
        <v>511</v>
      </c>
      <c r="D12" s="91">
        <v>26</v>
      </c>
      <c r="E12" s="18" t="s">
        <v>681</v>
      </c>
      <c r="F12" s="38" t="s">
        <v>221</v>
      </c>
      <c r="G12" s="17">
        <v>57.5</v>
      </c>
      <c r="H12" s="24">
        <v>58.9</v>
      </c>
      <c r="I12" s="17">
        <v>58.3</v>
      </c>
      <c r="J12" s="17">
        <v>56.8</v>
      </c>
      <c r="K12" s="94">
        <v>60.5</v>
      </c>
      <c r="L12" s="24">
        <v>57.9</v>
      </c>
      <c r="M12" s="24">
        <v>52.9</v>
      </c>
      <c r="N12" s="24">
        <v>60.3</v>
      </c>
      <c r="O12" s="24">
        <v>50.6</v>
      </c>
      <c r="P12" s="24">
        <v>57.7</v>
      </c>
      <c r="Q12" s="24">
        <v>55.4</v>
      </c>
      <c r="R12" s="24">
        <v>51.9</v>
      </c>
      <c r="S12" s="24">
        <v>43.5</v>
      </c>
      <c r="T12" s="24">
        <v>41.8</v>
      </c>
      <c r="U12" s="24">
        <v>43</v>
      </c>
      <c r="V12" s="24">
        <v>45.2</v>
      </c>
      <c r="W12" s="24">
        <v>43.1</v>
      </c>
      <c r="X12" s="24">
        <v>48.4</v>
      </c>
      <c r="Y12" s="24">
        <v>47.8</v>
      </c>
      <c r="Z12" s="24">
        <v>47.9</v>
      </c>
      <c r="AA12" s="24">
        <v>48.9</v>
      </c>
      <c r="AB12" s="24">
        <v>46.9</v>
      </c>
      <c r="AC12" s="24">
        <v>45.1</v>
      </c>
      <c r="AD12" s="24">
        <v>42.6</v>
      </c>
      <c r="AE12" s="24">
        <v>43.5</v>
      </c>
      <c r="AF12" s="24">
        <v>41</v>
      </c>
      <c r="AG12" s="24">
        <v>40.4</v>
      </c>
      <c r="AH12" s="24">
        <v>39.700000000000003</v>
      </c>
      <c r="AI12" s="24">
        <v>31.8</v>
      </c>
      <c r="AJ12" s="24">
        <v>26.3</v>
      </c>
      <c r="AK12" s="24">
        <v>21.2</v>
      </c>
      <c r="AL12" s="24">
        <v>18.600000000000001</v>
      </c>
      <c r="AM12" s="24">
        <v>19.5</v>
      </c>
      <c r="AN12" s="92">
        <v>13.3</v>
      </c>
    </row>
    <row r="13" spans="2:40" ht="43.2" x14ac:dyDescent="0.3">
      <c r="B13" s="28" t="s">
        <v>512</v>
      </c>
      <c r="D13" s="90">
        <v>27</v>
      </c>
      <c r="E13" s="18" t="s">
        <v>231</v>
      </c>
      <c r="F13" s="162" t="s">
        <v>232</v>
      </c>
      <c r="G13" s="17">
        <v>57.8</v>
      </c>
      <c r="H13" s="24">
        <v>60.7</v>
      </c>
      <c r="I13" s="17">
        <v>58.4</v>
      </c>
      <c r="J13" s="17">
        <v>57</v>
      </c>
      <c r="K13" s="372">
        <v>63.5</v>
      </c>
      <c r="L13" s="373"/>
      <c r="M13" s="373"/>
      <c r="N13" s="373">
        <v>62.9</v>
      </c>
      <c r="O13" s="373"/>
      <c r="P13" s="373"/>
      <c r="Q13" s="373">
        <v>62.1</v>
      </c>
      <c r="R13" s="373"/>
      <c r="S13" s="373"/>
      <c r="T13" s="373">
        <v>53.2</v>
      </c>
      <c r="U13" s="373"/>
      <c r="V13" s="373"/>
      <c r="W13" s="373">
        <v>55.3</v>
      </c>
      <c r="X13" s="373"/>
      <c r="Y13" s="373"/>
      <c r="Z13" s="373">
        <v>50.7</v>
      </c>
      <c r="AA13" s="373"/>
      <c r="AB13" s="373"/>
      <c r="AC13" s="373">
        <v>46.3</v>
      </c>
      <c r="AD13" s="373"/>
      <c r="AE13" s="373"/>
      <c r="AF13" s="373">
        <v>40.799999999999997</v>
      </c>
      <c r="AG13" s="373"/>
      <c r="AH13" s="373"/>
      <c r="AI13" s="373">
        <v>34.200000000000003</v>
      </c>
      <c r="AJ13" s="373"/>
      <c r="AK13" s="373"/>
      <c r="AL13" s="373">
        <v>20.2</v>
      </c>
      <c r="AM13" s="373"/>
      <c r="AN13" s="374"/>
    </row>
    <row r="14" spans="2:40" x14ac:dyDescent="0.3">
      <c r="B14" s="28" t="s">
        <v>513</v>
      </c>
      <c r="D14" s="90">
        <v>28</v>
      </c>
      <c r="E14" s="164" t="s">
        <v>235</v>
      </c>
      <c r="F14" s="375" t="s">
        <v>238</v>
      </c>
      <c r="G14" s="17">
        <v>73.2</v>
      </c>
      <c r="H14" s="24">
        <v>74.099999999999994</v>
      </c>
      <c r="I14" s="17">
        <v>73.599999999999994</v>
      </c>
      <c r="J14" s="17">
        <v>72.7</v>
      </c>
      <c r="K14" s="94">
        <v>61.6</v>
      </c>
      <c r="L14" s="24">
        <v>63.2</v>
      </c>
      <c r="M14" s="24">
        <v>60.9</v>
      </c>
      <c r="N14" s="24">
        <v>67</v>
      </c>
      <c r="O14" s="24">
        <v>63.3</v>
      </c>
      <c r="P14" s="24">
        <v>62.6</v>
      </c>
      <c r="Q14" s="24">
        <v>61.1</v>
      </c>
      <c r="R14" s="24">
        <v>56.1</v>
      </c>
      <c r="S14" s="24">
        <v>63.1</v>
      </c>
      <c r="T14" s="24">
        <v>57.9</v>
      </c>
      <c r="U14" s="24">
        <v>60.5</v>
      </c>
      <c r="V14" s="24">
        <v>64.2</v>
      </c>
      <c r="W14" s="24">
        <v>61.3</v>
      </c>
      <c r="X14" s="24">
        <v>62</v>
      </c>
      <c r="Y14" s="24">
        <v>62.8</v>
      </c>
      <c r="Z14" s="24">
        <v>64.099999999999994</v>
      </c>
      <c r="AA14" s="24">
        <v>64.099999999999994</v>
      </c>
      <c r="AB14" s="24">
        <v>63.7</v>
      </c>
      <c r="AC14" s="24">
        <v>63.2</v>
      </c>
      <c r="AD14" s="24">
        <v>60.5</v>
      </c>
      <c r="AE14" s="24">
        <v>56.2</v>
      </c>
      <c r="AF14" s="24">
        <v>51.6</v>
      </c>
      <c r="AG14" s="24">
        <v>49.4</v>
      </c>
      <c r="AH14" s="24">
        <v>45.7</v>
      </c>
      <c r="AI14" s="24">
        <v>42.9</v>
      </c>
      <c r="AJ14" s="24">
        <v>40.6</v>
      </c>
      <c r="AK14" s="24">
        <v>38</v>
      </c>
      <c r="AL14" s="24">
        <v>34.200000000000003</v>
      </c>
      <c r="AM14" s="24">
        <v>37.200000000000003</v>
      </c>
      <c r="AN14" s="92">
        <v>26.6</v>
      </c>
    </row>
    <row r="15" spans="2:40" x14ac:dyDescent="0.3">
      <c r="B15" s="28" t="s">
        <v>514</v>
      </c>
      <c r="D15" s="90">
        <v>29</v>
      </c>
      <c r="E15" s="164" t="s">
        <v>236</v>
      </c>
      <c r="F15" s="375"/>
      <c r="G15" s="17">
        <v>72.2</v>
      </c>
      <c r="H15" s="24">
        <v>73.8</v>
      </c>
      <c r="I15" s="17">
        <v>73.099999999999994</v>
      </c>
      <c r="J15" s="17">
        <v>71.400000000000006</v>
      </c>
      <c r="K15" s="94">
        <v>61.5</v>
      </c>
      <c r="L15" s="24">
        <v>61.9</v>
      </c>
      <c r="M15" s="24">
        <v>59.1</v>
      </c>
      <c r="N15" s="24">
        <v>66.599999999999994</v>
      </c>
      <c r="O15" s="24">
        <v>62.2</v>
      </c>
      <c r="P15" s="24">
        <v>61.2</v>
      </c>
      <c r="Q15" s="24">
        <v>60.4</v>
      </c>
      <c r="R15" s="24">
        <v>56.7</v>
      </c>
      <c r="S15" s="24">
        <v>64</v>
      </c>
      <c r="T15" s="24">
        <v>58.2</v>
      </c>
      <c r="U15" s="24">
        <v>60.2</v>
      </c>
      <c r="V15" s="24">
        <v>63.7</v>
      </c>
      <c r="W15" s="24">
        <v>58.7</v>
      </c>
      <c r="X15" s="24">
        <v>63.1</v>
      </c>
      <c r="Y15" s="24">
        <v>63.5</v>
      </c>
      <c r="Z15" s="24">
        <v>63.3</v>
      </c>
      <c r="AA15" s="24">
        <v>61</v>
      </c>
      <c r="AB15" s="24">
        <v>61</v>
      </c>
      <c r="AC15" s="24">
        <v>60.2</v>
      </c>
      <c r="AD15" s="24">
        <v>59.7</v>
      </c>
      <c r="AE15" s="24">
        <v>55.1</v>
      </c>
      <c r="AF15" s="24">
        <v>50.5</v>
      </c>
      <c r="AG15" s="24">
        <v>48.1</v>
      </c>
      <c r="AH15" s="24">
        <v>43.8</v>
      </c>
      <c r="AI15" s="24">
        <v>40.4</v>
      </c>
      <c r="AJ15" s="24">
        <v>38.4</v>
      </c>
      <c r="AK15" s="24">
        <v>35.299999999999997</v>
      </c>
      <c r="AL15" s="24">
        <v>33.6</v>
      </c>
      <c r="AM15" s="24">
        <v>32.799999999999997</v>
      </c>
      <c r="AN15" s="92">
        <v>26.5</v>
      </c>
    </row>
    <row r="16" spans="2:40" x14ac:dyDescent="0.3">
      <c r="B16" s="28" t="s">
        <v>515</v>
      </c>
      <c r="D16" s="90">
        <v>30</v>
      </c>
      <c r="E16" s="164" t="s">
        <v>248</v>
      </c>
      <c r="F16" s="163" t="s">
        <v>240</v>
      </c>
      <c r="G16" s="17">
        <v>70.599999999999994</v>
      </c>
      <c r="H16" s="24">
        <v>76.2</v>
      </c>
      <c r="I16" s="17">
        <v>74.3</v>
      </c>
      <c r="J16" s="17">
        <v>61.2</v>
      </c>
      <c r="K16" s="94">
        <v>65.099999999999994</v>
      </c>
      <c r="L16" s="24">
        <v>64.3</v>
      </c>
      <c r="M16" s="24">
        <v>63.1</v>
      </c>
      <c r="N16" s="24">
        <v>68</v>
      </c>
      <c r="O16" s="24">
        <v>64.400000000000006</v>
      </c>
      <c r="P16" s="24">
        <v>64.5</v>
      </c>
      <c r="Q16" s="24">
        <v>65.900000000000006</v>
      </c>
      <c r="R16" s="24">
        <v>62.7</v>
      </c>
      <c r="S16" s="24">
        <v>58.6</v>
      </c>
      <c r="T16" s="24">
        <v>57.5</v>
      </c>
      <c r="U16" s="24">
        <v>54.5</v>
      </c>
      <c r="V16" s="24">
        <v>54.1</v>
      </c>
      <c r="W16" s="24">
        <v>52.9</v>
      </c>
      <c r="X16" s="24">
        <v>51.7</v>
      </c>
      <c r="Y16" s="24">
        <v>50.1</v>
      </c>
      <c r="Z16" s="24">
        <v>52.8</v>
      </c>
      <c r="AA16" s="24">
        <v>51.5</v>
      </c>
      <c r="AB16" s="24">
        <v>51.4</v>
      </c>
      <c r="AC16" s="24">
        <v>47.9</v>
      </c>
      <c r="AD16" s="24">
        <v>48.1</v>
      </c>
      <c r="AE16" s="24">
        <v>45.8</v>
      </c>
      <c r="AF16" s="24">
        <v>45.2</v>
      </c>
      <c r="AG16" s="24">
        <v>44</v>
      </c>
      <c r="AH16" s="24">
        <v>43.3</v>
      </c>
      <c r="AI16" s="24">
        <v>39.9</v>
      </c>
      <c r="AJ16" s="24">
        <v>36.1</v>
      </c>
      <c r="AK16" s="24">
        <v>32</v>
      </c>
      <c r="AL16" s="24">
        <v>27.5</v>
      </c>
      <c r="AM16" s="24">
        <v>21.3</v>
      </c>
      <c r="AN16" s="92">
        <v>13.3</v>
      </c>
    </row>
    <row r="17" spans="2:40" x14ac:dyDescent="0.3">
      <c r="B17" s="28" t="s">
        <v>517</v>
      </c>
      <c r="D17" s="90">
        <v>31</v>
      </c>
      <c r="E17" s="164" t="s">
        <v>239</v>
      </c>
      <c r="F17" s="163" t="s">
        <v>241</v>
      </c>
      <c r="G17" s="17">
        <v>59.8</v>
      </c>
      <c r="H17" s="24">
        <v>63.6</v>
      </c>
      <c r="I17" s="17">
        <v>60.3</v>
      </c>
      <c r="J17" s="17">
        <v>58.9</v>
      </c>
      <c r="K17" s="94">
        <v>61.3</v>
      </c>
      <c r="L17" s="24">
        <v>59.1</v>
      </c>
      <c r="M17" s="24">
        <v>56.2</v>
      </c>
      <c r="N17" s="24">
        <v>61.7</v>
      </c>
      <c r="O17" s="24">
        <v>60.8</v>
      </c>
      <c r="P17" s="24">
        <v>62.4</v>
      </c>
      <c r="Q17" s="24">
        <v>64.7</v>
      </c>
      <c r="R17" s="24">
        <v>55.3</v>
      </c>
      <c r="S17" s="24">
        <v>53.5</v>
      </c>
      <c r="T17" s="24">
        <v>53.3</v>
      </c>
      <c r="U17" s="24">
        <v>52.4</v>
      </c>
      <c r="V17" s="24">
        <v>49.7</v>
      </c>
      <c r="W17" s="24">
        <v>49.4</v>
      </c>
      <c r="X17" s="24">
        <v>48.4</v>
      </c>
      <c r="Y17" s="24">
        <v>47</v>
      </c>
      <c r="Z17" s="24">
        <v>48.3</v>
      </c>
      <c r="AA17" s="24">
        <v>48.2</v>
      </c>
      <c r="AB17" s="24">
        <v>49</v>
      </c>
      <c r="AC17" s="24">
        <v>45.6</v>
      </c>
      <c r="AD17" s="24">
        <v>45.2</v>
      </c>
      <c r="AE17" s="24">
        <v>43.6</v>
      </c>
      <c r="AF17" s="24">
        <v>42.3</v>
      </c>
      <c r="AG17" s="24">
        <v>41.1</v>
      </c>
      <c r="AH17" s="24">
        <v>40</v>
      </c>
      <c r="AI17" s="24">
        <v>36.700000000000003</v>
      </c>
      <c r="AJ17" s="24">
        <v>33.1</v>
      </c>
      <c r="AK17" s="24">
        <v>27.8</v>
      </c>
      <c r="AL17" s="24">
        <v>22.6</v>
      </c>
      <c r="AM17" s="24">
        <v>16.600000000000001</v>
      </c>
      <c r="AN17" s="92">
        <v>9.9</v>
      </c>
    </row>
    <row r="18" spans="2:40" x14ac:dyDescent="0.3">
      <c r="B18" s="28" t="s">
        <v>518</v>
      </c>
      <c r="D18" s="90">
        <v>32</v>
      </c>
      <c r="E18" s="164" t="s">
        <v>248</v>
      </c>
      <c r="F18" s="163" t="s">
        <v>240</v>
      </c>
      <c r="G18" s="17">
        <v>69.7</v>
      </c>
      <c r="H18" s="24">
        <v>73.3</v>
      </c>
      <c r="I18" s="17">
        <v>72.3</v>
      </c>
      <c r="J18" s="17">
        <v>60.8</v>
      </c>
      <c r="K18" s="94">
        <v>54.5</v>
      </c>
      <c r="L18" s="24">
        <v>53.4</v>
      </c>
      <c r="M18" s="24">
        <v>55.2</v>
      </c>
      <c r="N18" s="24">
        <v>56.6</v>
      </c>
      <c r="O18" s="24">
        <v>55.3</v>
      </c>
      <c r="P18" s="24">
        <v>53.5</v>
      </c>
      <c r="Q18" s="24">
        <v>57.8</v>
      </c>
      <c r="R18" s="24">
        <v>52.5</v>
      </c>
      <c r="S18" s="24">
        <v>51.4</v>
      </c>
      <c r="T18" s="24">
        <v>56.6</v>
      </c>
      <c r="U18" s="24">
        <v>54.5</v>
      </c>
      <c r="V18" s="24">
        <v>51</v>
      </c>
      <c r="W18" s="24">
        <v>50.2</v>
      </c>
      <c r="X18" s="24">
        <v>52.2</v>
      </c>
      <c r="Y18" s="24">
        <v>52.6</v>
      </c>
      <c r="Z18" s="24">
        <v>53.2</v>
      </c>
      <c r="AA18" s="24">
        <v>51</v>
      </c>
      <c r="AB18" s="24">
        <v>50.4</v>
      </c>
      <c r="AC18" s="24">
        <v>51.1</v>
      </c>
      <c r="AD18" s="24">
        <v>46.9</v>
      </c>
      <c r="AE18" s="24">
        <v>44.9</v>
      </c>
      <c r="AF18" s="24">
        <v>41.8</v>
      </c>
      <c r="AG18" s="24">
        <v>41</v>
      </c>
      <c r="AH18" s="24">
        <v>37.4</v>
      </c>
      <c r="AI18" s="24">
        <v>35.799999999999997</v>
      </c>
      <c r="AJ18" s="24">
        <v>34.200000000000003</v>
      </c>
      <c r="AK18" s="24">
        <v>32.6</v>
      </c>
      <c r="AL18" s="24">
        <v>28.4</v>
      </c>
      <c r="AM18" s="24">
        <v>24.8</v>
      </c>
      <c r="AN18" s="92">
        <v>19.600000000000001</v>
      </c>
    </row>
    <row r="19" spans="2:40" x14ac:dyDescent="0.3">
      <c r="B19" s="28" t="s">
        <v>519</v>
      </c>
      <c r="D19" s="90">
        <v>33</v>
      </c>
      <c r="E19" s="164" t="s">
        <v>239</v>
      </c>
      <c r="F19" s="163" t="s">
        <v>241</v>
      </c>
      <c r="G19" s="17">
        <v>55.7</v>
      </c>
      <c r="H19" s="24">
        <v>58.5</v>
      </c>
      <c r="I19" s="17">
        <v>56.4</v>
      </c>
      <c r="J19" s="17">
        <v>54.7</v>
      </c>
      <c r="K19" s="94">
        <v>51.8</v>
      </c>
      <c r="L19" s="24">
        <v>50.9</v>
      </c>
      <c r="M19" s="24">
        <v>51</v>
      </c>
      <c r="N19" s="24">
        <v>53.5</v>
      </c>
      <c r="O19" s="24">
        <v>51.2</v>
      </c>
      <c r="P19" s="24">
        <v>49.3</v>
      </c>
      <c r="Q19" s="24">
        <v>63.7</v>
      </c>
      <c r="R19" s="24">
        <v>47.6</v>
      </c>
      <c r="S19" s="24">
        <v>46</v>
      </c>
      <c r="T19" s="24">
        <v>46.9</v>
      </c>
      <c r="U19" s="24">
        <v>46.4</v>
      </c>
      <c r="V19" s="24">
        <v>39.700000000000003</v>
      </c>
      <c r="W19" s="24">
        <v>40.700000000000003</v>
      </c>
      <c r="X19" s="24">
        <v>45</v>
      </c>
      <c r="Y19" s="24">
        <v>47.3</v>
      </c>
      <c r="Z19" s="24">
        <v>46.6</v>
      </c>
      <c r="AA19" s="24">
        <v>44.3</v>
      </c>
      <c r="AB19" s="24">
        <v>40.700000000000003</v>
      </c>
      <c r="AC19" s="24">
        <v>38.200000000000003</v>
      </c>
      <c r="AD19" s="24">
        <v>35.799999999999997</v>
      </c>
      <c r="AE19" s="24">
        <v>33.799999999999997</v>
      </c>
      <c r="AF19" s="24">
        <v>33.200000000000003</v>
      </c>
      <c r="AG19" s="24">
        <v>33.9</v>
      </c>
      <c r="AH19" s="24">
        <v>30.9</v>
      </c>
      <c r="AI19" s="24">
        <v>33</v>
      </c>
      <c r="AJ19" s="24">
        <v>33.200000000000003</v>
      </c>
      <c r="AK19" s="24">
        <v>32.200000000000003</v>
      </c>
      <c r="AL19" s="24">
        <v>29.6</v>
      </c>
      <c r="AM19" s="24">
        <v>26.4</v>
      </c>
      <c r="AN19" s="92">
        <v>23.8</v>
      </c>
    </row>
    <row r="20" spans="2:40" x14ac:dyDescent="0.3">
      <c r="B20" s="28" t="s">
        <v>520</v>
      </c>
      <c r="D20" s="90">
        <v>34</v>
      </c>
      <c r="E20" s="164" t="s">
        <v>246</v>
      </c>
      <c r="F20" s="359" t="s">
        <v>700</v>
      </c>
      <c r="G20" s="17">
        <v>81.3</v>
      </c>
      <c r="H20" s="24">
        <v>82.1</v>
      </c>
      <c r="I20" s="17">
        <v>81.599999999999994</v>
      </c>
      <c r="J20" s="17">
        <v>81</v>
      </c>
      <c r="K20" s="94">
        <v>52</v>
      </c>
      <c r="L20" s="24">
        <v>52</v>
      </c>
      <c r="M20" s="24">
        <v>51.7</v>
      </c>
      <c r="N20" s="24">
        <v>56.6</v>
      </c>
      <c r="O20" s="24">
        <v>52.4</v>
      </c>
      <c r="P20" s="24">
        <v>48.4</v>
      </c>
      <c r="Q20" s="24">
        <v>55.1</v>
      </c>
      <c r="R20" s="24">
        <v>64</v>
      </c>
      <c r="S20" s="24">
        <v>67.8</v>
      </c>
      <c r="T20" s="24">
        <v>66.3</v>
      </c>
      <c r="U20" s="24">
        <v>68.5</v>
      </c>
      <c r="V20" s="24">
        <v>67</v>
      </c>
      <c r="W20" s="24">
        <v>68.3</v>
      </c>
      <c r="X20" s="24">
        <v>70.400000000000006</v>
      </c>
      <c r="Y20" s="24">
        <v>70.099999999999994</v>
      </c>
      <c r="Z20" s="24">
        <v>70.900000000000006</v>
      </c>
      <c r="AA20" s="24">
        <v>71.2</v>
      </c>
      <c r="AB20" s="24">
        <v>70</v>
      </c>
      <c r="AC20" s="24">
        <v>69.400000000000006</v>
      </c>
      <c r="AD20" s="24">
        <v>67.3</v>
      </c>
      <c r="AE20" s="24">
        <v>68.099999999999994</v>
      </c>
      <c r="AF20" s="24">
        <v>67.3</v>
      </c>
      <c r="AG20" s="24">
        <v>69</v>
      </c>
      <c r="AH20" s="24">
        <v>64.599999999999994</v>
      </c>
      <c r="AI20" s="24">
        <v>61.5</v>
      </c>
      <c r="AJ20" s="24">
        <v>61.5</v>
      </c>
      <c r="AK20" s="24">
        <v>56.3</v>
      </c>
      <c r="AL20" s="24">
        <v>54.6</v>
      </c>
      <c r="AM20" s="24">
        <v>55.5</v>
      </c>
      <c r="AN20" s="92">
        <v>45.7</v>
      </c>
    </row>
    <row r="21" spans="2:40" x14ac:dyDescent="0.3">
      <c r="B21" s="28" t="s">
        <v>521</v>
      </c>
      <c r="D21" s="90">
        <v>35</v>
      </c>
      <c r="E21" s="164" t="s">
        <v>242</v>
      </c>
      <c r="F21" s="359"/>
      <c r="G21" s="17">
        <v>61.1</v>
      </c>
      <c r="H21" s="24">
        <v>62.3</v>
      </c>
      <c r="I21" s="17">
        <v>61.6</v>
      </c>
      <c r="J21" s="17">
        <v>60.4</v>
      </c>
      <c r="K21" s="94">
        <v>60.8</v>
      </c>
      <c r="L21" s="24">
        <v>51.4</v>
      </c>
      <c r="M21" s="24">
        <v>53.2</v>
      </c>
      <c r="N21" s="24">
        <v>63.5</v>
      </c>
      <c r="O21" s="24">
        <v>54.8</v>
      </c>
      <c r="P21" s="24">
        <v>47.6</v>
      </c>
      <c r="Q21" s="24">
        <v>49.4</v>
      </c>
      <c r="R21" s="24">
        <v>51.3</v>
      </c>
      <c r="S21" s="24">
        <v>49.3</v>
      </c>
      <c r="T21" s="24">
        <v>56.1</v>
      </c>
      <c r="U21" s="24">
        <v>64.8</v>
      </c>
      <c r="V21" s="24">
        <v>50.3</v>
      </c>
      <c r="W21" s="24">
        <v>49.7</v>
      </c>
      <c r="X21" s="24">
        <v>50.6</v>
      </c>
      <c r="Y21" s="24">
        <v>48.2</v>
      </c>
      <c r="Z21" s="24">
        <v>48.4</v>
      </c>
      <c r="AA21" s="24">
        <v>48.6</v>
      </c>
      <c r="AB21" s="24">
        <v>48.3</v>
      </c>
      <c r="AC21" s="24">
        <v>46.5</v>
      </c>
      <c r="AD21" s="24">
        <v>46.3</v>
      </c>
      <c r="AE21" s="24">
        <v>46.4</v>
      </c>
      <c r="AF21" s="24">
        <v>43.4</v>
      </c>
      <c r="AG21" s="24">
        <v>43.2</v>
      </c>
      <c r="AH21" s="24">
        <v>40.5</v>
      </c>
      <c r="AI21" s="24">
        <v>36.1</v>
      </c>
      <c r="AJ21" s="24">
        <v>33</v>
      </c>
      <c r="AK21" s="24">
        <v>26.8</v>
      </c>
      <c r="AL21" s="24">
        <v>22.8</v>
      </c>
      <c r="AM21" s="24">
        <v>19.5</v>
      </c>
      <c r="AN21" s="92">
        <v>10.5</v>
      </c>
    </row>
    <row r="22" spans="2:40" x14ac:dyDescent="0.3">
      <c r="B22" s="28" t="s">
        <v>522</v>
      </c>
      <c r="D22" s="90">
        <v>36</v>
      </c>
      <c r="E22" s="164" t="s">
        <v>243</v>
      </c>
      <c r="F22" s="356" t="s">
        <v>244</v>
      </c>
      <c r="G22" s="17">
        <v>68.400000000000006</v>
      </c>
      <c r="H22" s="24">
        <v>69.400000000000006</v>
      </c>
      <c r="I22" s="17">
        <v>68.8</v>
      </c>
      <c r="J22" s="17">
        <v>68.099999999999994</v>
      </c>
      <c r="K22" s="94">
        <v>65.2</v>
      </c>
      <c r="L22" s="24">
        <v>54.5</v>
      </c>
      <c r="M22" s="24">
        <v>62.1</v>
      </c>
      <c r="N22" s="24">
        <v>77.3</v>
      </c>
      <c r="O22" s="24">
        <v>59.3</v>
      </c>
      <c r="P22" s="24">
        <v>51.9</v>
      </c>
      <c r="Q22" s="24">
        <v>55</v>
      </c>
      <c r="R22" s="24">
        <v>56.9</v>
      </c>
      <c r="S22" s="24">
        <v>51.7</v>
      </c>
      <c r="T22" s="24">
        <v>56.3</v>
      </c>
      <c r="U22" s="24">
        <v>56.7</v>
      </c>
      <c r="V22" s="24">
        <v>53</v>
      </c>
      <c r="W22" s="24">
        <v>55.6</v>
      </c>
      <c r="X22" s="24">
        <v>61.3</v>
      </c>
      <c r="Y22" s="24">
        <v>58.3</v>
      </c>
      <c r="Z22" s="24">
        <v>59.2</v>
      </c>
      <c r="AA22" s="24">
        <v>58.7</v>
      </c>
      <c r="AB22" s="24">
        <v>58.1</v>
      </c>
      <c r="AC22" s="24">
        <v>56.6</v>
      </c>
      <c r="AD22" s="24">
        <v>56.9</v>
      </c>
      <c r="AE22" s="24">
        <v>55.3</v>
      </c>
      <c r="AF22" s="24">
        <v>52.1</v>
      </c>
      <c r="AG22" s="24">
        <v>50.1</v>
      </c>
      <c r="AH22" s="24">
        <v>47.5</v>
      </c>
      <c r="AI22" s="24">
        <v>42.2</v>
      </c>
      <c r="AJ22" s="24">
        <v>39.5</v>
      </c>
      <c r="AK22" s="24">
        <v>36.5</v>
      </c>
      <c r="AL22" s="24">
        <v>33.6</v>
      </c>
      <c r="AM22" s="24">
        <v>29.5</v>
      </c>
      <c r="AN22" s="92">
        <v>24.3</v>
      </c>
    </row>
    <row r="23" spans="2:40" ht="15" thickBot="1" x14ac:dyDescent="0.35">
      <c r="B23" s="30" t="s">
        <v>523</v>
      </c>
      <c r="D23" s="105">
        <v>37</v>
      </c>
      <c r="E23" s="165" t="s">
        <v>245</v>
      </c>
      <c r="F23" s="376"/>
      <c r="G23" s="23">
        <v>68.400000000000006</v>
      </c>
      <c r="H23" s="96">
        <v>69.5</v>
      </c>
      <c r="I23" s="23">
        <v>68.8</v>
      </c>
      <c r="J23" s="23">
        <v>67.7</v>
      </c>
      <c r="K23" s="95">
        <v>56.4</v>
      </c>
      <c r="L23" s="96">
        <v>54.9</v>
      </c>
      <c r="M23" s="96">
        <v>55.8</v>
      </c>
      <c r="N23" s="96">
        <v>68</v>
      </c>
      <c r="O23" s="96">
        <v>58.8</v>
      </c>
      <c r="P23" s="96">
        <v>54.3</v>
      </c>
      <c r="Q23" s="96">
        <v>55.3</v>
      </c>
      <c r="R23" s="96">
        <v>57.5</v>
      </c>
      <c r="S23" s="96">
        <v>51.4</v>
      </c>
      <c r="T23" s="96">
        <v>53.3</v>
      </c>
      <c r="U23" s="96">
        <v>54.4</v>
      </c>
      <c r="V23" s="96">
        <v>51.2</v>
      </c>
      <c r="W23" s="96">
        <v>54.1</v>
      </c>
      <c r="X23" s="96">
        <v>61.2</v>
      </c>
      <c r="Y23" s="96">
        <v>59.2</v>
      </c>
      <c r="Z23" s="96">
        <v>62.2</v>
      </c>
      <c r="AA23" s="96">
        <v>59.1</v>
      </c>
      <c r="AB23" s="96">
        <v>56.8</v>
      </c>
      <c r="AC23" s="96">
        <v>56.3</v>
      </c>
      <c r="AD23" s="96">
        <v>54.8</v>
      </c>
      <c r="AE23" s="96">
        <v>53.5</v>
      </c>
      <c r="AF23" s="96">
        <v>49.3</v>
      </c>
      <c r="AG23" s="96">
        <v>48.2</v>
      </c>
      <c r="AH23" s="96">
        <v>44.9</v>
      </c>
      <c r="AI23" s="96">
        <v>39.299999999999997</v>
      </c>
      <c r="AJ23" s="96">
        <v>37.200000000000003</v>
      </c>
      <c r="AK23" s="96">
        <v>33.200000000000003</v>
      </c>
      <c r="AL23" s="96">
        <v>30.5</v>
      </c>
      <c r="AM23" s="96">
        <v>26.2</v>
      </c>
      <c r="AN23" s="93">
        <v>20.7</v>
      </c>
    </row>
    <row r="27" spans="2:40" ht="28.8" x14ac:dyDescent="0.3">
      <c r="D27" s="57" t="s">
        <v>216</v>
      </c>
      <c r="G27" s="57" t="s">
        <v>217</v>
      </c>
      <c r="R27" s="1" t="s">
        <v>222</v>
      </c>
      <c r="X27" s="1" t="s">
        <v>234</v>
      </c>
      <c r="AE27" s="1" t="s">
        <v>237</v>
      </c>
      <c r="AK27" t="s">
        <v>249</v>
      </c>
    </row>
    <row r="28" spans="2:40" x14ac:dyDescent="0.3">
      <c r="D28" t="s">
        <v>508</v>
      </c>
    </row>
    <row r="29" spans="2:40" x14ac:dyDescent="0.3">
      <c r="D29" s="2" t="s">
        <v>701</v>
      </c>
      <c r="G29" t="s">
        <v>218</v>
      </c>
      <c r="R29" s="2" t="s">
        <v>233</v>
      </c>
    </row>
    <row r="30" spans="2:40" x14ac:dyDescent="0.3">
      <c r="R30" s="2"/>
    </row>
    <row r="45" spans="18:18" x14ac:dyDescent="0.3">
      <c r="R45" t="s">
        <v>173</v>
      </c>
    </row>
  </sheetData>
  <mergeCells count="16">
    <mergeCell ref="F14:F15"/>
    <mergeCell ref="F22:F23"/>
    <mergeCell ref="F20:F21"/>
    <mergeCell ref="T13:V13"/>
    <mergeCell ref="W13:Y13"/>
    <mergeCell ref="B6:B8"/>
    <mergeCell ref="K13:M13"/>
    <mergeCell ref="N13:P13"/>
    <mergeCell ref="Q13:S13"/>
    <mergeCell ref="K6:AN6"/>
    <mergeCell ref="K7:AN7"/>
    <mergeCell ref="Z13:AB13"/>
    <mergeCell ref="AC13:AE13"/>
    <mergeCell ref="AF13:AH13"/>
    <mergeCell ref="AI13:AK13"/>
    <mergeCell ref="AL13:AN13"/>
  </mergeCells>
  <phoneticPr fontId="1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D442-1AD8-46DC-854F-D419AA97A1C4}">
  <sheetPr>
    <tabColor theme="7" tint="-0.249977111117893"/>
  </sheetPr>
  <dimension ref="B2:L17"/>
  <sheetViews>
    <sheetView zoomScale="85" zoomScaleNormal="85" workbookViewId="0">
      <selection activeCell="G9" sqref="G9"/>
    </sheetView>
  </sheetViews>
  <sheetFormatPr defaultRowHeight="14.4" x14ac:dyDescent="0.3"/>
  <cols>
    <col min="2" max="2" width="103.21875" customWidth="1"/>
    <col min="3" max="3" width="4.21875" bestFit="1" customWidth="1"/>
    <col min="4" max="4" width="19.33203125" bestFit="1" customWidth="1"/>
    <col min="6" max="6" width="10.88671875" bestFit="1" customWidth="1"/>
    <col min="7" max="7" width="11.5546875" bestFit="1" customWidth="1"/>
    <col min="8" max="8" width="19.33203125" bestFit="1" customWidth="1"/>
  </cols>
  <sheetData>
    <row r="2" spans="2:8" ht="21" x14ac:dyDescent="0.4">
      <c r="B2" s="6" t="s">
        <v>0</v>
      </c>
      <c r="C2" s="6"/>
      <c r="D2" s="6"/>
      <c r="E2" s="6"/>
      <c r="F2" s="6"/>
      <c r="G2" s="6"/>
      <c r="H2" s="6"/>
    </row>
    <row r="4" spans="2:8" x14ac:dyDescent="0.3">
      <c r="B4" t="s">
        <v>67</v>
      </c>
    </row>
    <row r="5" spans="2:8" x14ac:dyDescent="0.3">
      <c r="B5" t="s">
        <v>68</v>
      </c>
    </row>
    <row r="6" spans="2:8" x14ac:dyDescent="0.3">
      <c r="B6" t="s">
        <v>69</v>
      </c>
    </row>
    <row r="7" spans="2:8" x14ac:dyDescent="0.3">
      <c r="B7" t="s">
        <v>32</v>
      </c>
    </row>
    <row r="8" spans="2:8" ht="15" thickBot="1" x14ac:dyDescent="0.35">
      <c r="B8" t="s">
        <v>70</v>
      </c>
    </row>
    <row r="9" spans="2:8" x14ac:dyDescent="0.3">
      <c r="D9" s="362" t="s">
        <v>348</v>
      </c>
    </row>
    <row r="10" spans="2:8" ht="21.6" thickBot="1" x14ac:dyDescent="0.45">
      <c r="B10" s="47" t="s">
        <v>72</v>
      </c>
      <c r="D10" s="363"/>
    </row>
    <row r="11" spans="2:8" ht="15" thickBot="1" x14ac:dyDescent="0.35">
      <c r="D11" s="377"/>
      <c r="F11" s="151" t="s">
        <v>472</v>
      </c>
      <c r="G11" s="152" t="s">
        <v>473</v>
      </c>
    </row>
    <row r="12" spans="2:8" ht="101.4" thickBot="1" x14ac:dyDescent="0.35">
      <c r="B12" s="2" t="s">
        <v>73</v>
      </c>
      <c r="D12" s="155" t="s">
        <v>524</v>
      </c>
      <c r="F12" s="153">
        <v>50</v>
      </c>
      <c r="G12" s="154">
        <v>1</v>
      </c>
    </row>
    <row r="13" spans="2:8" ht="15" thickBot="1" x14ac:dyDescent="0.35"/>
    <row r="14" spans="2:8" x14ac:dyDescent="0.3">
      <c r="D14" s="362" t="s">
        <v>348</v>
      </c>
    </row>
    <row r="15" spans="2:8" ht="21.6" thickBot="1" x14ac:dyDescent="0.45">
      <c r="B15" s="47" t="s">
        <v>206</v>
      </c>
      <c r="D15" s="363"/>
    </row>
    <row r="16" spans="2:8" ht="15" thickBot="1" x14ac:dyDescent="0.35">
      <c r="D16" s="377"/>
      <c r="F16" s="151" t="s">
        <v>472</v>
      </c>
      <c r="G16" s="152" t="s">
        <v>473</v>
      </c>
      <c r="H16" s="168" t="s">
        <v>6</v>
      </c>
    </row>
    <row r="17" spans="2:12" ht="409.6" customHeight="1" thickBot="1" x14ac:dyDescent="0.35">
      <c r="B17" s="9" t="s">
        <v>207</v>
      </c>
      <c r="C17" s="64"/>
      <c r="D17" s="155" t="s">
        <v>525</v>
      </c>
      <c r="E17" s="45"/>
      <c r="F17" s="153" t="s">
        <v>474</v>
      </c>
      <c r="G17" s="154">
        <v>1</v>
      </c>
      <c r="H17" s="155" t="s">
        <v>527</v>
      </c>
      <c r="I17" s="45"/>
      <c r="J17" s="45"/>
      <c r="K17" s="45"/>
      <c r="L17" s="45"/>
    </row>
  </sheetData>
  <mergeCells count="2">
    <mergeCell ref="D9:D11"/>
    <mergeCell ref="D14:D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FFA0D-D490-4490-93B8-E3C1E1F23049}">
  <sheetPr>
    <tabColor theme="4" tint="-0.249977111117893"/>
  </sheetPr>
  <dimension ref="B2:BO102"/>
  <sheetViews>
    <sheetView topLeftCell="R1" zoomScale="85" zoomScaleNormal="85" workbookViewId="0">
      <selection activeCell="AQ22" sqref="AQ22"/>
    </sheetView>
  </sheetViews>
  <sheetFormatPr defaultRowHeight="14.4" x14ac:dyDescent="0.3"/>
  <cols>
    <col min="2" max="2" width="19.109375" bestFit="1" customWidth="1"/>
    <col min="3" max="3" width="3.77734375" customWidth="1"/>
    <col min="4" max="4" width="23.5546875" customWidth="1"/>
    <col min="5" max="5" width="47.21875" bestFit="1" customWidth="1"/>
    <col min="6" max="6" width="3.21875" bestFit="1" customWidth="1"/>
    <col min="7" max="7" width="6.5546875" customWidth="1"/>
    <col min="8" max="8" width="6.5546875" bestFit="1" customWidth="1"/>
    <col min="9" max="18" width="4.21875" bestFit="1" customWidth="1"/>
    <col min="19" max="28" width="5.21875" bestFit="1" customWidth="1"/>
    <col min="29" max="29" width="6.44140625" bestFit="1" customWidth="1"/>
    <col min="30" max="30" width="4.77734375" bestFit="1" customWidth="1"/>
    <col min="31" max="31" width="8.77734375" customWidth="1"/>
    <col min="32" max="32" width="5.21875" customWidth="1"/>
    <col min="33" max="35" width="3.77734375" bestFit="1" customWidth="1"/>
    <col min="36" max="39" width="4.77734375" bestFit="1" customWidth="1"/>
    <col min="41" max="41" width="16.77734375" bestFit="1" customWidth="1"/>
    <col min="42" max="42" width="49.109375" bestFit="1" customWidth="1"/>
    <col min="43" max="49" width="5.5546875" bestFit="1" customWidth="1"/>
    <col min="50" max="55" width="4.6640625" bestFit="1" customWidth="1"/>
    <col min="56" max="65" width="4.88671875" bestFit="1" customWidth="1"/>
    <col min="66" max="66" width="5.77734375" bestFit="1" customWidth="1"/>
    <col min="67" max="67" width="4.88671875" bestFit="1" customWidth="1"/>
  </cols>
  <sheetData>
    <row r="2" spans="2:67" ht="21" x14ac:dyDescent="0.4">
      <c r="B2" s="7"/>
      <c r="C2" s="7"/>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row>
    <row r="3" spans="2:67" ht="13.5" customHeight="1" x14ac:dyDescent="0.3"/>
    <row r="4" spans="2:67" x14ac:dyDescent="0.3">
      <c r="D4" t="s">
        <v>29</v>
      </c>
    </row>
    <row r="5" spans="2:67" x14ac:dyDescent="0.3">
      <c r="D5" t="s">
        <v>33</v>
      </c>
    </row>
    <row r="6" spans="2:67" x14ac:dyDescent="0.3">
      <c r="D6" t="s">
        <v>30</v>
      </c>
    </row>
    <row r="7" spans="2:67" x14ac:dyDescent="0.3">
      <c r="D7" t="s">
        <v>31</v>
      </c>
    </row>
    <row r="8" spans="2:67" ht="15" thickBot="1" x14ac:dyDescent="0.35">
      <c r="D8" t="s">
        <v>32</v>
      </c>
      <c r="AO8" s="1" t="s">
        <v>64</v>
      </c>
    </row>
    <row r="9" spans="2:67" ht="15" thickBot="1" x14ac:dyDescent="0.35">
      <c r="D9" t="s">
        <v>71</v>
      </c>
      <c r="AQ9" s="365" t="s">
        <v>41</v>
      </c>
      <c r="AR9" s="366"/>
      <c r="AS9" s="366"/>
      <c r="AT9" s="366"/>
      <c r="AU9" s="366"/>
      <c r="AV9" s="366"/>
      <c r="AW9" s="366"/>
      <c r="AX9" s="366"/>
      <c r="AY9" s="366"/>
      <c r="AZ9" s="366"/>
      <c r="BA9" s="366"/>
      <c r="BB9" s="366"/>
      <c r="BC9" s="366"/>
      <c r="BD9" s="366"/>
      <c r="BE9" s="366"/>
      <c r="BF9" s="366"/>
      <c r="BG9" s="366"/>
      <c r="BH9" s="366"/>
      <c r="BI9" s="366"/>
      <c r="BJ9" s="366"/>
      <c r="BK9" s="366"/>
      <c r="BL9" s="366"/>
      <c r="BM9" s="366"/>
      <c r="BN9" s="367"/>
    </row>
    <row r="10" spans="2:67" ht="15" thickBot="1" x14ac:dyDescent="0.35">
      <c r="D10" s="8" t="s">
        <v>82</v>
      </c>
      <c r="AQ10" s="12">
        <v>50</v>
      </c>
      <c r="AR10" s="312">
        <v>63</v>
      </c>
      <c r="AS10" s="312">
        <v>80</v>
      </c>
      <c r="AT10" s="312">
        <v>100</v>
      </c>
      <c r="AU10" s="312">
        <v>125</v>
      </c>
      <c r="AV10" s="312">
        <v>160</v>
      </c>
      <c r="AW10" s="312">
        <v>200</v>
      </c>
      <c r="AX10" s="312">
        <v>250</v>
      </c>
      <c r="AY10" s="312">
        <v>315</v>
      </c>
      <c r="AZ10" s="312">
        <v>400</v>
      </c>
      <c r="BA10" s="312">
        <v>500</v>
      </c>
      <c r="BB10" s="312">
        <v>630</v>
      </c>
      <c r="BC10" s="312">
        <v>800</v>
      </c>
      <c r="BD10" s="312">
        <v>1000</v>
      </c>
      <c r="BE10" s="312">
        <v>1250</v>
      </c>
      <c r="BF10" s="312">
        <v>1600</v>
      </c>
      <c r="BG10" s="312">
        <v>2000</v>
      </c>
      <c r="BH10" s="312">
        <v>2500</v>
      </c>
      <c r="BI10" s="312">
        <v>3150</v>
      </c>
      <c r="BJ10" s="312">
        <v>4000</v>
      </c>
      <c r="BK10" s="312">
        <v>5000</v>
      </c>
      <c r="BL10" s="312">
        <v>6300</v>
      </c>
      <c r="BM10" s="312">
        <v>8000</v>
      </c>
      <c r="BN10" s="13">
        <v>10000</v>
      </c>
    </row>
    <row r="11" spans="2:67" ht="15" thickBot="1" x14ac:dyDescent="0.35">
      <c r="AP11" s="34" t="s">
        <v>60</v>
      </c>
      <c r="AQ11" s="35">
        <v>-30.2</v>
      </c>
      <c r="AR11" s="36">
        <v>-26.2</v>
      </c>
      <c r="AS11" s="36">
        <v>-22.5</v>
      </c>
      <c r="AT11" s="36">
        <v>-19.100000000000001</v>
      </c>
      <c r="AU11" s="36">
        <v>-16.100000000000001</v>
      </c>
      <c r="AV11" s="36">
        <v>-13.4</v>
      </c>
      <c r="AW11" s="36">
        <v>-10.9</v>
      </c>
      <c r="AX11" s="36">
        <v>-8.6</v>
      </c>
      <c r="AY11" s="36">
        <v>-6.6</v>
      </c>
      <c r="AZ11" s="36">
        <v>-4.2</v>
      </c>
      <c r="BA11" s="36">
        <v>-3.2</v>
      </c>
      <c r="BB11" s="36">
        <v>-1.9</v>
      </c>
      <c r="BC11" s="36">
        <v>-0.8</v>
      </c>
      <c r="BD11" s="36">
        <v>0</v>
      </c>
      <c r="BE11" s="36">
        <v>0.6</v>
      </c>
      <c r="BF11" s="36">
        <v>1</v>
      </c>
      <c r="BG11" s="36">
        <v>1.2</v>
      </c>
      <c r="BH11" s="36">
        <v>1.3</v>
      </c>
      <c r="BI11" s="36">
        <v>1.2</v>
      </c>
      <c r="BJ11" s="36">
        <v>1</v>
      </c>
      <c r="BK11" s="36">
        <v>0.5</v>
      </c>
      <c r="BL11" s="36">
        <v>-0.1</v>
      </c>
      <c r="BM11" s="36">
        <v>-1.1000000000000001</v>
      </c>
      <c r="BN11" s="33">
        <v>-2.5</v>
      </c>
    </row>
    <row r="12" spans="2:67" ht="16.2" thickBot="1" x14ac:dyDescent="0.4">
      <c r="D12" s="1" t="s">
        <v>34</v>
      </c>
      <c r="AF12" s="1" t="s">
        <v>35</v>
      </c>
    </row>
    <row r="13" spans="2:67" ht="16.2" thickBot="1" x14ac:dyDescent="0.4">
      <c r="B13" s="362" t="s">
        <v>348</v>
      </c>
      <c r="D13" s="386" t="s">
        <v>121</v>
      </c>
      <c r="E13" s="378" t="s">
        <v>37</v>
      </c>
      <c r="F13" s="365" t="s">
        <v>38</v>
      </c>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83" t="s">
        <v>39</v>
      </c>
      <c r="AE13" s="58"/>
      <c r="AF13" s="365" t="s">
        <v>63</v>
      </c>
      <c r="AG13" s="366"/>
      <c r="AH13" s="366"/>
      <c r="AI13" s="366"/>
      <c r="AJ13" s="366"/>
      <c r="AK13" s="366"/>
      <c r="AL13" s="366"/>
      <c r="AM13" s="367"/>
      <c r="AO13" s="378" t="s">
        <v>36</v>
      </c>
      <c r="AP13" s="380" t="s">
        <v>37</v>
      </c>
      <c r="AQ13" s="365" t="s">
        <v>40</v>
      </c>
      <c r="AR13" s="366"/>
      <c r="AS13" s="366"/>
      <c r="AT13" s="366"/>
      <c r="AU13" s="366"/>
      <c r="AV13" s="366"/>
      <c r="AW13" s="366"/>
      <c r="AX13" s="366"/>
      <c r="AY13" s="366"/>
      <c r="AZ13" s="366"/>
      <c r="BA13" s="366"/>
      <c r="BB13" s="366"/>
      <c r="BC13" s="366"/>
      <c r="BD13" s="366"/>
      <c r="BE13" s="366"/>
      <c r="BF13" s="366"/>
      <c r="BG13" s="366"/>
      <c r="BH13" s="366"/>
      <c r="BI13" s="366"/>
      <c r="BJ13" s="366"/>
      <c r="BK13" s="366"/>
      <c r="BL13" s="366"/>
      <c r="BM13" s="366"/>
      <c r="BN13" s="367"/>
      <c r="BO13" s="383" t="s">
        <v>39</v>
      </c>
    </row>
    <row r="14" spans="2:67" ht="15" thickBot="1" x14ac:dyDescent="0.35">
      <c r="B14" s="363" t="s">
        <v>61</v>
      </c>
      <c r="D14" s="387"/>
      <c r="E14" s="379"/>
      <c r="F14" s="365" t="s">
        <v>41</v>
      </c>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84"/>
      <c r="AE14" s="58"/>
      <c r="AF14" s="365" t="s">
        <v>598</v>
      </c>
      <c r="AG14" s="366"/>
      <c r="AH14" s="366"/>
      <c r="AI14" s="366"/>
      <c r="AJ14" s="366"/>
      <c r="AK14" s="366"/>
      <c r="AL14" s="366"/>
      <c r="AM14" s="367"/>
      <c r="AO14" s="379"/>
      <c r="AP14" s="381"/>
      <c r="AQ14" s="365" t="s">
        <v>41</v>
      </c>
      <c r="AR14" s="366"/>
      <c r="AS14" s="366"/>
      <c r="AT14" s="366"/>
      <c r="AU14" s="366"/>
      <c r="AV14" s="366"/>
      <c r="AW14" s="366"/>
      <c r="AX14" s="366"/>
      <c r="AY14" s="366"/>
      <c r="AZ14" s="366"/>
      <c r="BA14" s="366"/>
      <c r="BB14" s="366"/>
      <c r="BC14" s="366"/>
      <c r="BD14" s="366"/>
      <c r="BE14" s="366"/>
      <c r="BF14" s="366"/>
      <c r="BG14" s="366"/>
      <c r="BH14" s="366"/>
      <c r="BI14" s="366"/>
      <c r="BJ14" s="366"/>
      <c r="BK14" s="366"/>
      <c r="BL14" s="366"/>
      <c r="BM14" s="366"/>
      <c r="BN14" s="367"/>
      <c r="BO14" s="384"/>
    </row>
    <row r="15" spans="2:67" ht="15" thickBot="1" x14ac:dyDescent="0.35">
      <c r="B15" s="363"/>
      <c r="D15" s="388"/>
      <c r="E15" s="389"/>
      <c r="F15" s="120">
        <v>50</v>
      </c>
      <c r="G15" s="120">
        <v>63</v>
      </c>
      <c r="H15" s="120">
        <v>80</v>
      </c>
      <c r="I15" s="120">
        <v>100</v>
      </c>
      <c r="J15" s="120">
        <v>125</v>
      </c>
      <c r="K15" s="120">
        <v>160</v>
      </c>
      <c r="L15" s="120">
        <v>200</v>
      </c>
      <c r="M15" s="120">
        <v>250</v>
      </c>
      <c r="N15" s="120">
        <v>315</v>
      </c>
      <c r="O15" s="120">
        <v>400</v>
      </c>
      <c r="P15" s="120">
        <v>500</v>
      </c>
      <c r="Q15" s="120">
        <v>630</v>
      </c>
      <c r="R15" s="120">
        <v>800</v>
      </c>
      <c r="S15" s="120">
        <v>1000</v>
      </c>
      <c r="T15" s="120">
        <v>1250</v>
      </c>
      <c r="U15" s="120">
        <v>1600</v>
      </c>
      <c r="V15" s="120">
        <v>2000</v>
      </c>
      <c r="W15" s="120">
        <v>2500</v>
      </c>
      <c r="X15" s="120">
        <v>3150</v>
      </c>
      <c r="Y15" s="120">
        <v>4000</v>
      </c>
      <c r="Z15" s="120">
        <v>5000</v>
      </c>
      <c r="AA15" s="120">
        <v>6300</v>
      </c>
      <c r="AB15" s="120">
        <v>8000</v>
      </c>
      <c r="AC15" s="120">
        <v>10000</v>
      </c>
      <c r="AD15" s="385"/>
      <c r="AE15" s="58"/>
      <c r="AF15" s="66">
        <f>G15</f>
        <v>63</v>
      </c>
      <c r="AG15" s="67">
        <f>J15</f>
        <v>125</v>
      </c>
      <c r="AH15" s="67">
        <f>M15</f>
        <v>250</v>
      </c>
      <c r="AI15" s="67">
        <f>P15</f>
        <v>500</v>
      </c>
      <c r="AJ15" s="67">
        <f>S15</f>
        <v>1000</v>
      </c>
      <c r="AK15" s="67">
        <f>V15</f>
        <v>2000</v>
      </c>
      <c r="AL15" s="67">
        <f>Y15</f>
        <v>4000</v>
      </c>
      <c r="AM15" s="68">
        <f>AB15</f>
        <v>8000</v>
      </c>
      <c r="AO15" s="379"/>
      <c r="AP15" s="382"/>
      <c r="AQ15" s="120">
        <v>50</v>
      </c>
      <c r="AR15" s="120">
        <v>63</v>
      </c>
      <c r="AS15" s="120">
        <v>80</v>
      </c>
      <c r="AT15" s="120">
        <v>100</v>
      </c>
      <c r="AU15" s="120">
        <v>125</v>
      </c>
      <c r="AV15" s="120">
        <v>160</v>
      </c>
      <c r="AW15" s="120">
        <v>200</v>
      </c>
      <c r="AX15" s="120">
        <v>250</v>
      </c>
      <c r="AY15" s="120">
        <v>315</v>
      </c>
      <c r="AZ15" s="120">
        <v>400</v>
      </c>
      <c r="BA15" s="120">
        <v>500</v>
      </c>
      <c r="BB15" s="120">
        <v>630</v>
      </c>
      <c r="BC15" s="120">
        <v>800</v>
      </c>
      <c r="BD15" s="120">
        <v>1000</v>
      </c>
      <c r="BE15" s="120">
        <v>1250</v>
      </c>
      <c r="BF15" s="120">
        <v>1600</v>
      </c>
      <c r="BG15" s="120">
        <v>2000</v>
      </c>
      <c r="BH15" s="120">
        <v>2500</v>
      </c>
      <c r="BI15" s="120">
        <v>3150</v>
      </c>
      <c r="BJ15" s="120">
        <v>4000</v>
      </c>
      <c r="BK15" s="120">
        <v>5000</v>
      </c>
      <c r="BL15" s="120">
        <v>6300</v>
      </c>
      <c r="BM15" s="120">
        <v>8000</v>
      </c>
      <c r="BN15" s="120">
        <v>10000</v>
      </c>
      <c r="BO15" s="385"/>
    </row>
    <row r="16" spans="2:67" x14ac:dyDescent="0.3">
      <c r="B16" s="40" t="s">
        <v>349</v>
      </c>
      <c r="D16" s="15">
        <v>1</v>
      </c>
      <c r="E16" s="16" t="s">
        <v>43</v>
      </c>
      <c r="F16" s="58">
        <v>62</v>
      </c>
      <c r="G16" s="58">
        <v>58</v>
      </c>
      <c r="H16" s="58">
        <v>61</v>
      </c>
      <c r="I16" s="58">
        <v>62</v>
      </c>
      <c r="J16" s="58">
        <v>64</v>
      </c>
      <c r="K16" s="58">
        <v>67</v>
      </c>
      <c r="L16" s="58">
        <v>62</v>
      </c>
      <c r="M16" s="58">
        <v>66</v>
      </c>
      <c r="N16" s="58">
        <v>61</v>
      </c>
      <c r="O16" s="58">
        <v>56</v>
      </c>
      <c r="P16" s="58">
        <v>59</v>
      </c>
      <c r="Q16" s="58">
        <v>57</v>
      </c>
      <c r="R16" s="58">
        <v>59</v>
      </c>
      <c r="S16" s="58">
        <v>63</v>
      </c>
      <c r="T16" s="58">
        <v>61</v>
      </c>
      <c r="U16" s="58">
        <v>67</v>
      </c>
      <c r="V16" s="58">
        <v>66</v>
      </c>
      <c r="W16" s="58">
        <v>70</v>
      </c>
      <c r="X16" s="58">
        <v>69</v>
      </c>
      <c r="Y16" s="58">
        <v>66</v>
      </c>
      <c r="Z16" s="58">
        <v>69</v>
      </c>
      <c r="AA16" s="58">
        <v>61</v>
      </c>
      <c r="AB16" s="58">
        <v>54</v>
      </c>
      <c r="AC16" s="58">
        <v>55</v>
      </c>
      <c r="AD16" s="17">
        <v>78</v>
      </c>
      <c r="AE16" s="112"/>
      <c r="AF16" s="108" cm="1">
        <f t="array" ref="AF16">[1]!dbsum(F16:H16)</f>
        <v>65.400000000000006</v>
      </c>
      <c r="AG16" s="109" cm="1">
        <f t="array" ref="AG16">[1]!dbsum(I16:K16)</f>
        <v>69.599999999999994</v>
      </c>
      <c r="AH16" s="109" cm="1">
        <f t="array" ref="AH16">[1]!dbsum(L16:N16)</f>
        <v>68.3</v>
      </c>
      <c r="AI16" s="109" cm="1">
        <f t="array" ref="AI16">[1]!dbsum(O16:Q16)</f>
        <v>62.3</v>
      </c>
      <c r="AJ16" s="109" cm="1">
        <f t="array" ref="AJ16">[1]!dbsum(R16:T16)</f>
        <v>66.099999999999994</v>
      </c>
      <c r="AK16" s="109" cm="1">
        <f t="array" ref="AK16">[1]!dbsum(U16:W16)</f>
        <v>72.8</v>
      </c>
      <c r="AL16" s="109" cm="1">
        <f t="array" ref="AL16">[1]!dbsum(X16:Z16)</f>
        <v>73</v>
      </c>
      <c r="AM16" s="110" cm="1">
        <f t="array" ref="AM16">[1]!dbsum(AA16:AC16)</f>
        <v>62.6</v>
      </c>
      <c r="AO16" s="26">
        <f>D16</f>
        <v>1</v>
      </c>
      <c r="AP16" s="49" t="str">
        <f>E16</f>
        <v>1m from noisy pipe on gantry between BT1 and Divert</v>
      </c>
      <c r="AQ16" s="135">
        <f>F16+AQ$11</f>
        <v>31.8</v>
      </c>
      <c r="AR16" s="121">
        <f t="shared" ref="AR16:BG22" si="0">G16+AR$11</f>
        <v>31.8</v>
      </c>
      <c r="AS16" s="121">
        <f t="shared" si="0"/>
        <v>38.5</v>
      </c>
      <c r="AT16" s="121">
        <f t="shared" si="0"/>
        <v>42.9</v>
      </c>
      <c r="AU16" s="121">
        <f t="shared" si="0"/>
        <v>47.9</v>
      </c>
      <c r="AV16" s="121">
        <f t="shared" si="0"/>
        <v>53.6</v>
      </c>
      <c r="AW16" s="121">
        <f t="shared" si="0"/>
        <v>51.1</v>
      </c>
      <c r="AX16" s="121">
        <f t="shared" si="0"/>
        <v>57.4</v>
      </c>
      <c r="AY16" s="121">
        <f t="shared" si="0"/>
        <v>54.4</v>
      </c>
      <c r="AZ16" s="121">
        <f t="shared" si="0"/>
        <v>51.8</v>
      </c>
      <c r="BA16" s="121">
        <f t="shared" si="0"/>
        <v>55.8</v>
      </c>
      <c r="BB16" s="121">
        <f t="shared" si="0"/>
        <v>55.1</v>
      </c>
      <c r="BC16" s="121">
        <f t="shared" si="0"/>
        <v>58.2</v>
      </c>
      <c r="BD16" s="121">
        <f t="shared" si="0"/>
        <v>63</v>
      </c>
      <c r="BE16" s="121">
        <f t="shared" si="0"/>
        <v>61.6</v>
      </c>
      <c r="BF16" s="121">
        <f t="shared" si="0"/>
        <v>68</v>
      </c>
      <c r="BG16" s="121">
        <f t="shared" si="0"/>
        <v>67.2</v>
      </c>
      <c r="BH16" s="121">
        <f t="shared" ref="BH16:BN22" si="1">W16+BH$11</f>
        <v>71.3</v>
      </c>
      <c r="BI16" s="121">
        <f t="shared" si="1"/>
        <v>70.2</v>
      </c>
      <c r="BJ16" s="121">
        <f t="shared" si="1"/>
        <v>67</v>
      </c>
      <c r="BK16" s="121">
        <f t="shared" si="1"/>
        <v>69.5</v>
      </c>
      <c r="BL16" s="121">
        <f t="shared" si="1"/>
        <v>60.9</v>
      </c>
      <c r="BM16" s="121">
        <f t="shared" si="1"/>
        <v>52.9</v>
      </c>
      <c r="BN16" s="136">
        <f t="shared" si="1"/>
        <v>52.5</v>
      </c>
      <c r="BO16" s="122">
        <f>[1]!dbsum(AQ16:BN16)</f>
        <v>77.599999999999994</v>
      </c>
    </row>
    <row r="17" spans="2:67" x14ac:dyDescent="0.3">
      <c r="B17" s="41" t="s">
        <v>350</v>
      </c>
      <c r="D17" s="15">
        <v>2</v>
      </c>
      <c r="E17" s="18" t="s">
        <v>44</v>
      </c>
      <c r="F17" s="58">
        <v>77</v>
      </c>
      <c r="G17" s="58">
        <v>66</v>
      </c>
      <c r="H17" s="58">
        <v>57</v>
      </c>
      <c r="I17" s="58">
        <v>60</v>
      </c>
      <c r="J17" s="58">
        <v>65</v>
      </c>
      <c r="K17" s="58">
        <v>67</v>
      </c>
      <c r="L17" s="58">
        <v>66</v>
      </c>
      <c r="M17" s="58">
        <v>63</v>
      </c>
      <c r="N17" s="58">
        <v>65</v>
      </c>
      <c r="O17" s="58">
        <v>67</v>
      </c>
      <c r="P17" s="58">
        <v>68</v>
      </c>
      <c r="Q17" s="58">
        <v>67</v>
      </c>
      <c r="R17" s="58">
        <v>66</v>
      </c>
      <c r="S17" s="58">
        <v>79</v>
      </c>
      <c r="T17" s="58">
        <v>68</v>
      </c>
      <c r="U17" s="58">
        <v>67</v>
      </c>
      <c r="V17" s="58">
        <v>66</v>
      </c>
      <c r="W17" s="58">
        <v>66</v>
      </c>
      <c r="X17" s="58">
        <v>63</v>
      </c>
      <c r="Y17" s="58">
        <v>65</v>
      </c>
      <c r="Z17" s="58">
        <v>61</v>
      </c>
      <c r="AA17" s="58">
        <v>60</v>
      </c>
      <c r="AB17" s="58">
        <v>62</v>
      </c>
      <c r="AC17" s="58">
        <v>54</v>
      </c>
      <c r="AD17" s="17">
        <v>81.8</v>
      </c>
      <c r="AE17" s="112"/>
      <c r="AF17" s="111" cm="1">
        <f t="array" ref="AF17">[1]!dbsum(F17:H17)</f>
        <v>77.400000000000006</v>
      </c>
      <c r="AG17" s="112" cm="1">
        <f t="array" ref="AG17">[1]!dbsum(I17:K17)</f>
        <v>69.599999999999994</v>
      </c>
      <c r="AH17" s="112" cm="1">
        <f t="array" ref="AH17">[1]!dbsum(L17:N17)</f>
        <v>69.599999999999994</v>
      </c>
      <c r="AI17" s="112" cm="1">
        <f t="array" ref="AI17">[1]!dbsum(O17:Q17)</f>
        <v>72.099999999999994</v>
      </c>
      <c r="AJ17" s="112" cm="1">
        <f t="array" ref="AJ17">[1]!dbsum(R17:T17)</f>
        <v>79.5</v>
      </c>
      <c r="AK17" s="112" cm="1">
        <f t="array" ref="AK17">[1]!dbsum(U17:W17)</f>
        <v>71.099999999999994</v>
      </c>
      <c r="AL17" s="112" cm="1">
        <f t="array" ref="AL17">[1]!dbsum(X17:Z17)</f>
        <v>68.099999999999994</v>
      </c>
      <c r="AM17" s="113" cm="1">
        <f t="array" ref="AM17">[1]!dbsum(AA17:AC17)</f>
        <v>64.5</v>
      </c>
      <c r="AO17" s="28">
        <f t="shared" ref="AO17:AO35" si="2">D17</f>
        <v>2</v>
      </c>
      <c r="AP17" s="50" t="str">
        <f t="shared" ref="AP17:AP35" si="3">E17</f>
        <v>1m from two pumps between BT1 and Divert</v>
      </c>
      <c r="AQ17" s="137">
        <f t="shared" ref="AQ17:AQ22" si="4">F17+AQ$11</f>
        <v>46.8</v>
      </c>
      <c r="AR17" s="123">
        <f t="shared" si="0"/>
        <v>39.799999999999997</v>
      </c>
      <c r="AS17" s="123">
        <f t="shared" si="0"/>
        <v>34.5</v>
      </c>
      <c r="AT17" s="123">
        <f t="shared" si="0"/>
        <v>40.9</v>
      </c>
      <c r="AU17" s="123">
        <f t="shared" si="0"/>
        <v>48.9</v>
      </c>
      <c r="AV17" s="123">
        <f t="shared" si="0"/>
        <v>53.6</v>
      </c>
      <c r="AW17" s="123">
        <f t="shared" si="0"/>
        <v>55.1</v>
      </c>
      <c r="AX17" s="123">
        <f t="shared" si="0"/>
        <v>54.4</v>
      </c>
      <c r="AY17" s="123">
        <f t="shared" si="0"/>
        <v>58.4</v>
      </c>
      <c r="AZ17" s="123">
        <f t="shared" si="0"/>
        <v>62.8</v>
      </c>
      <c r="BA17" s="123">
        <f t="shared" si="0"/>
        <v>64.8</v>
      </c>
      <c r="BB17" s="123">
        <f t="shared" si="0"/>
        <v>65.099999999999994</v>
      </c>
      <c r="BC17" s="123">
        <f t="shared" si="0"/>
        <v>65.2</v>
      </c>
      <c r="BD17" s="123">
        <f t="shared" si="0"/>
        <v>79</v>
      </c>
      <c r="BE17" s="123">
        <f t="shared" si="0"/>
        <v>68.599999999999994</v>
      </c>
      <c r="BF17" s="123">
        <f t="shared" si="0"/>
        <v>68</v>
      </c>
      <c r="BG17" s="123">
        <f t="shared" si="0"/>
        <v>67.2</v>
      </c>
      <c r="BH17" s="123">
        <f t="shared" si="1"/>
        <v>67.3</v>
      </c>
      <c r="BI17" s="123">
        <f t="shared" si="1"/>
        <v>64.2</v>
      </c>
      <c r="BJ17" s="123">
        <f t="shared" si="1"/>
        <v>66</v>
      </c>
      <c r="BK17" s="123">
        <f t="shared" si="1"/>
        <v>61.5</v>
      </c>
      <c r="BL17" s="123">
        <f t="shared" si="1"/>
        <v>59.9</v>
      </c>
      <c r="BM17" s="123">
        <f t="shared" si="1"/>
        <v>60.9</v>
      </c>
      <c r="BN17" s="138">
        <f t="shared" si="1"/>
        <v>51.5</v>
      </c>
      <c r="BO17" s="124">
        <f>[1]!dbsum(AQ17:BN17)</f>
        <v>81</v>
      </c>
    </row>
    <row r="18" spans="2:67" x14ac:dyDescent="0.3">
      <c r="B18" s="41" t="s">
        <v>351</v>
      </c>
      <c r="D18" s="15">
        <v>3</v>
      </c>
      <c r="E18" s="18" t="s">
        <v>45</v>
      </c>
      <c r="F18" s="58">
        <v>67</v>
      </c>
      <c r="G18" s="58">
        <v>55</v>
      </c>
      <c r="H18" s="58">
        <v>51</v>
      </c>
      <c r="I18" s="58">
        <v>55</v>
      </c>
      <c r="J18" s="58">
        <v>61</v>
      </c>
      <c r="K18" s="58">
        <v>65</v>
      </c>
      <c r="L18" s="58">
        <v>64</v>
      </c>
      <c r="M18" s="58">
        <v>57</v>
      </c>
      <c r="N18" s="58">
        <v>53</v>
      </c>
      <c r="O18" s="58">
        <v>58</v>
      </c>
      <c r="P18" s="58">
        <v>52</v>
      </c>
      <c r="Q18" s="58">
        <v>51</v>
      </c>
      <c r="R18" s="58">
        <v>50</v>
      </c>
      <c r="S18" s="58">
        <v>55</v>
      </c>
      <c r="T18" s="58">
        <v>49</v>
      </c>
      <c r="U18" s="58">
        <v>51</v>
      </c>
      <c r="V18" s="58">
        <v>51</v>
      </c>
      <c r="W18" s="58">
        <v>53</v>
      </c>
      <c r="X18" s="58">
        <v>52</v>
      </c>
      <c r="Y18" s="58">
        <v>51</v>
      </c>
      <c r="Z18" s="58">
        <v>49</v>
      </c>
      <c r="AA18" s="58">
        <v>43</v>
      </c>
      <c r="AB18" s="58">
        <v>41</v>
      </c>
      <c r="AC18" s="58">
        <v>40</v>
      </c>
      <c r="AD18" s="17">
        <v>65.2</v>
      </c>
      <c r="AE18" s="112"/>
      <c r="AF18" s="111" cm="1">
        <f t="array" ref="AF18">[1]!dbsum(F18:H18)</f>
        <v>67.400000000000006</v>
      </c>
      <c r="AG18" s="112" cm="1">
        <f t="array" ref="AG18">[1]!dbsum(I18:K18)</f>
        <v>66.8</v>
      </c>
      <c r="AH18" s="112" cm="1">
        <f t="array" ref="AH18">[1]!dbsum(L18:N18)</f>
        <v>65.099999999999994</v>
      </c>
      <c r="AI18" s="112" cm="1">
        <f t="array" ref="AI18">[1]!dbsum(O18:Q18)</f>
        <v>59.6</v>
      </c>
      <c r="AJ18" s="112" cm="1">
        <f t="array" ref="AJ18">[1]!dbsum(R18:T18)</f>
        <v>57</v>
      </c>
      <c r="AK18" s="112" cm="1">
        <f t="array" ref="AK18">[1]!dbsum(U18:W18)</f>
        <v>56.5</v>
      </c>
      <c r="AL18" s="112" cm="1">
        <f t="array" ref="AL18">[1]!dbsum(X18:Z18)</f>
        <v>55.6</v>
      </c>
      <c r="AM18" s="113" cm="1">
        <f t="array" ref="AM18">[1]!dbsum(AA18:AC18)</f>
        <v>46.3</v>
      </c>
      <c r="AO18" s="28">
        <f t="shared" si="2"/>
        <v>3</v>
      </c>
      <c r="AP18" s="50" t="str">
        <f t="shared" si="3"/>
        <v>Close to BT1 and Divert</v>
      </c>
      <c r="AQ18" s="137">
        <f t="shared" si="4"/>
        <v>36.799999999999997</v>
      </c>
      <c r="AR18" s="123">
        <f t="shared" si="0"/>
        <v>28.8</v>
      </c>
      <c r="AS18" s="123">
        <f t="shared" si="0"/>
        <v>28.5</v>
      </c>
      <c r="AT18" s="123">
        <f t="shared" si="0"/>
        <v>35.9</v>
      </c>
      <c r="AU18" s="123">
        <f t="shared" si="0"/>
        <v>44.9</v>
      </c>
      <c r="AV18" s="123">
        <f t="shared" si="0"/>
        <v>51.6</v>
      </c>
      <c r="AW18" s="123">
        <f t="shared" si="0"/>
        <v>53.1</v>
      </c>
      <c r="AX18" s="123">
        <f t="shared" si="0"/>
        <v>48.4</v>
      </c>
      <c r="AY18" s="123">
        <f t="shared" si="0"/>
        <v>46.4</v>
      </c>
      <c r="AZ18" s="123">
        <f t="shared" si="0"/>
        <v>53.8</v>
      </c>
      <c r="BA18" s="123">
        <f t="shared" si="0"/>
        <v>48.8</v>
      </c>
      <c r="BB18" s="123">
        <f t="shared" si="0"/>
        <v>49.1</v>
      </c>
      <c r="BC18" s="123">
        <f t="shared" si="0"/>
        <v>49.2</v>
      </c>
      <c r="BD18" s="123">
        <f t="shared" si="0"/>
        <v>55</v>
      </c>
      <c r="BE18" s="123">
        <f t="shared" si="0"/>
        <v>49.6</v>
      </c>
      <c r="BF18" s="123">
        <f t="shared" si="0"/>
        <v>52</v>
      </c>
      <c r="BG18" s="123">
        <f t="shared" si="0"/>
        <v>52.2</v>
      </c>
      <c r="BH18" s="123">
        <f t="shared" si="1"/>
        <v>54.3</v>
      </c>
      <c r="BI18" s="123">
        <f t="shared" si="1"/>
        <v>53.2</v>
      </c>
      <c r="BJ18" s="123">
        <f t="shared" si="1"/>
        <v>52</v>
      </c>
      <c r="BK18" s="123">
        <f t="shared" si="1"/>
        <v>49.5</v>
      </c>
      <c r="BL18" s="123">
        <f t="shared" si="1"/>
        <v>42.9</v>
      </c>
      <c r="BM18" s="123">
        <f t="shared" si="1"/>
        <v>39.9</v>
      </c>
      <c r="BN18" s="138">
        <f t="shared" si="1"/>
        <v>37.5</v>
      </c>
      <c r="BO18" s="124">
        <f>[1]!dbsum(AQ18:BN18)</f>
        <v>63.9</v>
      </c>
    </row>
    <row r="19" spans="2:67" x14ac:dyDescent="0.3">
      <c r="B19" s="41" t="s">
        <v>352</v>
      </c>
      <c r="D19" s="15">
        <v>4</v>
      </c>
      <c r="E19" s="18" t="s">
        <v>45</v>
      </c>
      <c r="F19" s="58">
        <v>55</v>
      </c>
      <c r="G19" s="58">
        <v>51</v>
      </c>
      <c r="H19" s="58">
        <v>49</v>
      </c>
      <c r="I19" s="58">
        <v>49</v>
      </c>
      <c r="J19" s="58">
        <v>47</v>
      </c>
      <c r="K19" s="58">
        <v>58</v>
      </c>
      <c r="L19" s="58">
        <v>57</v>
      </c>
      <c r="M19" s="58">
        <v>44</v>
      </c>
      <c r="N19" s="58">
        <v>45</v>
      </c>
      <c r="O19" s="58">
        <v>46</v>
      </c>
      <c r="P19" s="58">
        <v>44</v>
      </c>
      <c r="Q19" s="58">
        <v>44</v>
      </c>
      <c r="R19" s="58">
        <v>47</v>
      </c>
      <c r="S19" s="58">
        <v>53</v>
      </c>
      <c r="T19" s="58">
        <v>44</v>
      </c>
      <c r="U19" s="58">
        <v>46</v>
      </c>
      <c r="V19" s="58">
        <v>44</v>
      </c>
      <c r="W19" s="58">
        <v>47</v>
      </c>
      <c r="X19" s="58">
        <v>47</v>
      </c>
      <c r="Y19" s="58">
        <v>46</v>
      </c>
      <c r="Z19" s="58">
        <v>44</v>
      </c>
      <c r="AA19" s="58">
        <v>40</v>
      </c>
      <c r="AB19" s="58">
        <v>37</v>
      </c>
      <c r="AC19" s="58">
        <v>34</v>
      </c>
      <c r="AD19" s="17">
        <v>59.6</v>
      </c>
      <c r="AE19" s="112"/>
      <c r="AF19" s="111" cm="1">
        <f t="array" ref="AF19">[1]!dbsum(F19:H19)</f>
        <v>57.2</v>
      </c>
      <c r="AG19" s="112" cm="1">
        <f t="array" ref="AG19">[1]!dbsum(I19:K19)</f>
        <v>58.8</v>
      </c>
      <c r="AH19" s="112" cm="1">
        <f t="array" ref="AH19">[1]!dbsum(L19:N19)</f>
        <v>57.5</v>
      </c>
      <c r="AI19" s="112" cm="1">
        <f t="array" ref="AI19">[1]!dbsum(O19:Q19)</f>
        <v>49.5</v>
      </c>
      <c r="AJ19" s="112" cm="1">
        <f t="array" ref="AJ19">[1]!dbsum(R19:T19)</f>
        <v>54.4</v>
      </c>
      <c r="AK19" s="112" cm="1">
        <f t="array" ref="AK19">[1]!dbsum(U19:W19)</f>
        <v>50.6</v>
      </c>
      <c r="AL19" s="112" cm="1">
        <f t="array" ref="AL19">[1]!dbsum(X19:Z19)</f>
        <v>50.6</v>
      </c>
      <c r="AM19" s="113" cm="1">
        <f t="array" ref="AM19">[1]!dbsum(AA19:AC19)</f>
        <v>42.4</v>
      </c>
      <c r="AO19" s="28">
        <f t="shared" si="2"/>
        <v>4</v>
      </c>
      <c r="AP19" s="50" t="str">
        <f t="shared" si="3"/>
        <v>Close to BT1 and Divert</v>
      </c>
      <c r="AQ19" s="137">
        <f t="shared" si="4"/>
        <v>24.8</v>
      </c>
      <c r="AR19" s="123">
        <f t="shared" si="0"/>
        <v>24.8</v>
      </c>
      <c r="AS19" s="123">
        <f t="shared" si="0"/>
        <v>26.5</v>
      </c>
      <c r="AT19" s="123">
        <f t="shared" si="0"/>
        <v>29.9</v>
      </c>
      <c r="AU19" s="123">
        <f t="shared" si="0"/>
        <v>30.9</v>
      </c>
      <c r="AV19" s="123">
        <f t="shared" si="0"/>
        <v>44.6</v>
      </c>
      <c r="AW19" s="123">
        <f t="shared" si="0"/>
        <v>46.1</v>
      </c>
      <c r="AX19" s="123">
        <f t="shared" si="0"/>
        <v>35.4</v>
      </c>
      <c r="AY19" s="123">
        <f t="shared" si="0"/>
        <v>38.4</v>
      </c>
      <c r="AZ19" s="123">
        <f t="shared" si="0"/>
        <v>41.8</v>
      </c>
      <c r="BA19" s="123">
        <f t="shared" si="0"/>
        <v>40.799999999999997</v>
      </c>
      <c r="BB19" s="123">
        <f t="shared" si="0"/>
        <v>42.1</v>
      </c>
      <c r="BC19" s="123">
        <f t="shared" si="0"/>
        <v>46.2</v>
      </c>
      <c r="BD19" s="123">
        <f t="shared" si="0"/>
        <v>53</v>
      </c>
      <c r="BE19" s="123">
        <f t="shared" si="0"/>
        <v>44.6</v>
      </c>
      <c r="BF19" s="123">
        <f t="shared" si="0"/>
        <v>47</v>
      </c>
      <c r="BG19" s="123">
        <f t="shared" si="0"/>
        <v>45.2</v>
      </c>
      <c r="BH19" s="123">
        <f t="shared" si="1"/>
        <v>48.3</v>
      </c>
      <c r="BI19" s="123">
        <f t="shared" si="1"/>
        <v>48.2</v>
      </c>
      <c r="BJ19" s="123">
        <f t="shared" si="1"/>
        <v>47</v>
      </c>
      <c r="BK19" s="123">
        <f t="shared" si="1"/>
        <v>44.5</v>
      </c>
      <c r="BL19" s="123">
        <f t="shared" si="1"/>
        <v>39.9</v>
      </c>
      <c r="BM19" s="123">
        <f t="shared" si="1"/>
        <v>35.9</v>
      </c>
      <c r="BN19" s="138">
        <f t="shared" si="1"/>
        <v>31.5</v>
      </c>
      <c r="BO19" s="124">
        <f>[1]!dbsum(AQ19:BN19)</f>
        <v>58.5</v>
      </c>
    </row>
    <row r="20" spans="2:67" x14ac:dyDescent="0.3">
      <c r="B20" s="41" t="s">
        <v>353</v>
      </c>
      <c r="D20" s="15">
        <v>5</v>
      </c>
      <c r="E20" s="18" t="s">
        <v>46</v>
      </c>
      <c r="F20" s="58">
        <v>58</v>
      </c>
      <c r="G20" s="58">
        <v>49</v>
      </c>
      <c r="H20" s="58">
        <v>47</v>
      </c>
      <c r="I20" s="58">
        <v>48</v>
      </c>
      <c r="J20" s="58">
        <v>50</v>
      </c>
      <c r="K20" s="58">
        <v>54</v>
      </c>
      <c r="L20" s="58">
        <v>52</v>
      </c>
      <c r="M20" s="58">
        <v>45</v>
      </c>
      <c r="N20" s="58">
        <v>40</v>
      </c>
      <c r="O20" s="58">
        <v>39</v>
      </c>
      <c r="P20" s="58">
        <v>39</v>
      </c>
      <c r="Q20" s="58">
        <v>38</v>
      </c>
      <c r="R20" s="58">
        <v>39</v>
      </c>
      <c r="S20" s="58">
        <v>38</v>
      </c>
      <c r="T20" s="58">
        <v>37</v>
      </c>
      <c r="U20" s="58">
        <v>37</v>
      </c>
      <c r="V20" s="58">
        <v>37</v>
      </c>
      <c r="W20" s="58">
        <v>40</v>
      </c>
      <c r="X20" s="58">
        <v>42</v>
      </c>
      <c r="Y20" s="58">
        <v>40</v>
      </c>
      <c r="Z20" s="58">
        <v>38</v>
      </c>
      <c r="AA20" s="58">
        <v>31</v>
      </c>
      <c r="AB20" s="58">
        <v>27</v>
      </c>
      <c r="AC20" s="58">
        <v>24</v>
      </c>
      <c r="AD20" s="17">
        <v>53.2</v>
      </c>
      <c r="AE20" s="112"/>
      <c r="AF20" s="111" cm="1">
        <f t="array" ref="AF20">[1]!dbsum(F20:H20)</f>
        <v>58.8</v>
      </c>
      <c r="AG20" s="112" cm="1">
        <f t="array" ref="AG20">[1]!dbsum(I20:K20)</f>
        <v>56.2</v>
      </c>
      <c r="AH20" s="112" cm="1">
        <f t="array" ref="AH20">[1]!dbsum(L20:N20)</f>
        <v>53</v>
      </c>
      <c r="AI20" s="112" cm="1">
        <f t="array" ref="AI20">[1]!dbsum(O20:Q20)</f>
        <v>43.5</v>
      </c>
      <c r="AJ20" s="112" cm="1">
        <f t="array" ref="AJ20">[1]!dbsum(R20:T20)</f>
        <v>42.8</v>
      </c>
      <c r="AK20" s="112" cm="1">
        <f t="array" ref="AK20">[1]!dbsum(U20:W20)</f>
        <v>43</v>
      </c>
      <c r="AL20" s="112" cm="1">
        <f t="array" ref="AL20">[1]!dbsum(X20:Z20)</f>
        <v>45.1</v>
      </c>
      <c r="AM20" s="113" cm="1">
        <f t="array" ref="AM20">[1]!dbsum(AA20:AC20)</f>
        <v>33</v>
      </c>
      <c r="AO20" s="28">
        <f t="shared" si="2"/>
        <v>5</v>
      </c>
      <c r="AP20" s="50" t="str">
        <f t="shared" si="3"/>
        <v>At site boundary</v>
      </c>
      <c r="AQ20" s="137">
        <f t="shared" si="4"/>
        <v>27.8</v>
      </c>
      <c r="AR20" s="123">
        <f t="shared" si="0"/>
        <v>22.8</v>
      </c>
      <c r="AS20" s="123">
        <f t="shared" si="0"/>
        <v>24.5</v>
      </c>
      <c r="AT20" s="123">
        <f t="shared" si="0"/>
        <v>28.9</v>
      </c>
      <c r="AU20" s="123">
        <f t="shared" si="0"/>
        <v>33.9</v>
      </c>
      <c r="AV20" s="123">
        <f t="shared" si="0"/>
        <v>40.6</v>
      </c>
      <c r="AW20" s="123">
        <f t="shared" si="0"/>
        <v>41.1</v>
      </c>
      <c r="AX20" s="123">
        <f t="shared" si="0"/>
        <v>36.4</v>
      </c>
      <c r="AY20" s="123">
        <f t="shared" si="0"/>
        <v>33.4</v>
      </c>
      <c r="AZ20" s="123">
        <f t="shared" si="0"/>
        <v>34.799999999999997</v>
      </c>
      <c r="BA20" s="123">
        <f t="shared" si="0"/>
        <v>35.799999999999997</v>
      </c>
      <c r="BB20" s="123">
        <f t="shared" si="0"/>
        <v>36.1</v>
      </c>
      <c r="BC20" s="123">
        <f t="shared" si="0"/>
        <v>38.200000000000003</v>
      </c>
      <c r="BD20" s="123">
        <f t="shared" si="0"/>
        <v>38</v>
      </c>
      <c r="BE20" s="123">
        <f t="shared" si="0"/>
        <v>37.6</v>
      </c>
      <c r="BF20" s="123">
        <f t="shared" si="0"/>
        <v>38</v>
      </c>
      <c r="BG20" s="123">
        <f t="shared" si="0"/>
        <v>38.200000000000003</v>
      </c>
      <c r="BH20" s="123">
        <f t="shared" si="1"/>
        <v>41.3</v>
      </c>
      <c r="BI20" s="123">
        <f t="shared" si="1"/>
        <v>43.2</v>
      </c>
      <c r="BJ20" s="123">
        <f t="shared" si="1"/>
        <v>41</v>
      </c>
      <c r="BK20" s="123">
        <f t="shared" si="1"/>
        <v>38.5</v>
      </c>
      <c r="BL20" s="123">
        <f t="shared" si="1"/>
        <v>30.9</v>
      </c>
      <c r="BM20" s="123">
        <f t="shared" si="1"/>
        <v>25.9</v>
      </c>
      <c r="BN20" s="138">
        <f t="shared" si="1"/>
        <v>21.5</v>
      </c>
      <c r="BO20" s="124">
        <f>[1]!dbsum(AQ20:BN20)</f>
        <v>51.3</v>
      </c>
    </row>
    <row r="21" spans="2:67" x14ac:dyDescent="0.3">
      <c r="B21" s="41" t="s">
        <v>354</v>
      </c>
      <c r="D21" s="15">
        <v>6</v>
      </c>
      <c r="E21" s="18" t="s">
        <v>47</v>
      </c>
      <c r="F21" s="58">
        <v>57</v>
      </c>
      <c r="G21" s="58">
        <v>53</v>
      </c>
      <c r="H21" s="58">
        <v>52</v>
      </c>
      <c r="I21" s="58">
        <v>52</v>
      </c>
      <c r="J21" s="58">
        <v>56</v>
      </c>
      <c r="K21" s="58">
        <v>55</v>
      </c>
      <c r="L21" s="58">
        <v>56</v>
      </c>
      <c r="M21" s="58">
        <v>55</v>
      </c>
      <c r="N21" s="58">
        <v>53</v>
      </c>
      <c r="O21" s="58">
        <v>52</v>
      </c>
      <c r="P21" s="58">
        <v>52</v>
      </c>
      <c r="Q21" s="58">
        <v>51</v>
      </c>
      <c r="R21" s="58">
        <v>49</v>
      </c>
      <c r="S21" s="58">
        <v>50</v>
      </c>
      <c r="T21" s="58">
        <v>50</v>
      </c>
      <c r="U21" s="58">
        <v>51</v>
      </c>
      <c r="V21" s="58">
        <v>50</v>
      </c>
      <c r="W21" s="58">
        <v>48</v>
      </c>
      <c r="X21" s="58">
        <v>46</v>
      </c>
      <c r="Y21" s="58">
        <v>45</v>
      </c>
      <c r="Z21" s="58">
        <v>43</v>
      </c>
      <c r="AA21" s="58">
        <v>40</v>
      </c>
      <c r="AB21" s="58">
        <v>40</v>
      </c>
      <c r="AC21" s="58">
        <v>33</v>
      </c>
      <c r="AD21" s="17">
        <v>61.6</v>
      </c>
      <c r="AE21" s="112"/>
      <c r="AF21" s="111" cm="1">
        <f t="array" ref="AF21">[1]!dbsum(F21:H21)</f>
        <v>59.3</v>
      </c>
      <c r="AG21" s="112" cm="1">
        <f t="array" ref="AG21">[1]!dbsum(I21:K21)</f>
        <v>59.4</v>
      </c>
      <c r="AH21" s="112" cm="1">
        <f t="array" ref="AH21">[1]!dbsum(L21:N21)</f>
        <v>59.6</v>
      </c>
      <c r="AI21" s="112" cm="1">
        <f t="array" ref="AI21">[1]!dbsum(O21:Q21)</f>
        <v>56.5</v>
      </c>
      <c r="AJ21" s="112" cm="1">
        <f t="array" ref="AJ21">[1]!dbsum(R21:T21)</f>
        <v>54.5</v>
      </c>
      <c r="AK21" s="112" cm="1">
        <f t="array" ref="AK21">[1]!dbsum(U21:W21)</f>
        <v>54.6</v>
      </c>
      <c r="AL21" s="112" cm="1">
        <f t="array" ref="AL21">[1]!dbsum(X21:Z21)</f>
        <v>49.6</v>
      </c>
      <c r="AM21" s="113" cm="1">
        <f t="array" ref="AM21">[1]!dbsum(AA21:AC21)</f>
        <v>43.4</v>
      </c>
      <c r="AO21" s="28">
        <f t="shared" si="2"/>
        <v>6</v>
      </c>
      <c r="AP21" s="50" t="str">
        <f t="shared" si="3"/>
        <v>5m in front of centrifuges (1 on) and atomiser</v>
      </c>
      <c r="AQ21" s="137">
        <f t="shared" si="4"/>
        <v>26.8</v>
      </c>
      <c r="AR21" s="123">
        <f t="shared" si="0"/>
        <v>26.8</v>
      </c>
      <c r="AS21" s="123">
        <f t="shared" si="0"/>
        <v>29.5</v>
      </c>
      <c r="AT21" s="123">
        <f t="shared" si="0"/>
        <v>32.9</v>
      </c>
      <c r="AU21" s="123">
        <f t="shared" si="0"/>
        <v>39.9</v>
      </c>
      <c r="AV21" s="123">
        <f t="shared" si="0"/>
        <v>41.6</v>
      </c>
      <c r="AW21" s="123">
        <f t="shared" si="0"/>
        <v>45.1</v>
      </c>
      <c r="AX21" s="123">
        <f t="shared" si="0"/>
        <v>46.4</v>
      </c>
      <c r="AY21" s="123">
        <f t="shared" si="0"/>
        <v>46.4</v>
      </c>
      <c r="AZ21" s="123">
        <f t="shared" si="0"/>
        <v>47.8</v>
      </c>
      <c r="BA21" s="123">
        <f t="shared" si="0"/>
        <v>48.8</v>
      </c>
      <c r="BB21" s="123">
        <f t="shared" si="0"/>
        <v>49.1</v>
      </c>
      <c r="BC21" s="123">
        <f t="shared" si="0"/>
        <v>48.2</v>
      </c>
      <c r="BD21" s="123">
        <f t="shared" si="0"/>
        <v>50</v>
      </c>
      <c r="BE21" s="123">
        <f t="shared" si="0"/>
        <v>50.6</v>
      </c>
      <c r="BF21" s="123">
        <f t="shared" si="0"/>
        <v>52</v>
      </c>
      <c r="BG21" s="123">
        <f t="shared" si="0"/>
        <v>51.2</v>
      </c>
      <c r="BH21" s="123">
        <f t="shared" si="1"/>
        <v>49.3</v>
      </c>
      <c r="BI21" s="123">
        <f t="shared" si="1"/>
        <v>47.2</v>
      </c>
      <c r="BJ21" s="123">
        <f t="shared" si="1"/>
        <v>46</v>
      </c>
      <c r="BK21" s="123">
        <f t="shared" si="1"/>
        <v>43.5</v>
      </c>
      <c r="BL21" s="123">
        <f t="shared" si="1"/>
        <v>39.9</v>
      </c>
      <c r="BM21" s="123">
        <f t="shared" si="1"/>
        <v>38.9</v>
      </c>
      <c r="BN21" s="138">
        <f t="shared" si="1"/>
        <v>30.5</v>
      </c>
      <c r="BO21" s="124">
        <f>[1]!dbsum(AQ21:BN21)</f>
        <v>60.6</v>
      </c>
    </row>
    <row r="22" spans="2:67" x14ac:dyDescent="0.3">
      <c r="B22" s="41" t="s">
        <v>355</v>
      </c>
      <c r="D22" s="15">
        <v>7</v>
      </c>
      <c r="E22" s="18" t="s">
        <v>48</v>
      </c>
      <c r="F22" s="58">
        <v>75</v>
      </c>
      <c r="G22" s="58">
        <v>63</v>
      </c>
      <c r="H22" s="58">
        <v>58</v>
      </c>
      <c r="I22" s="58">
        <v>64</v>
      </c>
      <c r="J22" s="58">
        <v>66</v>
      </c>
      <c r="K22" s="58">
        <v>70</v>
      </c>
      <c r="L22" s="58">
        <v>69</v>
      </c>
      <c r="M22" s="58">
        <v>60</v>
      </c>
      <c r="N22" s="58">
        <v>57</v>
      </c>
      <c r="O22" s="58">
        <v>61</v>
      </c>
      <c r="P22" s="58">
        <v>63</v>
      </c>
      <c r="Q22" s="58">
        <v>59</v>
      </c>
      <c r="R22" s="58">
        <v>62</v>
      </c>
      <c r="S22" s="58">
        <v>59</v>
      </c>
      <c r="T22" s="58">
        <v>58</v>
      </c>
      <c r="U22" s="58">
        <v>58</v>
      </c>
      <c r="V22" s="58">
        <v>57</v>
      </c>
      <c r="W22" s="58">
        <v>57</v>
      </c>
      <c r="X22" s="58">
        <v>57</v>
      </c>
      <c r="Y22" s="58">
        <v>56</v>
      </c>
      <c r="Z22" s="58">
        <v>55</v>
      </c>
      <c r="AA22" s="58">
        <v>52</v>
      </c>
      <c r="AB22" s="58">
        <v>48</v>
      </c>
      <c r="AC22" s="58">
        <v>44</v>
      </c>
      <c r="AD22" s="17">
        <v>71</v>
      </c>
      <c r="AE22" s="112"/>
      <c r="AF22" s="111" cm="1">
        <f t="array" ref="AF22">[1]!dbsum(F22:H22)</f>
        <v>75.3</v>
      </c>
      <c r="AG22" s="112" cm="1">
        <f t="array" ref="AG22">[1]!dbsum(I22:K22)</f>
        <v>72.2</v>
      </c>
      <c r="AH22" s="112" cm="1">
        <f t="array" ref="AH22">[1]!dbsum(L22:N22)</f>
        <v>69.8</v>
      </c>
      <c r="AI22" s="112" cm="1">
        <f t="array" ref="AI22">[1]!dbsum(O22:Q22)</f>
        <v>66.099999999999994</v>
      </c>
      <c r="AJ22" s="112" cm="1">
        <f t="array" ref="AJ22">[1]!dbsum(R22:T22)</f>
        <v>64.8</v>
      </c>
      <c r="AK22" s="112" cm="1">
        <f t="array" ref="AK22">[1]!dbsum(U22:W22)</f>
        <v>62.1</v>
      </c>
      <c r="AL22" s="112" cm="1">
        <f t="array" ref="AL22">[1]!dbsum(X22:Z22)</f>
        <v>60.8</v>
      </c>
      <c r="AM22" s="113" cm="1">
        <f t="array" ref="AM22">[1]!dbsum(AA22:AC22)</f>
        <v>53.9</v>
      </c>
      <c r="AO22" s="28">
        <f t="shared" si="2"/>
        <v>7</v>
      </c>
      <c r="AP22" s="50" t="str">
        <f t="shared" si="3"/>
        <v>5m from half open doors of DAF 1</v>
      </c>
      <c r="AQ22" s="137">
        <f t="shared" si="4"/>
        <v>44.8</v>
      </c>
      <c r="AR22" s="123">
        <f t="shared" si="0"/>
        <v>36.799999999999997</v>
      </c>
      <c r="AS22" s="123">
        <f t="shared" si="0"/>
        <v>35.5</v>
      </c>
      <c r="AT22" s="123">
        <f t="shared" si="0"/>
        <v>44.9</v>
      </c>
      <c r="AU22" s="123">
        <f t="shared" si="0"/>
        <v>49.9</v>
      </c>
      <c r="AV22" s="123">
        <f t="shared" si="0"/>
        <v>56.6</v>
      </c>
      <c r="AW22" s="123">
        <f t="shared" si="0"/>
        <v>58.1</v>
      </c>
      <c r="AX22" s="123">
        <f t="shared" si="0"/>
        <v>51.4</v>
      </c>
      <c r="AY22" s="123">
        <f t="shared" si="0"/>
        <v>50.4</v>
      </c>
      <c r="AZ22" s="123">
        <f t="shared" si="0"/>
        <v>56.8</v>
      </c>
      <c r="BA22" s="123">
        <f t="shared" si="0"/>
        <v>59.8</v>
      </c>
      <c r="BB22" s="123">
        <f t="shared" si="0"/>
        <v>57.1</v>
      </c>
      <c r="BC22" s="123">
        <f t="shared" si="0"/>
        <v>61.2</v>
      </c>
      <c r="BD22" s="123">
        <f t="shared" si="0"/>
        <v>59</v>
      </c>
      <c r="BE22" s="123">
        <f t="shared" si="0"/>
        <v>58.6</v>
      </c>
      <c r="BF22" s="123">
        <f t="shared" si="0"/>
        <v>59</v>
      </c>
      <c r="BG22" s="123">
        <f t="shared" si="0"/>
        <v>58.2</v>
      </c>
      <c r="BH22" s="123">
        <f t="shared" si="1"/>
        <v>58.3</v>
      </c>
      <c r="BI22" s="123">
        <f t="shared" si="1"/>
        <v>58.2</v>
      </c>
      <c r="BJ22" s="123">
        <f t="shared" si="1"/>
        <v>57</v>
      </c>
      <c r="BK22" s="123">
        <f t="shared" si="1"/>
        <v>55.5</v>
      </c>
      <c r="BL22" s="123">
        <f t="shared" si="1"/>
        <v>51.9</v>
      </c>
      <c r="BM22" s="123">
        <f t="shared" si="1"/>
        <v>46.9</v>
      </c>
      <c r="BN22" s="138">
        <f t="shared" si="1"/>
        <v>41.5</v>
      </c>
      <c r="BO22" s="124">
        <f>[1]!dbsum(AQ22:BN22)</f>
        <v>70.099999999999994</v>
      </c>
    </row>
    <row r="23" spans="2:67" x14ac:dyDescent="0.3">
      <c r="B23" s="41" t="s">
        <v>356</v>
      </c>
      <c r="D23" s="15">
        <v>8</v>
      </c>
      <c r="E23" s="18" t="s">
        <v>49</v>
      </c>
      <c r="F23" s="58">
        <v>64</v>
      </c>
      <c r="G23" s="58">
        <v>56</v>
      </c>
      <c r="H23" s="58">
        <v>68</v>
      </c>
      <c r="I23" s="58">
        <v>56</v>
      </c>
      <c r="J23" s="58">
        <v>56</v>
      </c>
      <c r="K23" s="58">
        <v>65</v>
      </c>
      <c r="L23" s="58">
        <v>57</v>
      </c>
      <c r="M23" s="58">
        <v>57</v>
      </c>
      <c r="N23" s="58">
        <v>65</v>
      </c>
      <c r="O23" s="58">
        <v>61</v>
      </c>
      <c r="P23" s="58">
        <v>63</v>
      </c>
      <c r="Q23" s="58">
        <v>65</v>
      </c>
      <c r="R23" s="58">
        <v>61</v>
      </c>
      <c r="S23" s="58">
        <v>60</v>
      </c>
      <c r="T23" s="58">
        <v>60</v>
      </c>
      <c r="U23" s="58">
        <v>60</v>
      </c>
      <c r="V23" s="58">
        <v>58</v>
      </c>
      <c r="W23" s="58">
        <v>59</v>
      </c>
      <c r="X23" s="58">
        <v>58</v>
      </c>
      <c r="Y23" s="58">
        <v>58</v>
      </c>
      <c r="Z23" s="58">
        <v>57</v>
      </c>
      <c r="AA23" s="58">
        <v>52</v>
      </c>
      <c r="AB23" s="58">
        <v>51</v>
      </c>
      <c r="AC23" s="58">
        <v>48</v>
      </c>
      <c r="AD23" s="17">
        <v>72.2</v>
      </c>
      <c r="AE23" s="112"/>
      <c r="AF23" s="111" cm="1">
        <f t="array" ref="AF23">[1]!dbsum(F23:H23)</f>
        <v>69.599999999999994</v>
      </c>
      <c r="AG23" s="112" cm="1">
        <f t="array" ref="AG23">[1]!dbsum(I23:K23)</f>
        <v>66</v>
      </c>
      <c r="AH23" s="112" cm="1">
        <f t="array" ref="AH23">[1]!dbsum(L23:N23)</f>
        <v>66.2</v>
      </c>
      <c r="AI23" s="112" cm="1">
        <f t="array" ref="AI23">[1]!dbsum(O23:Q23)</f>
        <v>68.099999999999994</v>
      </c>
      <c r="AJ23" s="112" cm="1">
        <f t="array" ref="AJ23">[1]!dbsum(R23:T23)</f>
        <v>65.099999999999994</v>
      </c>
      <c r="AK23" s="112" cm="1">
        <f t="array" ref="AK23">[1]!dbsum(U23:W23)</f>
        <v>63.8</v>
      </c>
      <c r="AL23" s="112" cm="1">
        <f t="array" ref="AL23">[1]!dbsum(X23:Z23)</f>
        <v>62.5</v>
      </c>
      <c r="AM23" s="113" cm="1">
        <f t="array" ref="AM23">[1]!dbsum(AA23:AC23)</f>
        <v>55.4</v>
      </c>
      <c r="AO23" s="28">
        <f t="shared" si="2"/>
        <v>8</v>
      </c>
      <c r="AP23" s="50" t="str">
        <f t="shared" si="3"/>
        <v>5m from roller shutter main open DAF 2</v>
      </c>
      <c r="AQ23" s="137">
        <f t="shared" ref="AQ23:AQ35" si="5">F23+AQ$11</f>
        <v>33.799999999999997</v>
      </c>
      <c r="AR23" s="123">
        <f t="shared" ref="AR23:AR35" si="6">G23+AR$11</f>
        <v>29.8</v>
      </c>
      <c r="AS23" s="123">
        <f t="shared" ref="AS23:AS35" si="7">H23+AS$11</f>
        <v>45.5</v>
      </c>
      <c r="AT23" s="123">
        <f t="shared" ref="AT23:AT35" si="8">I23+AT$11</f>
        <v>36.9</v>
      </c>
      <c r="AU23" s="123">
        <f t="shared" ref="AU23:AU35" si="9">J23+AU$11</f>
        <v>39.9</v>
      </c>
      <c r="AV23" s="123">
        <f t="shared" ref="AV23:AV35" si="10">K23+AV$11</f>
        <v>51.6</v>
      </c>
      <c r="AW23" s="123">
        <f t="shared" ref="AW23:AW35" si="11">L23+AW$11</f>
        <v>46.1</v>
      </c>
      <c r="AX23" s="123">
        <f t="shared" ref="AX23:AX35" si="12">M23+AX$11</f>
        <v>48.4</v>
      </c>
      <c r="AY23" s="123">
        <f t="shared" ref="AY23:AY35" si="13">N23+AY$11</f>
        <v>58.4</v>
      </c>
      <c r="AZ23" s="123">
        <f t="shared" ref="AZ23:AZ35" si="14">O23+AZ$11</f>
        <v>56.8</v>
      </c>
      <c r="BA23" s="123">
        <f t="shared" ref="BA23:BA35" si="15">P23+BA$11</f>
        <v>59.8</v>
      </c>
      <c r="BB23" s="123">
        <f t="shared" ref="BB23:BB35" si="16">Q23+BB$11</f>
        <v>63.1</v>
      </c>
      <c r="BC23" s="123">
        <f t="shared" ref="BC23:BC35" si="17">R23+BC$11</f>
        <v>60.2</v>
      </c>
      <c r="BD23" s="123">
        <f t="shared" ref="BD23:BD35" si="18">S23+BD$11</f>
        <v>60</v>
      </c>
      <c r="BE23" s="123">
        <f t="shared" ref="BE23:BE35" si="19">T23+BE$11</f>
        <v>60.6</v>
      </c>
      <c r="BF23" s="123">
        <f t="shared" ref="BF23:BF35" si="20">U23+BF$11</f>
        <v>61</v>
      </c>
      <c r="BG23" s="123">
        <f t="shared" ref="BG23:BG35" si="21">V23+BG$11</f>
        <v>59.2</v>
      </c>
      <c r="BH23" s="123">
        <f t="shared" ref="BH23:BH35" si="22">W23+BH$11</f>
        <v>60.3</v>
      </c>
      <c r="BI23" s="123">
        <f t="shared" ref="BI23:BI35" si="23">X23+BI$11</f>
        <v>59.2</v>
      </c>
      <c r="BJ23" s="123">
        <f t="shared" ref="BJ23:BJ35" si="24">Y23+BJ$11</f>
        <v>59</v>
      </c>
      <c r="BK23" s="123">
        <f t="shared" ref="BK23:BK35" si="25">Z23+BK$11</f>
        <v>57.5</v>
      </c>
      <c r="BL23" s="123">
        <f t="shared" ref="BL23:BL35" si="26">AA23+BL$11</f>
        <v>51.9</v>
      </c>
      <c r="BM23" s="123">
        <f t="shared" ref="BM23:BM35" si="27">AB23+BM$11</f>
        <v>49.9</v>
      </c>
      <c r="BN23" s="138">
        <f t="shared" ref="BN23:BN35" si="28">AC23+BN$11</f>
        <v>45.5</v>
      </c>
      <c r="BO23" s="124">
        <f>[1]!dbsum(AQ23:BN23)</f>
        <v>71.2</v>
      </c>
    </row>
    <row r="24" spans="2:67" x14ac:dyDescent="0.3">
      <c r="B24" s="41" t="s">
        <v>357</v>
      </c>
      <c r="D24" s="15">
        <v>9</v>
      </c>
      <c r="E24" s="18" t="s">
        <v>50</v>
      </c>
      <c r="F24" s="58">
        <v>70</v>
      </c>
      <c r="G24" s="58">
        <v>68</v>
      </c>
      <c r="H24" s="58">
        <v>68</v>
      </c>
      <c r="I24" s="58">
        <v>57</v>
      </c>
      <c r="J24" s="58">
        <v>60</v>
      </c>
      <c r="K24" s="58">
        <v>63</v>
      </c>
      <c r="L24" s="58">
        <v>58</v>
      </c>
      <c r="M24" s="58">
        <v>61</v>
      </c>
      <c r="N24" s="58">
        <v>79</v>
      </c>
      <c r="O24" s="58">
        <v>78</v>
      </c>
      <c r="P24" s="58">
        <v>63</v>
      </c>
      <c r="Q24" s="58">
        <v>62</v>
      </c>
      <c r="R24" s="58">
        <v>55</v>
      </c>
      <c r="S24" s="58">
        <v>57</v>
      </c>
      <c r="T24" s="58">
        <v>48</v>
      </c>
      <c r="U24" s="58">
        <v>49</v>
      </c>
      <c r="V24" s="58">
        <v>43</v>
      </c>
      <c r="W24" s="58">
        <v>44</v>
      </c>
      <c r="X24" s="58">
        <v>44</v>
      </c>
      <c r="Y24" s="58">
        <v>37</v>
      </c>
      <c r="Z24" s="58">
        <v>34</v>
      </c>
      <c r="AA24" s="58">
        <v>28</v>
      </c>
      <c r="AB24" s="58">
        <v>26</v>
      </c>
      <c r="AC24" s="58">
        <v>22</v>
      </c>
      <c r="AD24" s="17">
        <v>76.599999999999994</v>
      </c>
      <c r="AE24" s="112"/>
      <c r="AF24" s="111" cm="1">
        <f t="array" ref="AF24">[1]!dbsum(F24:H24)</f>
        <v>73.5</v>
      </c>
      <c r="AG24" s="112" cm="1">
        <f t="array" ref="AG24">[1]!dbsum(I24:K24)</f>
        <v>65.400000000000006</v>
      </c>
      <c r="AH24" s="112" cm="1">
        <f t="array" ref="AH24">[1]!dbsum(L24:N24)</f>
        <v>79.099999999999994</v>
      </c>
      <c r="AI24" s="112" cm="1">
        <f t="array" ref="AI24">[1]!dbsum(O24:Q24)</f>
        <v>78.2</v>
      </c>
      <c r="AJ24" s="112" cm="1">
        <f t="array" ref="AJ24">[1]!dbsum(R24:T24)</f>
        <v>59.4</v>
      </c>
      <c r="AK24" s="112" cm="1">
        <f t="array" ref="AK24">[1]!dbsum(U24:W24)</f>
        <v>51</v>
      </c>
      <c r="AL24" s="112" cm="1">
        <f t="array" ref="AL24">[1]!dbsum(X24:Z24)</f>
        <v>45.1</v>
      </c>
      <c r="AM24" s="113" cm="1">
        <f t="array" ref="AM24">[1]!dbsum(AA24:AC24)</f>
        <v>30.7</v>
      </c>
      <c r="AO24" s="28">
        <f t="shared" si="2"/>
        <v>9</v>
      </c>
      <c r="AP24" s="50" t="str">
        <f t="shared" si="3"/>
        <v>1m from open pipe</v>
      </c>
      <c r="AQ24" s="137">
        <f t="shared" si="5"/>
        <v>39.799999999999997</v>
      </c>
      <c r="AR24" s="123">
        <f t="shared" si="6"/>
        <v>41.8</v>
      </c>
      <c r="AS24" s="123">
        <f t="shared" si="7"/>
        <v>45.5</v>
      </c>
      <c r="AT24" s="123">
        <f t="shared" si="8"/>
        <v>37.9</v>
      </c>
      <c r="AU24" s="123">
        <f t="shared" si="9"/>
        <v>43.9</v>
      </c>
      <c r="AV24" s="123">
        <f t="shared" si="10"/>
        <v>49.6</v>
      </c>
      <c r="AW24" s="123">
        <f t="shared" si="11"/>
        <v>47.1</v>
      </c>
      <c r="AX24" s="123">
        <f t="shared" si="12"/>
        <v>52.4</v>
      </c>
      <c r="AY24" s="123">
        <f t="shared" si="13"/>
        <v>72.400000000000006</v>
      </c>
      <c r="AZ24" s="123">
        <f t="shared" si="14"/>
        <v>73.8</v>
      </c>
      <c r="BA24" s="123">
        <f t="shared" si="15"/>
        <v>59.8</v>
      </c>
      <c r="BB24" s="123">
        <f t="shared" si="16"/>
        <v>60.1</v>
      </c>
      <c r="BC24" s="123">
        <f t="shared" si="17"/>
        <v>54.2</v>
      </c>
      <c r="BD24" s="123">
        <f t="shared" si="18"/>
        <v>57</v>
      </c>
      <c r="BE24" s="123">
        <f t="shared" si="19"/>
        <v>48.6</v>
      </c>
      <c r="BF24" s="123">
        <f t="shared" si="20"/>
        <v>50</v>
      </c>
      <c r="BG24" s="123">
        <f t="shared" si="21"/>
        <v>44.2</v>
      </c>
      <c r="BH24" s="123">
        <f t="shared" si="22"/>
        <v>45.3</v>
      </c>
      <c r="BI24" s="123">
        <f t="shared" si="23"/>
        <v>45.2</v>
      </c>
      <c r="BJ24" s="123">
        <f t="shared" si="24"/>
        <v>38</v>
      </c>
      <c r="BK24" s="123">
        <f t="shared" si="25"/>
        <v>34.5</v>
      </c>
      <c r="BL24" s="123">
        <f t="shared" si="26"/>
        <v>27.9</v>
      </c>
      <c r="BM24" s="123">
        <f t="shared" si="27"/>
        <v>24.9</v>
      </c>
      <c r="BN24" s="138">
        <f t="shared" si="28"/>
        <v>19.5</v>
      </c>
      <c r="BO24" s="124">
        <f>[1]!dbsum(AQ24:BN24)</f>
        <v>76.5</v>
      </c>
    </row>
    <row r="25" spans="2:67" x14ac:dyDescent="0.3">
      <c r="B25" s="41" t="s">
        <v>358</v>
      </c>
      <c r="D25" s="15">
        <v>10</v>
      </c>
      <c r="E25" s="18" t="s">
        <v>46</v>
      </c>
      <c r="F25" s="58">
        <v>67</v>
      </c>
      <c r="G25" s="58">
        <v>68</v>
      </c>
      <c r="H25" s="58">
        <v>63</v>
      </c>
      <c r="I25" s="58">
        <v>54</v>
      </c>
      <c r="J25" s="58">
        <v>57</v>
      </c>
      <c r="K25" s="58">
        <v>54</v>
      </c>
      <c r="L25" s="58">
        <v>53</v>
      </c>
      <c r="M25" s="58">
        <v>54</v>
      </c>
      <c r="N25" s="58">
        <v>58</v>
      </c>
      <c r="O25" s="58">
        <v>60</v>
      </c>
      <c r="P25" s="58">
        <v>55</v>
      </c>
      <c r="Q25" s="58">
        <v>51</v>
      </c>
      <c r="R25" s="58">
        <v>45</v>
      </c>
      <c r="S25" s="58">
        <v>42</v>
      </c>
      <c r="T25" s="58">
        <v>41</v>
      </c>
      <c r="U25" s="58">
        <v>43</v>
      </c>
      <c r="V25" s="58">
        <v>38</v>
      </c>
      <c r="W25" s="58">
        <v>38</v>
      </c>
      <c r="X25" s="58">
        <v>37</v>
      </c>
      <c r="Y25" s="58">
        <v>36</v>
      </c>
      <c r="Z25" s="58">
        <v>33</v>
      </c>
      <c r="AA25" s="58">
        <v>29</v>
      </c>
      <c r="AB25" s="58">
        <v>27</v>
      </c>
      <c r="AC25" s="58">
        <v>24</v>
      </c>
      <c r="AD25" s="17">
        <v>60.6</v>
      </c>
      <c r="AE25" s="112"/>
      <c r="AF25" s="111" cm="1">
        <f t="array" ref="AF25">[1]!dbsum(F25:H25)</f>
        <v>71.2</v>
      </c>
      <c r="AG25" s="112" cm="1">
        <f t="array" ref="AG25">[1]!dbsum(I25:K25)</f>
        <v>60</v>
      </c>
      <c r="AH25" s="112" cm="1">
        <f t="array" ref="AH25">[1]!dbsum(L25:N25)</f>
        <v>60.3</v>
      </c>
      <c r="AI25" s="112" cm="1">
        <f t="array" ref="AI25">[1]!dbsum(O25:Q25)</f>
        <v>61.6</v>
      </c>
      <c r="AJ25" s="112" cm="1">
        <f t="array" ref="AJ25">[1]!dbsum(R25:T25)</f>
        <v>47.8</v>
      </c>
      <c r="AK25" s="112" cm="1">
        <f t="array" ref="AK25">[1]!dbsum(U25:W25)</f>
        <v>45.1</v>
      </c>
      <c r="AL25" s="112" cm="1">
        <f t="array" ref="AL25">[1]!dbsum(X25:Z25)</f>
        <v>40.4</v>
      </c>
      <c r="AM25" s="113" cm="1">
        <f t="array" ref="AM25">[1]!dbsum(AA25:AC25)</f>
        <v>31.9</v>
      </c>
      <c r="AO25" s="28">
        <f t="shared" si="2"/>
        <v>10</v>
      </c>
      <c r="AP25" s="50" t="str">
        <f t="shared" si="3"/>
        <v>At site boundary</v>
      </c>
      <c r="AQ25" s="137">
        <f t="shared" si="5"/>
        <v>36.799999999999997</v>
      </c>
      <c r="AR25" s="123">
        <f t="shared" si="6"/>
        <v>41.8</v>
      </c>
      <c r="AS25" s="123">
        <f t="shared" si="7"/>
        <v>40.5</v>
      </c>
      <c r="AT25" s="123">
        <f t="shared" si="8"/>
        <v>34.9</v>
      </c>
      <c r="AU25" s="123">
        <f t="shared" si="9"/>
        <v>40.9</v>
      </c>
      <c r="AV25" s="123">
        <f t="shared" si="10"/>
        <v>40.6</v>
      </c>
      <c r="AW25" s="123">
        <f t="shared" si="11"/>
        <v>42.1</v>
      </c>
      <c r="AX25" s="123">
        <f t="shared" si="12"/>
        <v>45.4</v>
      </c>
      <c r="AY25" s="123">
        <f t="shared" si="13"/>
        <v>51.4</v>
      </c>
      <c r="AZ25" s="123">
        <f t="shared" si="14"/>
        <v>55.8</v>
      </c>
      <c r="BA25" s="123">
        <f t="shared" si="15"/>
        <v>51.8</v>
      </c>
      <c r="BB25" s="123">
        <f t="shared" si="16"/>
        <v>49.1</v>
      </c>
      <c r="BC25" s="123">
        <f t="shared" si="17"/>
        <v>44.2</v>
      </c>
      <c r="BD25" s="123">
        <f t="shared" si="18"/>
        <v>42</v>
      </c>
      <c r="BE25" s="123">
        <f t="shared" si="19"/>
        <v>41.6</v>
      </c>
      <c r="BF25" s="123">
        <f t="shared" si="20"/>
        <v>44</v>
      </c>
      <c r="BG25" s="123">
        <f t="shared" si="21"/>
        <v>39.200000000000003</v>
      </c>
      <c r="BH25" s="123">
        <f t="shared" si="22"/>
        <v>39.299999999999997</v>
      </c>
      <c r="BI25" s="123">
        <f t="shared" si="23"/>
        <v>38.200000000000003</v>
      </c>
      <c r="BJ25" s="123">
        <f t="shared" si="24"/>
        <v>37</v>
      </c>
      <c r="BK25" s="123">
        <f t="shared" si="25"/>
        <v>33.5</v>
      </c>
      <c r="BL25" s="123">
        <f t="shared" si="26"/>
        <v>28.9</v>
      </c>
      <c r="BM25" s="123">
        <f t="shared" si="27"/>
        <v>25.9</v>
      </c>
      <c r="BN25" s="138">
        <f t="shared" si="28"/>
        <v>21.5</v>
      </c>
      <c r="BO25" s="124">
        <f>[1]!dbsum(AQ25:BN25)</f>
        <v>59.9</v>
      </c>
    </row>
    <row r="26" spans="2:67" x14ac:dyDescent="0.3">
      <c r="B26" s="41" t="s">
        <v>359</v>
      </c>
      <c r="D26" s="15">
        <v>11</v>
      </c>
      <c r="E26" s="18" t="s">
        <v>51</v>
      </c>
      <c r="F26" s="58">
        <v>66</v>
      </c>
      <c r="G26" s="58">
        <v>64</v>
      </c>
      <c r="H26" s="58">
        <v>65</v>
      </c>
      <c r="I26" s="58">
        <v>68</v>
      </c>
      <c r="J26" s="58">
        <v>70</v>
      </c>
      <c r="K26" s="58">
        <v>71</v>
      </c>
      <c r="L26" s="58">
        <v>74</v>
      </c>
      <c r="M26" s="58">
        <v>74</v>
      </c>
      <c r="N26" s="58">
        <v>71</v>
      </c>
      <c r="O26" s="58">
        <v>63</v>
      </c>
      <c r="P26" s="58">
        <v>64</v>
      </c>
      <c r="Q26" s="58">
        <v>67</v>
      </c>
      <c r="R26" s="58">
        <v>64</v>
      </c>
      <c r="S26" s="58">
        <v>65</v>
      </c>
      <c r="T26" s="58">
        <v>63</v>
      </c>
      <c r="U26" s="58">
        <v>65</v>
      </c>
      <c r="V26" s="58">
        <v>62</v>
      </c>
      <c r="W26" s="58">
        <v>63</v>
      </c>
      <c r="X26" s="58">
        <v>62</v>
      </c>
      <c r="Y26" s="58">
        <v>60</v>
      </c>
      <c r="Z26" s="58">
        <v>60</v>
      </c>
      <c r="AA26" s="58">
        <v>54</v>
      </c>
      <c r="AB26" s="58">
        <v>53</v>
      </c>
      <c r="AC26" s="58">
        <v>51</v>
      </c>
      <c r="AD26" s="17">
        <v>76.599999999999994</v>
      </c>
      <c r="AE26" s="112"/>
      <c r="AF26" s="111" cm="1">
        <f t="array" ref="AF26">[1]!dbsum(F26:H26)</f>
        <v>69.8</v>
      </c>
      <c r="AG26" s="112" cm="1">
        <f t="array" ref="AG26">[1]!dbsum(I26:K26)</f>
        <v>74.599999999999994</v>
      </c>
      <c r="AH26" s="112" cm="1">
        <f t="array" ref="AH26">[1]!dbsum(L26:N26)</f>
        <v>78</v>
      </c>
      <c r="AI26" s="112" cm="1">
        <f t="array" ref="AI26">[1]!dbsum(O26:Q26)</f>
        <v>69.8</v>
      </c>
      <c r="AJ26" s="112" cm="1">
        <f t="array" ref="AJ26">[1]!dbsum(R26:T26)</f>
        <v>68.8</v>
      </c>
      <c r="AK26" s="112" cm="1">
        <f t="array" ref="AK26">[1]!dbsum(U26:W26)</f>
        <v>68.3</v>
      </c>
      <c r="AL26" s="112" cm="1">
        <f t="array" ref="AL26">[1]!dbsum(X26:Z26)</f>
        <v>65.5</v>
      </c>
      <c r="AM26" s="113" cm="1">
        <f t="array" ref="AM26">[1]!dbsum(AA26:AC26)</f>
        <v>57.6</v>
      </c>
      <c r="AO26" s="28">
        <f t="shared" si="2"/>
        <v>11</v>
      </c>
      <c r="AP26" s="50" t="str">
        <f t="shared" si="3"/>
        <v>1m from AT1a aerator/blower</v>
      </c>
      <c r="AQ26" s="137">
        <f t="shared" si="5"/>
        <v>35.799999999999997</v>
      </c>
      <c r="AR26" s="123">
        <f t="shared" si="6"/>
        <v>37.799999999999997</v>
      </c>
      <c r="AS26" s="123">
        <f t="shared" si="7"/>
        <v>42.5</v>
      </c>
      <c r="AT26" s="123">
        <f t="shared" si="8"/>
        <v>48.9</v>
      </c>
      <c r="AU26" s="123">
        <f t="shared" si="9"/>
        <v>53.9</v>
      </c>
      <c r="AV26" s="123">
        <f t="shared" si="10"/>
        <v>57.6</v>
      </c>
      <c r="AW26" s="123">
        <f t="shared" si="11"/>
        <v>63.1</v>
      </c>
      <c r="AX26" s="123">
        <f t="shared" si="12"/>
        <v>65.400000000000006</v>
      </c>
      <c r="AY26" s="123">
        <f t="shared" si="13"/>
        <v>64.400000000000006</v>
      </c>
      <c r="AZ26" s="123">
        <f t="shared" si="14"/>
        <v>58.8</v>
      </c>
      <c r="BA26" s="123">
        <f t="shared" si="15"/>
        <v>60.8</v>
      </c>
      <c r="BB26" s="123">
        <f t="shared" si="16"/>
        <v>65.099999999999994</v>
      </c>
      <c r="BC26" s="123">
        <f t="shared" si="17"/>
        <v>63.2</v>
      </c>
      <c r="BD26" s="123">
        <f t="shared" si="18"/>
        <v>65</v>
      </c>
      <c r="BE26" s="123">
        <f t="shared" si="19"/>
        <v>63.6</v>
      </c>
      <c r="BF26" s="123">
        <f t="shared" si="20"/>
        <v>66</v>
      </c>
      <c r="BG26" s="123">
        <f t="shared" si="21"/>
        <v>63.2</v>
      </c>
      <c r="BH26" s="123">
        <f t="shared" si="22"/>
        <v>64.3</v>
      </c>
      <c r="BI26" s="123">
        <f t="shared" si="23"/>
        <v>63.2</v>
      </c>
      <c r="BJ26" s="123">
        <f t="shared" si="24"/>
        <v>61</v>
      </c>
      <c r="BK26" s="123">
        <f t="shared" si="25"/>
        <v>60.5</v>
      </c>
      <c r="BL26" s="123">
        <f t="shared" si="26"/>
        <v>53.9</v>
      </c>
      <c r="BM26" s="123">
        <f t="shared" si="27"/>
        <v>51.9</v>
      </c>
      <c r="BN26" s="138">
        <f t="shared" si="28"/>
        <v>48.5</v>
      </c>
      <c r="BO26" s="124">
        <f>[1]!dbsum(AQ26:BN26)</f>
        <v>75.5</v>
      </c>
    </row>
    <row r="27" spans="2:67" x14ac:dyDescent="0.3">
      <c r="B27" s="41" t="s">
        <v>360</v>
      </c>
      <c r="D27" s="15">
        <v>12</v>
      </c>
      <c r="E27" s="18" t="s">
        <v>52</v>
      </c>
      <c r="F27" s="58">
        <v>62</v>
      </c>
      <c r="G27" s="58">
        <v>61</v>
      </c>
      <c r="H27" s="58">
        <v>64</v>
      </c>
      <c r="I27" s="58">
        <v>64</v>
      </c>
      <c r="J27" s="58">
        <v>63</v>
      </c>
      <c r="K27" s="58">
        <v>63</v>
      </c>
      <c r="L27" s="58">
        <v>62</v>
      </c>
      <c r="M27" s="58">
        <v>62</v>
      </c>
      <c r="N27" s="58">
        <v>61</v>
      </c>
      <c r="O27" s="58">
        <v>59</v>
      </c>
      <c r="P27" s="58">
        <v>59</v>
      </c>
      <c r="Q27" s="58">
        <v>59</v>
      </c>
      <c r="R27" s="58">
        <v>57</v>
      </c>
      <c r="S27" s="58">
        <v>57</v>
      </c>
      <c r="T27" s="58">
        <v>52</v>
      </c>
      <c r="U27" s="58">
        <v>52</v>
      </c>
      <c r="V27" s="58">
        <v>51</v>
      </c>
      <c r="W27" s="58">
        <v>52</v>
      </c>
      <c r="X27" s="58">
        <v>50</v>
      </c>
      <c r="Y27" s="58">
        <v>48</v>
      </c>
      <c r="Z27" s="58">
        <v>47</v>
      </c>
      <c r="AA27" s="58">
        <v>45</v>
      </c>
      <c r="AB27" s="58">
        <v>44</v>
      </c>
      <c r="AC27" s="58">
        <v>43</v>
      </c>
      <c r="AD27" s="17">
        <v>67.2</v>
      </c>
      <c r="AE27" s="112"/>
      <c r="AF27" s="111" cm="1">
        <f t="array" ref="AF27">[1]!dbsum(F27:H27)</f>
        <v>67.3</v>
      </c>
      <c r="AG27" s="112" cm="1">
        <f t="array" ref="AG27">[1]!dbsum(I27:K27)</f>
        <v>68.099999999999994</v>
      </c>
      <c r="AH27" s="112" cm="1">
        <f t="array" ref="AH27">[1]!dbsum(L27:N27)</f>
        <v>66.5</v>
      </c>
      <c r="AI27" s="112" cm="1">
        <f t="array" ref="AI27">[1]!dbsum(O27:Q27)</f>
        <v>63.8</v>
      </c>
      <c r="AJ27" s="112" cm="1">
        <f t="array" ref="AJ27">[1]!dbsum(R27:T27)</f>
        <v>60.6</v>
      </c>
      <c r="AK27" s="112" cm="1">
        <f t="array" ref="AK27">[1]!dbsum(U27:W27)</f>
        <v>56.5</v>
      </c>
      <c r="AL27" s="112" cm="1">
        <f t="array" ref="AL27">[1]!dbsum(X27:Z27)</f>
        <v>53.3</v>
      </c>
      <c r="AM27" s="113" cm="1">
        <f t="array" ref="AM27">[1]!dbsum(AA27:AC27)</f>
        <v>48.8</v>
      </c>
      <c r="AO27" s="28">
        <f t="shared" si="2"/>
        <v>12</v>
      </c>
      <c r="AP27" s="50" t="str">
        <f t="shared" si="3"/>
        <v>1m from AT1a aerator (blower not operating)</v>
      </c>
      <c r="AQ27" s="137">
        <f t="shared" si="5"/>
        <v>31.8</v>
      </c>
      <c r="AR27" s="123">
        <f t="shared" si="6"/>
        <v>34.799999999999997</v>
      </c>
      <c r="AS27" s="123">
        <f t="shared" si="7"/>
        <v>41.5</v>
      </c>
      <c r="AT27" s="123">
        <f t="shared" si="8"/>
        <v>44.9</v>
      </c>
      <c r="AU27" s="123">
        <f t="shared" si="9"/>
        <v>46.9</v>
      </c>
      <c r="AV27" s="123">
        <f t="shared" si="10"/>
        <v>49.6</v>
      </c>
      <c r="AW27" s="123">
        <f t="shared" si="11"/>
        <v>51.1</v>
      </c>
      <c r="AX27" s="123">
        <f t="shared" si="12"/>
        <v>53.4</v>
      </c>
      <c r="AY27" s="123">
        <f t="shared" si="13"/>
        <v>54.4</v>
      </c>
      <c r="AZ27" s="123">
        <f t="shared" si="14"/>
        <v>54.8</v>
      </c>
      <c r="BA27" s="123">
        <f t="shared" si="15"/>
        <v>55.8</v>
      </c>
      <c r="BB27" s="123">
        <f t="shared" si="16"/>
        <v>57.1</v>
      </c>
      <c r="BC27" s="123">
        <f t="shared" si="17"/>
        <v>56.2</v>
      </c>
      <c r="BD27" s="123">
        <f t="shared" si="18"/>
        <v>57</v>
      </c>
      <c r="BE27" s="123">
        <f t="shared" si="19"/>
        <v>52.6</v>
      </c>
      <c r="BF27" s="123">
        <f t="shared" si="20"/>
        <v>53</v>
      </c>
      <c r="BG27" s="123">
        <f t="shared" si="21"/>
        <v>52.2</v>
      </c>
      <c r="BH27" s="123">
        <f t="shared" si="22"/>
        <v>53.3</v>
      </c>
      <c r="BI27" s="123">
        <f t="shared" si="23"/>
        <v>51.2</v>
      </c>
      <c r="BJ27" s="123">
        <f t="shared" si="24"/>
        <v>49</v>
      </c>
      <c r="BK27" s="123">
        <f t="shared" si="25"/>
        <v>47.5</v>
      </c>
      <c r="BL27" s="123">
        <f t="shared" si="26"/>
        <v>44.9</v>
      </c>
      <c r="BM27" s="123">
        <f t="shared" si="27"/>
        <v>42.9</v>
      </c>
      <c r="BN27" s="138">
        <f t="shared" si="28"/>
        <v>40.5</v>
      </c>
      <c r="BO27" s="124">
        <f>[1]!dbsum(AQ27:BN27)</f>
        <v>66</v>
      </c>
    </row>
    <row r="28" spans="2:67" x14ac:dyDescent="0.3">
      <c r="B28" s="41" t="s">
        <v>361</v>
      </c>
      <c r="D28" s="15">
        <v>13</v>
      </c>
      <c r="E28" s="18" t="s">
        <v>53</v>
      </c>
      <c r="F28" s="58">
        <v>65</v>
      </c>
      <c r="G28" s="58">
        <v>66</v>
      </c>
      <c r="H28" s="58">
        <v>67</v>
      </c>
      <c r="I28" s="58">
        <v>68</v>
      </c>
      <c r="J28" s="58">
        <v>69</v>
      </c>
      <c r="K28" s="58">
        <v>70</v>
      </c>
      <c r="L28" s="58">
        <v>72</v>
      </c>
      <c r="M28" s="58">
        <v>77</v>
      </c>
      <c r="N28" s="58">
        <v>75</v>
      </c>
      <c r="O28" s="58">
        <v>63</v>
      </c>
      <c r="P28" s="58">
        <v>64</v>
      </c>
      <c r="Q28" s="58">
        <v>69</v>
      </c>
      <c r="R28" s="58">
        <v>69</v>
      </c>
      <c r="S28" s="58">
        <v>66</v>
      </c>
      <c r="T28" s="58">
        <v>65</v>
      </c>
      <c r="U28" s="58">
        <v>66</v>
      </c>
      <c r="V28" s="58">
        <v>65</v>
      </c>
      <c r="W28" s="58">
        <v>65</v>
      </c>
      <c r="X28" s="58">
        <v>63</v>
      </c>
      <c r="Y28" s="58">
        <v>61</v>
      </c>
      <c r="Z28" s="58">
        <v>60</v>
      </c>
      <c r="AA28" s="58">
        <v>55</v>
      </c>
      <c r="AB28" s="58">
        <v>56</v>
      </c>
      <c r="AC28" s="58">
        <v>53</v>
      </c>
      <c r="AD28" s="17">
        <v>78</v>
      </c>
      <c r="AE28" s="112"/>
      <c r="AF28" s="111" cm="1">
        <f t="array" ref="AF28">[1]!dbsum(F28:H28)</f>
        <v>70.8</v>
      </c>
      <c r="AG28" s="112" cm="1">
        <f t="array" ref="AG28">[1]!dbsum(I28:K28)</f>
        <v>73.8</v>
      </c>
      <c r="AH28" s="112" cm="1">
        <f t="array" ref="AH28">[1]!dbsum(L28:N28)</f>
        <v>79.900000000000006</v>
      </c>
      <c r="AI28" s="112" cm="1">
        <f t="array" ref="AI28">[1]!dbsum(O28:Q28)</f>
        <v>71</v>
      </c>
      <c r="AJ28" s="112" cm="1">
        <f t="array" ref="AJ28">[1]!dbsum(R28:T28)</f>
        <v>71.8</v>
      </c>
      <c r="AK28" s="112" cm="1">
        <f t="array" ref="AK28">[1]!dbsum(U28:W28)</f>
        <v>70.099999999999994</v>
      </c>
      <c r="AL28" s="112" cm="1">
        <f t="array" ref="AL28">[1]!dbsum(X28:Z28)</f>
        <v>66.3</v>
      </c>
      <c r="AM28" s="113" cm="1">
        <f t="array" ref="AM28">[1]!dbsum(AA28:AC28)</f>
        <v>59.6</v>
      </c>
      <c r="AO28" s="28">
        <f t="shared" si="2"/>
        <v>13</v>
      </c>
      <c r="AP28" s="50" t="str">
        <f t="shared" si="3"/>
        <v>1m from AT1b aerator/blower</v>
      </c>
      <c r="AQ28" s="137">
        <f t="shared" si="5"/>
        <v>34.799999999999997</v>
      </c>
      <c r="AR28" s="123">
        <f t="shared" si="6"/>
        <v>39.799999999999997</v>
      </c>
      <c r="AS28" s="123">
        <f t="shared" si="7"/>
        <v>44.5</v>
      </c>
      <c r="AT28" s="123">
        <f t="shared" si="8"/>
        <v>48.9</v>
      </c>
      <c r="AU28" s="123">
        <f t="shared" si="9"/>
        <v>52.9</v>
      </c>
      <c r="AV28" s="123">
        <f t="shared" si="10"/>
        <v>56.6</v>
      </c>
      <c r="AW28" s="123">
        <f t="shared" si="11"/>
        <v>61.1</v>
      </c>
      <c r="AX28" s="123">
        <f t="shared" si="12"/>
        <v>68.400000000000006</v>
      </c>
      <c r="AY28" s="123">
        <f t="shared" si="13"/>
        <v>68.400000000000006</v>
      </c>
      <c r="AZ28" s="123">
        <f t="shared" si="14"/>
        <v>58.8</v>
      </c>
      <c r="BA28" s="123">
        <f t="shared" si="15"/>
        <v>60.8</v>
      </c>
      <c r="BB28" s="123">
        <f t="shared" si="16"/>
        <v>67.099999999999994</v>
      </c>
      <c r="BC28" s="123">
        <f t="shared" si="17"/>
        <v>68.2</v>
      </c>
      <c r="BD28" s="123">
        <f t="shared" si="18"/>
        <v>66</v>
      </c>
      <c r="BE28" s="123">
        <f t="shared" si="19"/>
        <v>65.599999999999994</v>
      </c>
      <c r="BF28" s="123">
        <f t="shared" si="20"/>
        <v>67</v>
      </c>
      <c r="BG28" s="123">
        <f t="shared" si="21"/>
        <v>66.2</v>
      </c>
      <c r="BH28" s="123">
        <f t="shared" si="22"/>
        <v>66.3</v>
      </c>
      <c r="BI28" s="123">
        <f t="shared" si="23"/>
        <v>64.2</v>
      </c>
      <c r="BJ28" s="123">
        <f t="shared" si="24"/>
        <v>62</v>
      </c>
      <c r="BK28" s="123">
        <f t="shared" si="25"/>
        <v>60.5</v>
      </c>
      <c r="BL28" s="123">
        <f t="shared" si="26"/>
        <v>54.9</v>
      </c>
      <c r="BM28" s="123">
        <f t="shared" si="27"/>
        <v>54.9</v>
      </c>
      <c r="BN28" s="138">
        <f t="shared" si="28"/>
        <v>50.5</v>
      </c>
      <c r="BO28" s="124">
        <f>[1]!dbsum(AQ28:BN28)</f>
        <v>77.5</v>
      </c>
    </row>
    <row r="29" spans="2:67" x14ac:dyDescent="0.3">
      <c r="B29" s="41" t="s">
        <v>362</v>
      </c>
      <c r="D29" s="15">
        <v>14</v>
      </c>
      <c r="E29" s="18" t="s">
        <v>54</v>
      </c>
      <c r="F29" s="58">
        <v>50</v>
      </c>
      <c r="G29" s="58">
        <v>47</v>
      </c>
      <c r="H29" s="58">
        <v>54</v>
      </c>
      <c r="I29" s="58">
        <v>53</v>
      </c>
      <c r="J29" s="58">
        <v>48</v>
      </c>
      <c r="K29" s="58">
        <v>47</v>
      </c>
      <c r="L29" s="58">
        <v>46</v>
      </c>
      <c r="M29" s="58">
        <v>43</v>
      </c>
      <c r="N29" s="58">
        <v>43</v>
      </c>
      <c r="O29" s="58">
        <v>44</v>
      </c>
      <c r="P29" s="58">
        <v>43</v>
      </c>
      <c r="Q29" s="58">
        <v>45</v>
      </c>
      <c r="R29" s="58">
        <v>46</v>
      </c>
      <c r="S29" s="58">
        <v>49</v>
      </c>
      <c r="T29" s="58">
        <v>46</v>
      </c>
      <c r="U29" s="58">
        <v>44</v>
      </c>
      <c r="V29" s="58">
        <v>41</v>
      </c>
      <c r="W29" s="58">
        <v>37</v>
      </c>
      <c r="X29" s="58">
        <v>34</v>
      </c>
      <c r="Y29" s="58">
        <v>31</v>
      </c>
      <c r="Z29" s="58">
        <v>26</v>
      </c>
      <c r="AA29" s="58">
        <v>21</v>
      </c>
      <c r="AB29" s="58">
        <v>20</v>
      </c>
      <c r="AC29" s="58">
        <v>20</v>
      </c>
      <c r="AD29" s="17">
        <v>55.8</v>
      </c>
      <c r="AE29" s="112"/>
      <c r="AF29" s="111" cm="1">
        <f t="array" ref="AF29">[1]!dbsum(F29:H29)</f>
        <v>56</v>
      </c>
      <c r="AG29" s="112" cm="1">
        <f t="array" ref="AG29">[1]!dbsum(I29:K29)</f>
        <v>55</v>
      </c>
      <c r="AH29" s="112" cm="1">
        <f t="array" ref="AH29">[1]!dbsum(L29:N29)</f>
        <v>49</v>
      </c>
      <c r="AI29" s="112" cm="1">
        <f t="array" ref="AI29">[1]!dbsum(O29:Q29)</f>
        <v>48.8</v>
      </c>
      <c r="AJ29" s="112" cm="1">
        <f t="array" ref="AJ29">[1]!dbsum(R29:T29)</f>
        <v>52</v>
      </c>
      <c r="AK29" s="112" cm="1">
        <f t="array" ref="AK29">[1]!dbsum(U29:W29)</f>
        <v>46.3</v>
      </c>
      <c r="AL29" s="112" cm="1">
        <f t="array" ref="AL29">[1]!dbsum(X29:Z29)</f>
        <v>36.200000000000003</v>
      </c>
      <c r="AM29" s="113" cm="1">
        <f t="array" ref="AM29">[1]!dbsum(AA29:AC29)</f>
        <v>25.1</v>
      </c>
      <c r="AO29" s="28">
        <f t="shared" si="2"/>
        <v>14</v>
      </c>
      <c r="AP29" s="50" t="str">
        <f t="shared" si="3"/>
        <v>North of AT2</v>
      </c>
      <c r="AQ29" s="137">
        <f t="shared" si="5"/>
        <v>19.8</v>
      </c>
      <c r="AR29" s="123">
        <f t="shared" si="6"/>
        <v>20.8</v>
      </c>
      <c r="AS29" s="123">
        <f t="shared" si="7"/>
        <v>31.5</v>
      </c>
      <c r="AT29" s="123">
        <f t="shared" si="8"/>
        <v>33.9</v>
      </c>
      <c r="AU29" s="123">
        <f t="shared" si="9"/>
        <v>31.9</v>
      </c>
      <c r="AV29" s="123">
        <f t="shared" si="10"/>
        <v>33.6</v>
      </c>
      <c r="AW29" s="123">
        <f t="shared" si="11"/>
        <v>35.1</v>
      </c>
      <c r="AX29" s="123">
        <f t="shared" si="12"/>
        <v>34.4</v>
      </c>
      <c r="AY29" s="123">
        <f t="shared" si="13"/>
        <v>36.4</v>
      </c>
      <c r="AZ29" s="123">
        <f t="shared" si="14"/>
        <v>39.799999999999997</v>
      </c>
      <c r="BA29" s="123">
        <f t="shared" si="15"/>
        <v>39.799999999999997</v>
      </c>
      <c r="BB29" s="123">
        <f t="shared" si="16"/>
        <v>43.1</v>
      </c>
      <c r="BC29" s="123">
        <f t="shared" si="17"/>
        <v>45.2</v>
      </c>
      <c r="BD29" s="123">
        <f t="shared" si="18"/>
        <v>49</v>
      </c>
      <c r="BE29" s="123">
        <f t="shared" si="19"/>
        <v>46.6</v>
      </c>
      <c r="BF29" s="123">
        <f t="shared" si="20"/>
        <v>45</v>
      </c>
      <c r="BG29" s="123">
        <f t="shared" si="21"/>
        <v>42.2</v>
      </c>
      <c r="BH29" s="123">
        <f t="shared" si="22"/>
        <v>38.299999999999997</v>
      </c>
      <c r="BI29" s="123">
        <f t="shared" si="23"/>
        <v>35.200000000000003</v>
      </c>
      <c r="BJ29" s="123">
        <f t="shared" si="24"/>
        <v>32</v>
      </c>
      <c r="BK29" s="123">
        <f t="shared" si="25"/>
        <v>26.5</v>
      </c>
      <c r="BL29" s="123">
        <f t="shared" si="26"/>
        <v>20.9</v>
      </c>
      <c r="BM29" s="123">
        <f t="shared" si="27"/>
        <v>18.899999999999999</v>
      </c>
      <c r="BN29" s="138">
        <f t="shared" si="28"/>
        <v>17.5</v>
      </c>
      <c r="BO29" s="124">
        <f>[1]!dbsum(AQ29:BN29)</f>
        <v>54.4</v>
      </c>
    </row>
    <row r="30" spans="2:67" x14ac:dyDescent="0.3">
      <c r="B30" s="41" t="s">
        <v>363</v>
      </c>
      <c r="D30" s="15">
        <v>15</v>
      </c>
      <c r="E30" s="18" t="s">
        <v>55</v>
      </c>
      <c r="F30" s="58">
        <v>48</v>
      </c>
      <c r="G30" s="58">
        <v>39</v>
      </c>
      <c r="H30" s="58">
        <v>43</v>
      </c>
      <c r="I30" s="58">
        <v>45</v>
      </c>
      <c r="J30" s="58">
        <v>44</v>
      </c>
      <c r="K30" s="58">
        <v>44</v>
      </c>
      <c r="L30" s="58">
        <v>42</v>
      </c>
      <c r="M30" s="58">
        <v>41</v>
      </c>
      <c r="N30" s="58">
        <v>39</v>
      </c>
      <c r="O30" s="58">
        <v>38</v>
      </c>
      <c r="P30" s="58">
        <v>38</v>
      </c>
      <c r="Q30" s="58">
        <v>38</v>
      </c>
      <c r="R30" s="58">
        <v>41</v>
      </c>
      <c r="S30" s="58">
        <v>39</v>
      </c>
      <c r="T30" s="58">
        <v>39</v>
      </c>
      <c r="U30" s="58">
        <v>38</v>
      </c>
      <c r="V30" s="58">
        <v>37</v>
      </c>
      <c r="W30" s="58">
        <v>35</v>
      </c>
      <c r="X30" s="58">
        <v>34</v>
      </c>
      <c r="Y30" s="58">
        <v>32</v>
      </c>
      <c r="Z30" s="58">
        <v>31</v>
      </c>
      <c r="AA30" s="58">
        <v>29</v>
      </c>
      <c r="AB30" s="58">
        <v>27</v>
      </c>
      <c r="AC30" s="58">
        <v>24</v>
      </c>
      <c r="AD30" s="17">
        <v>49.6</v>
      </c>
      <c r="AE30" s="112"/>
      <c r="AF30" s="111" cm="1">
        <f t="array" ref="AF30">[1]!dbsum(F30:H30)</f>
        <v>49.6</v>
      </c>
      <c r="AG30" s="112" cm="1">
        <f t="array" ref="AG30">[1]!dbsum(I30:K30)</f>
        <v>49.1</v>
      </c>
      <c r="AH30" s="112" cm="1">
        <f t="array" ref="AH30">[1]!dbsum(L30:N30)</f>
        <v>45.6</v>
      </c>
      <c r="AI30" s="112" cm="1">
        <f t="array" ref="AI30">[1]!dbsum(O30:Q30)</f>
        <v>42.8</v>
      </c>
      <c r="AJ30" s="112" cm="1">
        <f t="array" ref="AJ30">[1]!dbsum(R30:T30)</f>
        <v>44.5</v>
      </c>
      <c r="AK30" s="112" cm="1">
        <f t="array" ref="AK30">[1]!dbsum(U30:W30)</f>
        <v>41.6</v>
      </c>
      <c r="AL30" s="112" cm="1">
        <f t="array" ref="AL30">[1]!dbsum(X30:Z30)</f>
        <v>37.299999999999997</v>
      </c>
      <c r="AM30" s="113" cm="1">
        <f t="array" ref="AM30">[1]!dbsum(AA30:AC30)</f>
        <v>31.9</v>
      </c>
      <c r="AO30" s="28">
        <f t="shared" si="2"/>
        <v>15</v>
      </c>
      <c r="AP30" s="50" t="str">
        <f t="shared" si="3"/>
        <v>Southeast of AT2</v>
      </c>
      <c r="AQ30" s="137">
        <f t="shared" si="5"/>
        <v>17.8</v>
      </c>
      <c r="AR30" s="123">
        <f t="shared" si="6"/>
        <v>12.8</v>
      </c>
      <c r="AS30" s="123">
        <f t="shared" si="7"/>
        <v>20.5</v>
      </c>
      <c r="AT30" s="123">
        <f t="shared" si="8"/>
        <v>25.9</v>
      </c>
      <c r="AU30" s="123">
        <f t="shared" si="9"/>
        <v>27.9</v>
      </c>
      <c r="AV30" s="123">
        <f t="shared" si="10"/>
        <v>30.6</v>
      </c>
      <c r="AW30" s="123">
        <f t="shared" si="11"/>
        <v>31.1</v>
      </c>
      <c r="AX30" s="123">
        <f t="shared" si="12"/>
        <v>32.4</v>
      </c>
      <c r="AY30" s="123">
        <f t="shared" si="13"/>
        <v>32.4</v>
      </c>
      <c r="AZ30" s="123">
        <f t="shared" si="14"/>
        <v>33.799999999999997</v>
      </c>
      <c r="BA30" s="123">
        <f t="shared" si="15"/>
        <v>34.799999999999997</v>
      </c>
      <c r="BB30" s="123">
        <f t="shared" si="16"/>
        <v>36.1</v>
      </c>
      <c r="BC30" s="123">
        <f t="shared" si="17"/>
        <v>40.200000000000003</v>
      </c>
      <c r="BD30" s="123">
        <f t="shared" si="18"/>
        <v>39</v>
      </c>
      <c r="BE30" s="123">
        <f t="shared" si="19"/>
        <v>39.6</v>
      </c>
      <c r="BF30" s="123">
        <f t="shared" si="20"/>
        <v>39</v>
      </c>
      <c r="BG30" s="123">
        <f t="shared" si="21"/>
        <v>38.200000000000003</v>
      </c>
      <c r="BH30" s="123">
        <f t="shared" si="22"/>
        <v>36.299999999999997</v>
      </c>
      <c r="BI30" s="123">
        <f t="shared" si="23"/>
        <v>35.200000000000003</v>
      </c>
      <c r="BJ30" s="123">
        <f t="shared" si="24"/>
        <v>33</v>
      </c>
      <c r="BK30" s="123">
        <f t="shared" si="25"/>
        <v>31.5</v>
      </c>
      <c r="BL30" s="123">
        <f t="shared" si="26"/>
        <v>28.9</v>
      </c>
      <c r="BM30" s="123">
        <f t="shared" si="27"/>
        <v>25.9</v>
      </c>
      <c r="BN30" s="138">
        <f t="shared" si="28"/>
        <v>21.5</v>
      </c>
      <c r="BO30" s="124">
        <f>[1]!dbsum(AQ30:BN30)</f>
        <v>48.5</v>
      </c>
    </row>
    <row r="31" spans="2:67" x14ac:dyDescent="0.3">
      <c r="B31" s="41" t="s">
        <v>364</v>
      </c>
      <c r="D31" s="15">
        <v>16</v>
      </c>
      <c r="E31" s="18" t="s">
        <v>56</v>
      </c>
      <c r="F31" s="58">
        <v>61</v>
      </c>
      <c r="G31" s="58">
        <v>56</v>
      </c>
      <c r="H31" s="58">
        <v>58</v>
      </c>
      <c r="I31" s="58">
        <v>58</v>
      </c>
      <c r="J31" s="58">
        <v>60</v>
      </c>
      <c r="K31" s="58">
        <v>59</v>
      </c>
      <c r="L31" s="58">
        <v>60</v>
      </c>
      <c r="M31" s="58">
        <v>60</v>
      </c>
      <c r="N31" s="58">
        <v>60</v>
      </c>
      <c r="O31" s="58">
        <v>60</v>
      </c>
      <c r="P31" s="58">
        <v>60</v>
      </c>
      <c r="Q31" s="58">
        <v>59</v>
      </c>
      <c r="R31" s="58">
        <v>56</v>
      </c>
      <c r="S31" s="58">
        <v>56</v>
      </c>
      <c r="T31" s="58">
        <v>56</v>
      </c>
      <c r="U31" s="58">
        <v>56</v>
      </c>
      <c r="V31" s="58">
        <v>55</v>
      </c>
      <c r="W31" s="58">
        <v>53</v>
      </c>
      <c r="X31" s="58">
        <v>53</v>
      </c>
      <c r="Y31" s="58">
        <v>52</v>
      </c>
      <c r="Z31" s="58">
        <v>50</v>
      </c>
      <c r="AA31" s="58">
        <v>49</v>
      </c>
      <c r="AB31" s="58">
        <v>46</v>
      </c>
      <c r="AC31" s="58">
        <v>45</v>
      </c>
      <c r="AD31" s="17">
        <v>67.8</v>
      </c>
      <c r="AE31" s="112"/>
      <c r="AF31" s="111" cm="1">
        <f t="array" ref="AF31">[1]!dbsum(F31:H31)</f>
        <v>63.6</v>
      </c>
      <c r="AG31" s="112" cm="1">
        <f t="array" ref="AG31">[1]!dbsum(I31:K31)</f>
        <v>63.8</v>
      </c>
      <c r="AH31" s="112" cm="1">
        <f t="array" ref="AH31">[1]!dbsum(L31:N31)</f>
        <v>64.8</v>
      </c>
      <c r="AI31" s="112" cm="1">
        <f t="array" ref="AI31">[1]!dbsum(O31:Q31)</f>
        <v>64.5</v>
      </c>
      <c r="AJ31" s="112" cm="1">
        <f t="array" ref="AJ31">[1]!dbsum(R31:T31)</f>
        <v>60.8</v>
      </c>
      <c r="AK31" s="112" cm="1">
        <f t="array" ref="AK31">[1]!dbsum(U31:W31)</f>
        <v>59.6</v>
      </c>
      <c r="AL31" s="112" cm="1">
        <f t="array" ref="AL31">[1]!dbsum(X31:Z31)</f>
        <v>56.6</v>
      </c>
      <c r="AM31" s="113" cm="1">
        <f t="array" ref="AM31">[1]!dbsum(AA31:AC31)</f>
        <v>51.8</v>
      </c>
      <c r="AO31" s="28">
        <f t="shared" si="2"/>
        <v>16</v>
      </c>
      <c r="AP31" s="50" t="str">
        <f t="shared" si="3"/>
        <v>1m above edge of AT2</v>
      </c>
      <c r="AQ31" s="137">
        <f t="shared" si="5"/>
        <v>30.8</v>
      </c>
      <c r="AR31" s="123">
        <f t="shared" si="6"/>
        <v>29.8</v>
      </c>
      <c r="AS31" s="123">
        <f t="shared" si="7"/>
        <v>35.5</v>
      </c>
      <c r="AT31" s="123">
        <f t="shared" si="8"/>
        <v>38.9</v>
      </c>
      <c r="AU31" s="123">
        <f t="shared" si="9"/>
        <v>43.9</v>
      </c>
      <c r="AV31" s="123">
        <f t="shared" si="10"/>
        <v>45.6</v>
      </c>
      <c r="AW31" s="123">
        <f t="shared" si="11"/>
        <v>49.1</v>
      </c>
      <c r="AX31" s="123">
        <f t="shared" si="12"/>
        <v>51.4</v>
      </c>
      <c r="AY31" s="123">
        <f t="shared" si="13"/>
        <v>53.4</v>
      </c>
      <c r="AZ31" s="123">
        <f t="shared" si="14"/>
        <v>55.8</v>
      </c>
      <c r="BA31" s="123">
        <f t="shared" si="15"/>
        <v>56.8</v>
      </c>
      <c r="BB31" s="123">
        <f t="shared" si="16"/>
        <v>57.1</v>
      </c>
      <c r="BC31" s="123">
        <f t="shared" si="17"/>
        <v>55.2</v>
      </c>
      <c r="BD31" s="123">
        <f t="shared" si="18"/>
        <v>56</v>
      </c>
      <c r="BE31" s="123">
        <f t="shared" si="19"/>
        <v>56.6</v>
      </c>
      <c r="BF31" s="123">
        <f t="shared" si="20"/>
        <v>57</v>
      </c>
      <c r="BG31" s="123">
        <f t="shared" si="21"/>
        <v>56.2</v>
      </c>
      <c r="BH31" s="123">
        <f t="shared" si="22"/>
        <v>54.3</v>
      </c>
      <c r="BI31" s="123">
        <f t="shared" si="23"/>
        <v>54.2</v>
      </c>
      <c r="BJ31" s="123">
        <f t="shared" si="24"/>
        <v>53</v>
      </c>
      <c r="BK31" s="123">
        <f t="shared" si="25"/>
        <v>50.5</v>
      </c>
      <c r="BL31" s="123">
        <f t="shared" si="26"/>
        <v>48.9</v>
      </c>
      <c r="BM31" s="123">
        <f t="shared" si="27"/>
        <v>44.9</v>
      </c>
      <c r="BN31" s="138">
        <f t="shared" si="28"/>
        <v>42.5</v>
      </c>
      <c r="BO31" s="124">
        <f>[1]!dbsum(AQ31:BN31)</f>
        <v>67</v>
      </c>
    </row>
    <row r="32" spans="2:67" x14ac:dyDescent="0.3">
      <c r="B32" s="41" t="s">
        <v>365</v>
      </c>
      <c r="D32" s="15">
        <v>17</v>
      </c>
      <c r="E32" s="18" t="s">
        <v>57</v>
      </c>
      <c r="F32" s="58">
        <v>76</v>
      </c>
      <c r="G32" s="58">
        <v>66</v>
      </c>
      <c r="H32" s="58">
        <v>61</v>
      </c>
      <c r="I32" s="58">
        <v>75</v>
      </c>
      <c r="J32" s="58">
        <v>87</v>
      </c>
      <c r="K32" s="58">
        <v>98</v>
      </c>
      <c r="L32" s="58">
        <v>96</v>
      </c>
      <c r="M32" s="58">
        <v>90</v>
      </c>
      <c r="N32" s="58">
        <v>71</v>
      </c>
      <c r="O32" s="58">
        <v>65</v>
      </c>
      <c r="P32" s="58">
        <v>65</v>
      </c>
      <c r="Q32" s="58">
        <v>59</v>
      </c>
      <c r="R32" s="58">
        <v>61</v>
      </c>
      <c r="S32" s="58">
        <v>56</v>
      </c>
      <c r="T32" s="58">
        <v>54</v>
      </c>
      <c r="U32" s="58">
        <v>53</v>
      </c>
      <c r="V32" s="58">
        <v>52</v>
      </c>
      <c r="W32" s="58">
        <v>53</v>
      </c>
      <c r="X32" s="58">
        <v>52</v>
      </c>
      <c r="Y32" s="58">
        <v>51</v>
      </c>
      <c r="Z32" s="58">
        <v>48</v>
      </c>
      <c r="AA32" s="58">
        <v>43</v>
      </c>
      <c r="AB32" s="58">
        <v>41</v>
      </c>
      <c r="AC32" s="58">
        <v>37</v>
      </c>
      <c r="AD32" s="17">
        <v>89.8</v>
      </c>
      <c r="AE32" s="112"/>
      <c r="AF32" s="111" cm="1">
        <f t="array" ref="AF32">[1]!dbsum(F32:H32)</f>
        <v>76.5</v>
      </c>
      <c r="AG32" s="112" cm="1">
        <f t="array" ref="AG32">[1]!dbsum(I32:K32)</f>
        <v>98.4</v>
      </c>
      <c r="AH32" s="112" cm="1">
        <f t="array" ref="AH32">[1]!dbsum(L32:N32)</f>
        <v>97</v>
      </c>
      <c r="AI32" s="112" cm="1">
        <f t="array" ref="AI32">[1]!dbsum(O32:Q32)</f>
        <v>68.5</v>
      </c>
      <c r="AJ32" s="112" cm="1">
        <f t="array" ref="AJ32">[1]!dbsum(R32:T32)</f>
        <v>62.8</v>
      </c>
      <c r="AK32" s="112" cm="1">
        <f t="array" ref="AK32">[1]!dbsum(U32:W32)</f>
        <v>57.5</v>
      </c>
      <c r="AL32" s="112" cm="1">
        <f t="array" ref="AL32">[1]!dbsum(X32:Z32)</f>
        <v>55.4</v>
      </c>
      <c r="AM32" s="113" cm="1">
        <f t="array" ref="AM32">[1]!dbsum(AA32:AC32)</f>
        <v>45.7</v>
      </c>
      <c r="AO32" s="28">
        <f t="shared" si="2"/>
        <v>17</v>
      </c>
      <c r="AP32" s="50" t="str">
        <f t="shared" si="3"/>
        <v>1m from deformed pipe</v>
      </c>
      <c r="AQ32" s="137">
        <f t="shared" si="5"/>
        <v>45.8</v>
      </c>
      <c r="AR32" s="123">
        <f t="shared" si="6"/>
        <v>39.799999999999997</v>
      </c>
      <c r="AS32" s="123">
        <f t="shared" si="7"/>
        <v>38.5</v>
      </c>
      <c r="AT32" s="123">
        <f t="shared" si="8"/>
        <v>55.9</v>
      </c>
      <c r="AU32" s="123">
        <f t="shared" si="9"/>
        <v>70.900000000000006</v>
      </c>
      <c r="AV32" s="123">
        <f t="shared" si="10"/>
        <v>84.6</v>
      </c>
      <c r="AW32" s="123">
        <f t="shared" si="11"/>
        <v>85.1</v>
      </c>
      <c r="AX32" s="123">
        <f t="shared" si="12"/>
        <v>81.400000000000006</v>
      </c>
      <c r="AY32" s="123">
        <f t="shared" si="13"/>
        <v>64.400000000000006</v>
      </c>
      <c r="AZ32" s="123">
        <f t="shared" si="14"/>
        <v>60.8</v>
      </c>
      <c r="BA32" s="123">
        <f t="shared" si="15"/>
        <v>61.8</v>
      </c>
      <c r="BB32" s="123">
        <f t="shared" si="16"/>
        <v>57.1</v>
      </c>
      <c r="BC32" s="123">
        <f t="shared" si="17"/>
        <v>60.2</v>
      </c>
      <c r="BD32" s="123">
        <f t="shared" si="18"/>
        <v>56</v>
      </c>
      <c r="BE32" s="123">
        <f t="shared" si="19"/>
        <v>54.6</v>
      </c>
      <c r="BF32" s="123">
        <f t="shared" si="20"/>
        <v>54</v>
      </c>
      <c r="BG32" s="123">
        <f t="shared" si="21"/>
        <v>53.2</v>
      </c>
      <c r="BH32" s="123">
        <f t="shared" si="22"/>
        <v>54.3</v>
      </c>
      <c r="BI32" s="123">
        <f t="shared" si="23"/>
        <v>53.2</v>
      </c>
      <c r="BJ32" s="123">
        <f t="shared" si="24"/>
        <v>52</v>
      </c>
      <c r="BK32" s="123">
        <f t="shared" si="25"/>
        <v>48.5</v>
      </c>
      <c r="BL32" s="123">
        <f t="shared" si="26"/>
        <v>42.9</v>
      </c>
      <c r="BM32" s="123">
        <f t="shared" si="27"/>
        <v>39.9</v>
      </c>
      <c r="BN32" s="138">
        <f t="shared" si="28"/>
        <v>34.5</v>
      </c>
      <c r="BO32" s="124">
        <f>[1]!dbsum(AQ32:BN32)</f>
        <v>88.9</v>
      </c>
    </row>
    <row r="33" spans="2:67" x14ac:dyDescent="0.3">
      <c r="B33" s="41" t="s">
        <v>366</v>
      </c>
      <c r="D33" s="15">
        <v>18</v>
      </c>
      <c r="E33" s="18" t="s">
        <v>58</v>
      </c>
      <c r="F33" s="58">
        <v>83</v>
      </c>
      <c r="G33" s="58">
        <v>69</v>
      </c>
      <c r="H33" s="58">
        <v>71</v>
      </c>
      <c r="I33" s="58">
        <v>80</v>
      </c>
      <c r="J33" s="58">
        <v>86</v>
      </c>
      <c r="K33" s="58">
        <v>88</v>
      </c>
      <c r="L33" s="58">
        <v>86</v>
      </c>
      <c r="M33" s="58">
        <v>77</v>
      </c>
      <c r="N33" s="58">
        <v>71</v>
      </c>
      <c r="O33" s="58">
        <v>70</v>
      </c>
      <c r="P33" s="58">
        <v>69</v>
      </c>
      <c r="Q33" s="58">
        <v>70</v>
      </c>
      <c r="R33" s="58">
        <v>66</v>
      </c>
      <c r="S33" s="58">
        <v>66</v>
      </c>
      <c r="T33" s="58">
        <v>66</v>
      </c>
      <c r="U33" s="58">
        <v>64</v>
      </c>
      <c r="V33" s="58">
        <v>64</v>
      </c>
      <c r="W33" s="58">
        <v>63</v>
      </c>
      <c r="X33" s="58">
        <v>66</v>
      </c>
      <c r="Y33" s="58">
        <v>72</v>
      </c>
      <c r="Z33" s="58">
        <v>59</v>
      </c>
      <c r="AA33" s="58">
        <v>55</v>
      </c>
      <c r="AB33" s="58">
        <v>55</v>
      </c>
      <c r="AC33" s="58">
        <v>54</v>
      </c>
      <c r="AD33" s="17">
        <v>82.6</v>
      </c>
      <c r="AE33" s="112"/>
      <c r="AF33" s="111" cm="1">
        <f t="array" ref="AF33">[1]!dbsum(F33:H33)</f>
        <v>83.4</v>
      </c>
      <c r="AG33" s="112" cm="1">
        <f t="array" ref="AG33">[1]!dbsum(I33:K33)</f>
        <v>90.5</v>
      </c>
      <c r="AH33" s="112" cm="1">
        <f t="array" ref="AH33">[1]!dbsum(L33:N33)</f>
        <v>86.6</v>
      </c>
      <c r="AI33" s="112" cm="1">
        <f t="array" ref="AI33">[1]!dbsum(O33:Q33)</f>
        <v>74.5</v>
      </c>
      <c r="AJ33" s="112" cm="1">
        <f t="array" ref="AJ33">[1]!dbsum(R33:T33)</f>
        <v>70.8</v>
      </c>
      <c r="AK33" s="112" cm="1">
        <f t="array" ref="AK33">[1]!dbsum(U33:W33)</f>
        <v>68.5</v>
      </c>
      <c r="AL33" s="112" cm="1">
        <f t="array" ref="AL33">[1]!dbsum(X33:Z33)</f>
        <v>73.099999999999994</v>
      </c>
      <c r="AM33" s="113" cm="1">
        <f t="array" ref="AM33">[1]!dbsum(AA33:AC33)</f>
        <v>59.5</v>
      </c>
      <c r="AO33" s="28">
        <f t="shared" si="2"/>
        <v>18</v>
      </c>
      <c r="AP33" s="50" t="str">
        <f t="shared" si="3"/>
        <v>1m from MCC Generator</v>
      </c>
      <c r="AQ33" s="137">
        <f t="shared" si="5"/>
        <v>52.8</v>
      </c>
      <c r="AR33" s="123">
        <f t="shared" si="6"/>
        <v>42.8</v>
      </c>
      <c r="AS33" s="123">
        <f t="shared" si="7"/>
        <v>48.5</v>
      </c>
      <c r="AT33" s="123">
        <f t="shared" si="8"/>
        <v>60.9</v>
      </c>
      <c r="AU33" s="123">
        <f t="shared" si="9"/>
        <v>69.900000000000006</v>
      </c>
      <c r="AV33" s="123">
        <f t="shared" si="10"/>
        <v>74.599999999999994</v>
      </c>
      <c r="AW33" s="123">
        <f t="shared" si="11"/>
        <v>75.099999999999994</v>
      </c>
      <c r="AX33" s="123">
        <f t="shared" si="12"/>
        <v>68.400000000000006</v>
      </c>
      <c r="AY33" s="123">
        <f t="shared" si="13"/>
        <v>64.400000000000006</v>
      </c>
      <c r="AZ33" s="123">
        <f t="shared" si="14"/>
        <v>65.8</v>
      </c>
      <c r="BA33" s="123">
        <f t="shared" si="15"/>
        <v>65.8</v>
      </c>
      <c r="BB33" s="123">
        <f t="shared" si="16"/>
        <v>68.099999999999994</v>
      </c>
      <c r="BC33" s="123">
        <f t="shared" si="17"/>
        <v>65.2</v>
      </c>
      <c r="BD33" s="123">
        <f t="shared" si="18"/>
        <v>66</v>
      </c>
      <c r="BE33" s="123">
        <f t="shared" si="19"/>
        <v>66.599999999999994</v>
      </c>
      <c r="BF33" s="123">
        <f t="shared" si="20"/>
        <v>65</v>
      </c>
      <c r="BG33" s="123">
        <f t="shared" si="21"/>
        <v>65.2</v>
      </c>
      <c r="BH33" s="123">
        <f t="shared" si="22"/>
        <v>64.3</v>
      </c>
      <c r="BI33" s="123">
        <f t="shared" si="23"/>
        <v>67.2</v>
      </c>
      <c r="BJ33" s="123">
        <f t="shared" si="24"/>
        <v>73</v>
      </c>
      <c r="BK33" s="123">
        <f t="shared" si="25"/>
        <v>59.5</v>
      </c>
      <c r="BL33" s="123">
        <f t="shared" si="26"/>
        <v>54.9</v>
      </c>
      <c r="BM33" s="123">
        <f t="shared" si="27"/>
        <v>53.9</v>
      </c>
      <c r="BN33" s="138">
        <f t="shared" si="28"/>
        <v>51.5</v>
      </c>
      <c r="BO33" s="124">
        <f>[1]!dbsum(AQ33:BN33)</f>
        <v>81.599999999999994</v>
      </c>
    </row>
    <row r="34" spans="2:67" x14ac:dyDescent="0.3">
      <c r="B34" s="41" t="s">
        <v>367</v>
      </c>
      <c r="D34" s="15">
        <v>19</v>
      </c>
      <c r="E34" s="18" t="s">
        <v>59</v>
      </c>
      <c r="F34" s="58">
        <v>68</v>
      </c>
      <c r="G34" s="58">
        <v>61</v>
      </c>
      <c r="H34" s="58">
        <v>81</v>
      </c>
      <c r="I34" s="58">
        <v>72</v>
      </c>
      <c r="J34" s="58">
        <v>59</v>
      </c>
      <c r="K34" s="58">
        <v>59</v>
      </c>
      <c r="L34" s="58">
        <v>57</v>
      </c>
      <c r="M34" s="58">
        <v>60</v>
      </c>
      <c r="N34" s="58">
        <v>62</v>
      </c>
      <c r="O34" s="58">
        <v>64</v>
      </c>
      <c r="P34" s="58">
        <v>62</v>
      </c>
      <c r="Q34" s="58">
        <v>62</v>
      </c>
      <c r="R34" s="58">
        <v>61</v>
      </c>
      <c r="S34" s="58">
        <v>60</v>
      </c>
      <c r="T34" s="58">
        <v>60</v>
      </c>
      <c r="U34" s="58">
        <v>59</v>
      </c>
      <c r="V34" s="58">
        <v>56</v>
      </c>
      <c r="W34" s="58">
        <v>55</v>
      </c>
      <c r="X34" s="58">
        <v>53</v>
      </c>
      <c r="Y34" s="58">
        <v>51</v>
      </c>
      <c r="Z34" s="58">
        <v>51</v>
      </c>
      <c r="AA34" s="58">
        <v>49</v>
      </c>
      <c r="AB34" s="58">
        <v>50</v>
      </c>
      <c r="AC34" s="58">
        <v>47</v>
      </c>
      <c r="AD34" s="17">
        <v>71</v>
      </c>
      <c r="AE34" s="112"/>
      <c r="AF34" s="111" cm="1">
        <f t="array" ref="AF34">[1]!dbsum(F34:H34)</f>
        <v>81.3</v>
      </c>
      <c r="AG34" s="112" cm="1">
        <f t="array" ref="AG34">[1]!dbsum(I34:K34)</f>
        <v>72.400000000000006</v>
      </c>
      <c r="AH34" s="112" cm="1">
        <f t="array" ref="AH34">[1]!dbsum(L34:N34)</f>
        <v>64.900000000000006</v>
      </c>
      <c r="AI34" s="112" cm="1">
        <f t="array" ref="AI34">[1]!dbsum(O34:Q34)</f>
        <v>67.5</v>
      </c>
      <c r="AJ34" s="112" cm="1">
        <f t="array" ref="AJ34">[1]!dbsum(R34:T34)</f>
        <v>65.099999999999994</v>
      </c>
      <c r="AK34" s="112" cm="1">
        <f t="array" ref="AK34">[1]!dbsum(U34:W34)</f>
        <v>61.8</v>
      </c>
      <c r="AL34" s="112" cm="1">
        <f t="array" ref="AL34">[1]!dbsum(X34:Z34)</f>
        <v>56.5</v>
      </c>
      <c r="AM34" s="113" cm="1">
        <f t="array" ref="AM34">[1]!dbsum(AA34:AC34)</f>
        <v>53.6</v>
      </c>
      <c r="AO34" s="28">
        <f t="shared" si="2"/>
        <v>19</v>
      </c>
      <c r="AP34" s="50" t="str">
        <f t="shared" si="3"/>
        <v>Rear of DAF 1</v>
      </c>
      <c r="AQ34" s="137">
        <f t="shared" si="5"/>
        <v>37.799999999999997</v>
      </c>
      <c r="AR34" s="123">
        <f t="shared" si="6"/>
        <v>34.799999999999997</v>
      </c>
      <c r="AS34" s="123">
        <f t="shared" si="7"/>
        <v>58.5</v>
      </c>
      <c r="AT34" s="123">
        <f t="shared" si="8"/>
        <v>52.9</v>
      </c>
      <c r="AU34" s="123">
        <f t="shared" si="9"/>
        <v>42.9</v>
      </c>
      <c r="AV34" s="123">
        <f t="shared" si="10"/>
        <v>45.6</v>
      </c>
      <c r="AW34" s="123">
        <f t="shared" si="11"/>
        <v>46.1</v>
      </c>
      <c r="AX34" s="123">
        <f t="shared" si="12"/>
        <v>51.4</v>
      </c>
      <c r="AY34" s="123">
        <f t="shared" si="13"/>
        <v>55.4</v>
      </c>
      <c r="AZ34" s="123">
        <f t="shared" si="14"/>
        <v>59.8</v>
      </c>
      <c r="BA34" s="123">
        <f t="shared" si="15"/>
        <v>58.8</v>
      </c>
      <c r="BB34" s="123">
        <f t="shared" si="16"/>
        <v>60.1</v>
      </c>
      <c r="BC34" s="123">
        <f t="shared" si="17"/>
        <v>60.2</v>
      </c>
      <c r="BD34" s="123">
        <f t="shared" si="18"/>
        <v>60</v>
      </c>
      <c r="BE34" s="123">
        <f t="shared" si="19"/>
        <v>60.6</v>
      </c>
      <c r="BF34" s="123">
        <f t="shared" si="20"/>
        <v>60</v>
      </c>
      <c r="BG34" s="123">
        <f t="shared" si="21"/>
        <v>57.2</v>
      </c>
      <c r="BH34" s="123">
        <f t="shared" si="22"/>
        <v>56.3</v>
      </c>
      <c r="BI34" s="123">
        <f t="shared" si="23"/>
        <v>54.2</v>
      </c>
      <c r="BJ34" s="123">
        <f t="shared" si="24"/>
        <v>52</v>
      </c>
      <c r="BK34" s="123">
        <f t="shared" si="25"/>
        <v>51.5</v>
      </c>
      <c r="BL34" s="123">
        <f t="shared" si="26"/>
        <v>48.9</v>
      </c>
      <c r="BM34" s="123">
        <f t="shared" si="27"/>
        <v>48.9</v>
      </c>
      <c r="BN34" s="138">
        <f t="shared" si="28"/>
        <v>44.5</v>
      </c>
      <c r="BO34" s="124">
        <f>[1]!dbsum(AQ34:BN34)</f>
        <v>70.099999999999994</v>
      </c>
    </row>
    <row r="35" spans="2:67" ht="15" thickBot="1" x14ac:dyDescent="0.35">
      <c r="B35" s="42" t="s">
        <v>368</v>
      </c>
      <c r="D35" s="20">
        <v>20</v>
      </c>
      <c r="E35" s="21" t="s">
        <v>46</v>
      </c>
      <c r="F35" s="107">
        <v>57</v>
      </c>
      <c r="G35" s="107">
        <v>54</v>
      </c>
      <c r="H35" s="107">
        <v>55</v>
      </c>
      <c r="I35" s="107">
        <v>49</v>
      </c>
      <c r="J35" s="107">
        <v>46</v>
      </c>
      <c r="K35" s="107">
        <v>47</v>
      </c>
      <c r="L35" s="107">
        <v>50</v>
      </c>
      <c r="M35" s="107">
        <v>50</v>
      </c>
      <c r="N35" s="107">
        <v>48</v>
      </c>
      <c r="O35" s="107">
        <v>51</v>
      </c>
      <c r="P35" s="107">
        <v>49</v>
      </c>
      <c r="Q35" s="107">
        <v>46</v>
      </c>
      <c r="R35" s="107">
        <v>51</v>
      </c>
      <c r="S35" s="107">
        <v>48</v>
      </c>
      <c r="T35" s="107">
        <v>47</v>
      </c>
      <c r="U35" s="107">
        <v>50</v>
      </c>
      <c r="V35" s="107">
        <v>49</v>
      </c>
      <c r="W35" s="107">
        <v>45</v>
      </c>
      <c r="X35" s="107">
        <v>44</v>
      </c>
      <c r="Y35" s="107">
        <v>50</v>
      </c>
      <c r="Z35" s="107">
        <v>40</v>
      </c>
      <c r="AA35" s="107">
        <v>47</v>
      </c>
      <c r="AB35" s="107">
        <v>66</v>
      </c>
      <c r="AC35" s="107">
        <v>50</v>
      </c>
      <c r="AD35" s="23">
        <v>67</v>
      </c>
      <c r="AE35" s="112"/>
      <c r="AF35" s="114" cm="1">
        <f t="array" ref="AF35">[1]!dbsum(F35:H35)</f>
        <v>60.3</v>
      </c>
      <c r="AG35" s="115" cm="1">
        <f t="array" ref="AG35">[1]!dbsum(I35:K35)</f>
        <v>52.3</v>
      </c>
      <c r="AH35" s="115" cm="1">
        <f t="array" ref="AH35">[1]!dbsum(L35:N35)</f>
        <v>54.2</v>
      </c>
      <c r="AI35" s="115" cm="1">
        <f t="array" ref="AI35">[1]!dbsum(O35:Q35)</f>
        <v>53.9</v>
      </c>
      <c r="AJ35" s="115" cm="1">
        <f t="array" ref="AJ35">[1]!dbsum(R35:T35)</f>
        <v>53.8</v>
      </c>
      <c r="AK35" s="115" cm="1">
        <f t="array" ref="AK35">[1]!dbsum(U35:W35)</f>
        <v>53.2</v>
      </c>
      <c r="AL35" s="115" cm="1">
        <f t="array" ref="AL35">[1]!dbsum(X35:Z35)</f>
        <v>51.3</v>
      </c>
      <c r="AM35" s="116" cm="1">
        <f t="array" ref="AM35">[1]!dbsum(AA35:AC35)</f>
        <v>66.2</v>
      </c>
      <c r="AO35" s="30">
        <f t="shared" si="2"/>
        <v>20</v>
      </c>
      <c r="AP35" s="51" t="str">
        <f t="shared" si="3"/>
        <v>At site boundary</v>
      </c>
      <c r="AQ35" s="139">
        <f t="shared" si="5"/>
        <v>26.8</v>
      </c>
      <c r="AR35" s="125">
        <f t="shared" si="6"/>
        <v>27.8</v>
      </c>
      <c r="AS35" s="125">
        <f t="shared" si="7"/>
        <v>32.5</v>
      </c>
      <c r="AT35" s="125">
        <f t="shared" si="8"/>
        <v>29.9</v>
      </c>
      <c r="AU35" s="125">
        <f t="shared" si="9"/>
        <v>29.9</v>
      </c>
      <c r="AV35" s="125">
        <f t="shared" si="10"/>
        <v>33.6</v>
      </c>
      <c r="AW35" s="125">
        <f t="shared" si="11"/>
        <v>39.1</v>
      </c>
      <c r="AX35" s="125">
        <f t="shared" si="12"/>
        <v>41.4</v>
      </c>
      <c r="AY35" s="125">
        <f t="shared" si="13"/>
        <v>41.4</v>
      </c>
      <c r="AZ35" s="125">
        <f t="shared" si="14"/>
        <v>46.8</v>
      </c>
      <c r="BA35" s="125">
        <f t="shared" si="15"/>
        <v>45.8</v>
      </c>
      <c r="BB35" s="125">
        <f t="shared" si="16"/>
        <v>44.1</v>
      </c>
      <c r="BC35" s="125">
        <f t="shared" si="17"/>
        <v>50.2</v>
      </c>
      <c r="BD35" s="125">
        <f t="shared" si="18"/>
        <v>48</v>
      </c>
      <c r="BE35" s="125">
        <f t="shared" si="19"/>
        <v>47.6</v>
      </c>
      <c r="BF35" s="125">
        <f t="shared" si="20"/>
        <v>51</v>
      </c>
      <c r="BG35" s="125">
        <f t="shared" si="21"/>
        <v>50.2</v>
      </c>
      <c r="BH35" s="125">
        <f t="shared" si="22"/>
        <v>46.3</v>
      </c>
      <c r="BI35" s="125">
        <f t="shared" si="23"/>
        <v>45.2</v>
      </c>
      <c r="BJ35" s="125">
        <f t="shared" si="24"/>
        <v>51</v>
      </c>
      <c r="BK35" s="125">
        <f t="shared" si="25"/>
        <v>40.5</v>
      </c>
      <c r="BL35" s="125">
        <f t="shared" si="26"/>
        <v>46.9</v>
      </c>
      <c r="BM35" s="125">
        <f t="shared" si="27"/>
        <v>64.900000000000006</v>
      </c>
      <c r="BN35" s="140">
        <f t="shared" si="28"/>
        <v>47.5</v>
      </c>
      <c r="BO35" s="126">
        <f>[1]!dbsum(AQ35:BN35)</f>
        <v>66</v>
      </c>
    </row>
    <row r="36" spans="2:67" x14ac:dyDescent="0.3">
      <c r="D36" s="4"/>
      <c r="E36" s="3"/>
      <c r="AD36" s="24"/>
      <c r="AF36" s="19"/>
      <c r="AG36" s="19"/>
      <c r="AH36" s="19"/>
      <c r="AI36" s="19"/>
      <c r="AJ36" s="19"/>
      <c r="AK36" s="19"/>
      <c r="AL36" s="19"/>
      <c r="AM36" s="19"/>
    </row>
    <row r="37" spans="2:67" x14ac:dyDescent="0.3">
      <c r="E37" s="3"/>
      <c r="F37" s="19"/>
      <c r="G37" s="19"/>
      <c r="H37" s="19"/>
      <c r="I37" s="19"/>
      <c r="J37" s="19"/>
      <c r="K37" s="19"/>
      <c r="L37" s="19"/>
      <c r="M37" s="19"/>
      <c r="N37" s="19"/>
      <c r="O37" s="19"/>
      <c r="P37" s="19"/>
      <c r="Q37" s="19"/>
      <c r="R37" s="19"/>
      <c r="S37" s="19"/>
      <c r="T37" s="19"/>
      <c r="U37" s="19"/>
      <c r="V37" s="19"/>
      <c r="W37" s="19"/>
      <c r="X37" s="19"/>
      <c r="Y37" s="19"/>
      <c r="Z37" s="19"/>
      <c r="AA37" s="19"/>
      <c r="AB37" s="19"/>
      <c r="AC37" s="19"/>
      <c r="AD37" s="32"/>
    </row>
    <row r="38" spans="2:67" x14ac:dyDescent="0.3">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spans="2:67" x14ac:dyDescent="0.3">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spans="2:67" x14ac:dyDescent="0.3">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spans="2:67" x14ac:dyDescent="0.3">
      <c r="AD41" s="25"/>
    </row>
    <row r="42" spans="2:67" x14ac:dyDescent="0.3">
      <c r="G42" s="25"/>
      <c r="J42" s="25"/>
      <c r="M42" s="25"/>
      <c r="P42" s="25"/>
      <c r="S42" s="25"/>
      <c r="T42" s="25"/>
      <c r="V42" s="25"/>
      <c r="Y42" s="25"/>
      <c r="AB42" s="25"/>
      <c r="AD42" s="25"/>
    </row>
    <row r="90" spans="4:10" ht="15" thickBot="1" x14ac:dyDescent="0.35"/>
    <row r="91" spans="4:10" ht="218.1" customHeight="1" thickBot="1" x14ac:dyDescent="0.35">
      <c r="D91" s="305" t="s">
        <v>74</v>
      </c>
      <c r="E91" s="306" t="s">
        <v>78</v>
      </c>
      <c r="F91" s="307">
        <v>57</v>
      </c>
      <c r="G91" s="308" t="s">
        <v>702</v>
      </c>
      <c r="H91" s="46"/>
      <c r="J91" s="1"/>
    </row>
    <row r="93" spans="4:10" x14ac:dyDescent="0.3">
      <c r="D93" t="s">
        <v>67</v>
      </c>
    </row>
    <row r="94" spans="4:10" x14ac:dyDescent="0.3">
      <c r="D94" t="s">
        <v>68</v>
      </c>
    </row>
    <row r="95" spans="4:10" x14ac:dyDescent="0.3">
      <c r="D95" t="s">
        <v>69</v>
      </c>
    </row>
    <row r="96" spans="4:10" x14ac:dyDescent="0.3">
      <c r="D96" t="s">
        <v>32</v>
      </c>
    </row>
    <row r="97" spans="4:8" x14ac:dyDescent="0.3">
      <c r="D97" t="s">
        <v>70</v>
      </c>
    </row>
    <row r="98" spans="4:8" ht="15" thickBot="1" x14ac:dyDescent="0.35"/>
    <row r="99" spans="4:8" ht="101.4" thickBot="1" x14ac:dyDescent="0.35">
      <c r="D99" s="78" t="s">
        <v>75</v>
      </c>
      <c r="E99" s="240" t="s">
        <v>77</v>
      </c>
      <c r="F99" s="309">
        <v>86</v>
      </c>
      <c r="G99" s="310" t="s">
        <v>703</v>
      </c>
      <c r="H99" s="311" t="s">
        <v>704</v>
      </c>
    </row>
    <row r="100" spans="4:8" ht="29.4" thickBot="1" x14ac:dyDescent="0.35">
      <c r="F100" s="309">
        <v>69</v>
      </c>
      <c r="G100" s="310" t="s">
        <v>703</v>
      </c>
      <c r="H100" s="208" t="s">
        <v>705</v>
      </c>
    </row>
    <row r="101" spans="4:8" ht="15" thickBot="1" x14ac:dyDescent="0.35">
      <c r="H101" s="48"/>
    </row>
    <row r="102" spans="4:8" ht="115.8" thickBot="1" x14ac:dyDescent="0.35">
      <c r="D102" s="78" t="s">
        <v>76</v>
      </c>
      <c r="E102" s="240" t="s">
        <v>79</v>
      </c>
      <c r="F102" s="309">
        <v>72</v>
      </c>
      <c r="G102" s="310" t="s">
        <v>703</v>
      </c>
    </row>
  </sheetData>
  <mergeCells count="14">
    <mergeCell ref="AQ9:BN9"/>
    <mergeCell ref="B13:B15"/>
    <mergeCell ref="F14:AC14"/>
    <mergeCell ref="AF14:AM14"/>
    <mergeCell ref="D13:D15"/>
    <mergeCell ref="E13:E15"/>
    <mergeCell ref="F13:AC13"/>
    <mergeCell ref="AD13:AD15"/>
    <mergeCell ref="AF13:AM13"/>
    <mergeCell ref="AO13:AO15"/>
    <mergeCell ref="AP13:AP15"/>
    <mergeCell ref="AQ13:BN13"/>
    <mergeCell ref="BO13:BO15"/>
    <mergeCell ref="AQ14:BN14"/>
  </mergeCells>
  <phoneticPr fontId="12" type="noConversion"/>
  <pageMargins left="0.7" right="0.7" top="0.75" bottom="0.75" header="0.3" footer="0.3"/>
  <pageSetup paperSize="9" orientation="portrait" r:id="rId1"/>
  <ignoredErrors>
    <ignoredError sqref="AF16:AM35"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E1694-F1AA-42C5-9525-459E02E91205}">
  <sheetPr>
    <tabColor theme="4" tint="-0.249977111117893"/>
  </sheetPr>
  <dimension ref="B2:CC49"/>
  <sheetViews>
    <sheetView zoomScale="70" zoomScaleNormal="70" workbookViewId="0">
      <selection activeCell="BE18" sqref="BE18"/>
    </sheetView>
  </sheetViews>
  <sheetFormatPr defaultRowHeight="14.4" x14ac:dyDescent="0.3"/>
  <cols>
    <col min="2" max="2" width="25.88671875" bestFit="1" customWidth="1"/>
    <col min="4" max="4" width="37.21875" customWidth="1"/>
    <col min="5" max="5" width="22.44140625" customWidth="1"/>
    <col min="6" max="6" width="49.77734375" bestFit="1" customWidth="1"/>
    <col min="7" max="9" width="4.44140625" bestFit="1" customWidth="1"/>
    <col min="10" max="19" width="5.77734375" bestFit="1" customWidth="1"/>
    <col min="20" max="29" width="7.21875" bestFit="1" customWidth="1"/>
    <col min="30" max="30" width="8.44140625" bestFit="1" customWidth="1"/>
    <col min="31" max="31" width="7.33203125" bestFit="1" customWidth="1"/>
    <col min="33" max="33" width="7.21875" customWidth="1"/>
    <col min="34" max="36" width="5.77734375" bestFit="1" customWidth="1"/>
    <col min="37" max="40" width="7.109375" bestFit="1" customWidth="1"/>
    <col min="42" max="42" width="26" bestFit="1" customWidth="1"/>
    <col min="43" max="43" width="49.77734375" bestFit="1" customWidth="1"/>
    <col min="44" max="50" width="6.77734375" bestFit="1" customWidth="1"/>
    <col min="51" max="56" width="6" bestFit="1" customWidth="1"/>
    <col min="57" max="66" width="7.21875" bestFit="1" customWidth="1"/>
    <col min="67" max="67" width="8.44140625" bestFit="1" customWidth="1"/>
    <col min="68" max="68" width="7.44140625" bestFit="1" customWidth="1"/>
    <col min="69" max="69" width="27.44140625" bestFit="1" customWidth="1"/>
    <col min="70" max="70" width="22.77734375" customWidth="1"/>
    <col min="71" max="71" width="51.5546875" bestFit="1" customWidth="1"/>
    <col min="72" max="72" width="5.44140625" bestFit="1" customWidth="1"/>
    <col min="73" max="75" width="5.77734375" bestFit="1" customWidth="1"/>
    <col min="76" max="79" width="7.21875" bestFit="1" customWidth="1"/>
    <col min="80" max="80" width="7.44140625" bestFit="1" customWidth="1"/>
    <col min="81" max="81" width="8.5546875" customWidth="1"/>
  </cols>
  <sheetData>
    <row r="2" spans="2:81" ht="21" x14ac:dyDescent="0.4">
      <c r="B2" s="7"/>
      <c r="C2" s="7"/>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row>
    <row r="4" spans="2:81" x14ac:dyDescent="0.3">
      <c r="D4" t="s">
        <v>29</v>
      </c>
    </row>
    <row r="5" spans="2:81" x14ac:dyDescent="0.3">
      <c r="D5" t="s">
        <v>122</v>
      </c>
    </row>
    <row r="6" spans="2:81" x14ac:dyDescent="0.3">
      <c r="D6" t="s">
        <v>80</v>
      </c>
    </row>
    <row r="7" spans="2:81" x14ac:dyDescent="0.3">
      <c r="D7" t="s">
        <v>81</v>
      </c>
    </row>
    <row r="8" spans="2:81" ht="15" thickBot="1" x14ac:dyDescent="0.35">
      <c r="D8" t="s">
        <v>32</v>
      </c>
      <c r="AP8" s="1" t="s">
        <v>64</v>
      </c>
    </row>
    <row r="9" spans="2:81" ht="15" thickBot="1" x14ac:dyDescent="0.35">
      <c r="D9" t="s">
        <v>70</v>
      </c>
      <c r="AR9" s="365" t="s">
        <v>41</v>
      </c>
      <c r="AS9" s="366"/>
      <c r="AT9" s="366"/>
      <c r="AU9" s="366"/>
      <c r="AV9" s="366"/>
      <c r="AW9" s="366"/>
      <c r="AX9" s="366"/>
      <c r="AY9" s="366"/>
      <c r="AZ9" s="366"/>
      <c r="BA9" s="366"/>
      <c r="BB9" s="366"/>
      <c r="BC9" s="366"/>
      <c r="BD9" s="366"/>
      <c r="BE9" s="366"/>
      <c r="BF9" s="366"/>
      <c r="BG9" s="366"/>
      <c r="BH9" s="366"/>
      <c r="BI9" s="366"/>
      <c r="BJ9" s="366"/>
      <c r="BK9" s="366"/>
      <c r="BL9" s="366"/>
      <c r="BM9" s="366"/>
      <c r="BN9" s="366"/>
      <c r="BO9" s="367"/>
    </row>
    <row r="10" spans="2:81" ht="15" thickBot="1" x14ac:dyDescent="0.35">
      <c r="AR10" s="12">
        <v>50</v>
      </c>
      <c r="AS10" s="312">
        <v>63</v>
      </c>
      <c r="AT10" s="312">
        <v>80</v>
      </c>
      <c r="AU10" s="312">
        <v>100</v>
      </c>
      <c r="AV10" s="312">
        <v>125</v>
      </c>
      <c r="AW10" s="312">
        <v>160</v>
      </c>
      <c r="AX10" s="312">
        <v>200</v>
      </c>
      <c r="AY10" s="312">
        <v>250</v>
      </c>
      <c r="AZ10" s="312">
        <v>315</v>
      </c>
      <c r="BA10" s="312">
        <v>400</v>
      </c>
      <c r="BB10" s="312">
        <v>500</v>
      </c>
      <c r="BC10" s="312">
        <v>630</v>
      </c>
      <c r="BD10" s="312">
        <v>800</v>
      </c>
      <c r="BE10" s="312">
        <v>1000</v>
      </c>
      <c r="BF10" s="312">
        <v>1250</v>
      </c>
      <c r="BG10" s="312">
        <v>1600</v>
      </c>
      <c r="BH10" s="312">
        <v>2000</v>
      </c>
      <c r="BI10" s="312">
        <v>2500</v>
      </c>
      <c r="BJ10" s="312">
        <v>3150</v>
      </c>
      <c r="BK10" s="312">
        <v>4000</v>
      </c>
      <c r="BL10" s="312">
        <v>5000</v>
      </c>
      <c r="BM10" s="312">
        <v>6300</v>
      </c>
      <c r="BN10" s="312">
        <v>8000</v>
      </c>
      <c r="BO10" s="13">
        <v>10000</v>
      </c>
      <c r="BQ10" s="14" t="s">
        <v>62</v>
      </c>
      <c r="BR10" s="33">
        <v>85</v>
      </c>
    </row>
    <row r="11" spans="2:81" ht="15" thickBot="1" x14ac:dyDescent="0.35">
      <c r="D11" s="8"/>
      <c r="E11" s="8"/>
      <c r="AQ11" s="34" t="s">
        <v>60</v>
      </c>
      <c r="AR11" s="35">
        <v>-30.2</v>
      </c>
      <c r="AS11" s="36">
        <v>-26.2</v>
      </c>
      <c r="AT11" s="36">
        <v>-22.5</v>
      </c>
      <c r="AU11" s="36">
        <v>-19.100000000000001</v>
      </c>
      <c r="AV11" s="36">
        <v>-16.100000000000001</v>
      </c>
      <c r="AW11" s="36">
        <v>-13.4</v>
      </c>
      <c r="AX11" s="36">
        <v>-10.9</v>
      </c>
      <c r="AY11" s="36">
        <v>-8.6</v>
      </c>
      <c r="AZ11" s="36">
        <v>-6.6</v>
      </c>
      <c r="BA11" s="36">
        <v>-4.2</v>
      </c>
      <c r="BB11" s="36">
        <v>-3.2</v>
      </c>
      <c r="BC11" s="36">
        <v>-1.9</v>
      </c>
      <c r="BD11" s="36">
        <v>-0.8</v>
      </c>
      <c r="BE11" s="36">
        <v>0</v>
      </c>
      <c r="BF11" s="36">
        <v>0.6</v>
      </c>
      <c r="BG11" s="36">
        <v>1</v>
      </c>
      <c r="BH11" s="36">
        <v>1.2</v>
      </c>
      <c r="BI11" s="36">
        <v>1.3</v>
      </c>
      <c r="BJ11" s="36">
        <v>1.2</v>
      </c>
      <c r="BK11" s="36">
        <v>1</v>
      </c>
      <c r="BL11" s="36">
        <v>0.5</v>
      </c>
      <c r="BM11" s="36">
        <v>-0.1</v>
      </c>
      <c r="BN11" s="36">
        <v>-1.1000000000000001</v>
      </c>
      <c r="BO11" s="33">
        <v>-2.5</v>
      </c>
    </row>
    <row r="12" spans="2:81" ht="16.2" thickBot="1" x14ac:dyDescent="0.4">
      <c r="D12" s="1" t="s">
        <v>34</v>
      </c>
      <c r="E12" s="1"/>
      <c r="AG12" s="1" t="s">
        <v>35</v>
      </c>
    </row>
    <row r="13" spans="2:81" ht="17.100000000000001" customHeight="1" thickBot="1" x14ac:dyDescent="0.4">
      <c r="B13" s="362" t="s">
        <v>348</v>
      </c>
      <c r="D13" s="378" t="s">
        <v>204</v>
      </c>
      <c r="E13" s="390" t="s">
        <v>120</v>
      </c>
      <c r="F13" s="378" t="s">
        <v>37</v>
      </c>
      <c r="G13" s="365" t="s">
        <v>38</v>
      </c>
      <c r="H13" s="366"/>
      <c r="I13" s="366"/>
      <c r="J13" s="366"/>
      <c r="K13" s="366"/>
      <c r="L13" s="366"/>
      <c r="M13" s="366"/>
      <c r="N13" s="366"/>
      <c r="O13" s="366"/>
      <c r="P13" s="366"/>
      <c r="Q13" s="366"/>
      <c r="R13" s="366"/>
      <c r="S13" s="366"/>
      <c r="T13" s="366"/>
      <c r="U13" s="366"/>
      <c r="V13" s="366"/>
      <c r="W13" s="366"/>
      <c r="X13" s="366"/>
      <c r="Y13" s="366"/>
      <c r="Z13" s="366"/>
      <c r="AA13" s="366"/>
      <c r="AB13" s="366"/>
      <c r="AC13" s="366"/>
      <c r="AD13" s="367"/>
      <c r="AE13" s="383" t="s">
        <v>39</v>
      </c>
      <c r="AG13" s="365" t="s">
        <v>63</v>
      </c>
      <c r="AH13" s="366"/>
      <c r="AI13" s="366"/>
      <c r="AJ13" s="366"/>
      <c r="AK13" s="366"/>
      <c r="AL13" s="366"/>
      <c r="AM13" s="366"/>
      <c r="AN13" s="367"/>
      <c r="AP13" s="378" t="s">
        <v>36</v>
      </c>
      <c r="AQ13" s="380" t="s">
        <v>37</v>
      </c>
      <c r="AR13" s="365" t="s">
        <v>40</v>
      </c>
      <c r="AS13" s="366"/>
      <c r="AT13" s="366"/>
      <c r="AU13" s="366"/>
      <c r="AV13" s="366"/>
      <c r="AW13" s="366"/>
      <c r="AX13" s="366"/>
      <c r="AY13" s="366"/>
      <c r="AZ13" s="366"/>
      <c r="BA13" s="366"/>
      <c r="BB13" s="366"/>
      <c r="BC13" s="366"/>
      <c r="BD13" s="366"/>
      <c r="BE13" s="366"/>
      <c r="BF13" s="366"/>
      <c r="BG13" s="366"/>
      <c r="BH13" s="366"/>
      <c r="BI13" s="366"/>
      <c r="BJ13" s="366"/>
      <c r="BK13" s="366"/>
      <c r="BL13" s="366"/>
      <c r="BM13" s="366"/>
      <c r="BN13" s="366"/>
      <c r="BO13" s="367"/>
      <c r="BP13" s="383" t="s">
        <v>39</v>
      </c>
    </row>
    <row r="14" spans="2:81" ht="15" thickBot="1" x14ac:dyDescent="0.35">
      <c r="B14" s="363" t="s">
        <v>61</v>
      </c>
      <c r="D14" s="379"/>
      <c r="E14" s="391"/>
      <c r="F14" s="379"/>
      <c r="G14" s="365" t="s">
        <v>41</v>
      </c>
      <c r="H14" s="366"/>
      <c r="I14" s="366"/>
      <c r="J14" s="366"/>
      <c r="K14" s="366"/>
      <c r="L14" s="366"/>
      <c r="M14" s="366"/>
      <c r="N14" s="366"/>
      <c r="O14" s="366"/>
      <c r="P14" s="366"/>
      <c r="Q14" s="366"/>
      <c r="R14" s="366"/>
      <c r="S14" s="366"/>
      <c r="T14" s="366"/>
      <c r="U14" s="366"/>
      <c r="V14" s="366"/>
      <c r="W14" s="366"/>
      <c r="X14" s="366"/>
      <c r="Y14" s="366"/>
      <c r="Z14" s="366"/>
      <c r="AA14" s="366"/>
      <c r="AB14" s="366"/>
      <c r="AC14" s="366"/>
      <c r="AD14" s="367"/>
      <c r="AE14" s="384"/>
      <c r="AG14" s="365" t="s">
        <v>598</v>
      </c>
      <c r="AH14" s="366"/>
      <c r="AI14" s="366"/>
      <c r="AJ14" s="366"/>
      <c r="AK14" s="366"/>
      <c r="AL14" s="366"/>
      <c r="AM14" s="366"/>
      <c r="AN14" s="367"/>
      <c r="AP14" s="379"/>
      <c r="AQ14" s="381"/>
      <c r="AR14" s="365" t="s">
        <v>41</v>
      </c>
      <c r="AS14" s="366"/>
      <c r="AT14" s="366"/>
      <c r="AU14" s="366"/>
      <c r="AV14" s="366"/>
      <c r="AW14" s="366"/>
      <c r="AX14" s="366"/>
      <c r="AY14" s="366"/>
      <c r="AZ14" s="366"/>
      <c r="BA14" s="366"/>
      <c r="BB14" s="366"/>
      <c r="BC14" s="366"/>
      <c r="BD14" s="366"/>
      <c r="BE14" s="366"/>
      <c r="BF14" s="366"/>
      <c r="BG14" s="366"/>
      <c r="BH14" s="366"/>
      <c r="BI14" s="366"/>
      <c r="BJ14" s="366"/>
      <c r="BK14" s="366"/>
      <c r="BL14" s="366"/>
      <c r="BM14" s="366"/>
      <c r="BN14" s="366"/>
      <c r="BO14" s="367"/>
      <c r="BP14" s="384"/>
    </row>
    <row r="15" spans="2:81" ht="32.549999999999997" customHeight="1" thickBot="1" x14ac:dyDescent="0.35">
      <c r="B15" s="377"/>
      <c r="D15" s="389"/>
      <c r="E15" s="392"/>
      <c r="F15" s="389"/>
      <c r="G15" s="11">
        <v>50</v>
      </c>
      <c r="H15" s="11">
        <v>63</v>
      </c>
      <c r="I15" s="11">
        <v>80</v>
      </c>
      <c r="J15" s="11">
        <v>100</v>
      </c>
      <c r="K15" s="11">
        <v>125</v>
      </c>
      <c r="L15" s="11">
        <v>160</v>
      </c>
      <c r="M15" s="11">
        <v>200</v>
      </c>
      <c r="N15" s="11">
        <v>250</v>
      </c>
      <c r="O15" s="11">
        <v>315</v>
      </c>
      <c r="P15" s="11">
        <v>400</v>
      </c>
      <c r="Q15" s="11">
        <v>500</v>
      </c>
      <c r="R15" s="11">
        <v>630</v>
      </c>
      <c r="S15" s="11">
        <v>800</v>
      </c>
      <c r="T15" s="11">
        <v>1000</v>
      </c>
      <c r="U15" s="11">
        <v>1250</v>
      </c>
      <c r="V15" s="11">
        <v>1600</v>
      </c>
      <c r="W15" s="11">
        <v>2000</v>
      </c>
      <c r="X15" s="11">
        <v>2500</v>
      </c>
      <c r="Y15" s="11">
        <v>3150</v>
      </c>
      <c r="Z15" s="11">
        <v>4000</v>
      </c>
      <c r="AA15" s="11">
        <v>5000</v>
      </c>
      <c r="AB15" s="11">
        <v>6300</v>
      </c>
      <c r="AC15" s="11">
        <v>8000</v>
      </c>
      <c r="AD15" s="11">
        <v>10000</v>
      </c>
      <c r="AE15" s="384"/>
      <c r="AG15" s="66">
        <f>H15</f>
        <v>63</v>
      </c>
      <c r="AH15" s="67">
        <f>K15</f>
        <v>125</v>
      </c>
      <c r="AI15" s="67">
        <f>N15</f>
        <v>250</v>
      </c>
      <c r="AJ15" s="67">
        <f>Q15</f>
        <v>500</v>
      </c>
      <c r="AK15" s="67">
        <f>T15</f>
        <v>1000</v>
      </c>
      <c r="AL15" s="67">
        <f>W15</f>
        <v>2000</v>
      </c>
      <c r="AM15" s="67">
        <f>Z15</f>
        <v>4000</v>
      </c>
      <c r="AN15" s="68">
        <f>AC15</f>
        <v>8000</v>
      </c>
      <c r="AP15" s="389"/>
      <c r="AQ15" s="382"/>
      <c r="AR15" s="120">
        <v>50</v>
      </c>
      <c r="AS15" s="120">
        <v>63</v>
      </c>
      <c r="AT15" s="120">
        <v>80</v>
      </c>
      <c r="AU15" s="120">
        <v>100</v>
      </c>
      <c r="AV15" s="120">
        <v>125</v>
      </c>
      <c r="AW15" s="120">
        <v>160</v>
      </c>
      <c r="AX15" s="120">
        <v>200</v>
      </c>
      <c r="AY15" s="120">
        <v>250</v>
      </c>
      <c r="AZ15" s="120">
        <v>315</v>
      </c>
      <c r="BA15" s="120">
        <v>400</v>
      </c>
      <c r="BB15" s="120">
        <v>500</v>
      </c>
      <c r="BC15" s="120">
        <v>630</v>
      </c>
      <c r="BD15" s="120">
        <v>800</v>
      </c>
      <c r="BE15" s="120">
        <v>1000</v>
      </c>
      <c r="BF15" s="120">
        <v>1250</v>
      </c>
      <c r="BG15" s="120">
        <v>1600</v>
      </c>
      <c r="BH15" s="120">
        <v>2000</v>
      </c>
      <c r="BI15" s="120">
        <v>2500</v>
      </c>
      <c r="BJ15" s="120">
        <v>3150</v>
      </c>
      <c r="BK15" s="120">
        <v>4000</v>
      </c>
      <c r="BL15" s="120">
        <v>5000</v>
      </c>
      <c r="BM15" s="120">
        <v>6300</v>
      </c>
      <c r="BN15" s="120">
        <v>8000</v>
      </c>
      <c r="BO15" s="120">
        <v>10000</v>
      </c>
      <c r="BP15" s="385"/>
      <c r="BR15" s="14" t="s">
        <v>42</v>
      </c>
    </row>
    <row r="16" spans="2:81" x14ac:dyDescent="0.3">
      <c r="B16" s="40" t="s">
        <v>369</v>
      </c>
      <c r="D16" s="40">
        <v>1</v>
      </c>
      <c r="E16" s="40"/>
      <c r="F16" s="37" t="s">
        <v>86</v>
      </c>
      <c r="G16" s="106">
        <v>65</v>
      </c>
      <c r="H16" s="62">
        <v>64</v>
      </c>
      <c r="I16" s="62">
        <v>60</v>
      </c>
      <c r="J16" s="62">
        <v>64</v>
      </c>
      <c r="K16" s="62">
        <v>58</v>
      </c>
      <c r="L16" s="62">
        <v>59</v>
      </c>
      <c r="M16" s="62">
        <v>58</v>
      </c>
      <c r="N16" s="62">
        <v>56</v>
      </c>
      <c r="O16" s="62">
        <v>58</v>
      </c>
      <c r="P16" s="62">
        <v>56</v>
      </c>
      <c r="Q16" s="62">
        <v>52</v>
      </c>
      <c r="R16" s="62">
        <v>52</v>
      </c>
      <c r="S16" s="62">
        <v>51</v>
      </c>
      <c r="T16" s="62">
        <v>50</v>
      </c>
      <c r="U16" s="62">
        <v>48</v>
      </c>
      <c r="V16" s="62">
        <v>48</v>
      </c>
      <c r="W16" s="62">
        <v>47</v>
      </c>
      <c r="X16" s="62">
        <v>46</v>
      </c>
      <c r="Y16" s="62">
        <v>50</v>
      </c>
      <c r="Z16" s="62">
        <v>44</v>
      </c>
      <c r="AA16" s="62">
        <v>43</v>
      </c>
      <c r="AB16" s="62">
        <v>41</v>
      </c>
      <c r="AC16" s="62">
        <v>33</v>
      </c>
      <c r="AD16" s="62">
        <v>65</v>
      </c>
      <c r="AE16" s="53" t="s">
        <v>17</v>
      </c>
      <c r="AG16" s="108" cm="1">
        <f t="array" ref="AG16">[1]!dbsum(G16:I16)</f>
        <v>68.2</v>
      </c>
      <c r="AH16" s="109" cm="1">
        <f t="array" ref="AH16">[1]!dbsum(J16:L16)</f>
        <v>66</v>
      </c>
      <c r="AI16" s="109" cm="1">
        <f t="array" ref="AI16">[1]!dbsum(M16:O16)</f>
        <v>62.2</v>
      </c>
      <c r="AJ16" s="109" cm="1">
        <f t="array" ref="AJ16">[1]!dbsum(P16:R16)</f>
        <v>58.5</v>
      </c>
      <c r="AK16" s="109" cm="1">
        <f t="array" ref="AK16">[1]!dbsum(S16:U16)</f>
        <v>54.6</v>
      </c>
      <c r="AL16" s="109" cm="1">
        <f t="array" ref="AL16">[1]!dbsum(V16:X16)</f>
        <v>51.8</v>
      </c>
      <c r="AM16" s="109" cm="1">
        <f t="array" ref="AM16">[1]!dbsum(Y16:AA16)</f>
        <v>51.6</v>
      </c>
      <c r="AN16" s="110" cm="1">
        <f t="array" ref="AN16">[1]!dbsum(AB16:AD16)</f>
        <v>65</v>
      </c>
      <c r="AP16" s="26">
        <f>D16</f>
        <v>1</v>
      </c>
      <c r="AQ16" s="50" t="str">
        <f>F16</f>
        <v>5m in front of centrifuge, both operating, facing SW unit</v>
      </c>
      <c r="AR16" s="106">
        <f>G16+AR$11</f>
        <v>34.799999999999997</v>
      </c>
      <c r="AS16" s="62">
        <f t="shared" ref="AS16:BH31" si="0">H16+AS$11</f>
        <v>37.799999999999997</v>
      </c>
      <c r="AT16" s="62">
        <f t="shared" si="0"/>
        <v>37.5</v>
      </c>
      <c r="AU16" s="62">
        <f t="shared" si="0"/>
        <v>44.9</v>
      </c>
      <c r="AV16" s="62">
        <f t="shared" si="0"/>
        <v>41.9</v>
      </c>
      <c r="AW16" s="62">
        <f t="shared" si="0"/>
        <v>45.6</v>
      </c>
      <c r="AX16" s="62">
        <f t="shared" si="0"/>
        <v>47.1</v>
      </c>
      <c r="AY16" s="62">
        <f t="shared" si="0"/>
        <v>47.4</v>
      </c>
      <c r="AZ16" s="62">
        <f t="shared" si="0"/>
        <v>51.4</v>
      </c>
      <c r="BA16" s="62">
        <f t="shared" si="0"/>
        <v>51.8</v>
      </c>
      <c r="BB16" s="62">
        <f t="shared" si="0"/>
        <v>48.8</v>
      </c>
      <c r="BC16" s="62">
        <f t="shared" si="0"/>
        <v>50.1</v>
      </c>
      <c r="BD16" s="62">
        <f t="shared" si="0"/>
        <v>50.2</v>
      </c>
      <c r="BE16" s="62">
        <f t="shared" si="0"/>
        <v>50</v>
      </c>
      <c r="BF16" s="62">
        <f t="shared" si="0"/>
        <v>48.6</v>
      </c>
      <c r="BG16" s="62">
        <f t="shared" si="0"/>
        <v>49</v>
      </c>
      <c r="BH16" s="62">
        <f t="shared" si="0"/>
        <v>48.2</v>
      </c>
      <c r="BI16" s="62">
        <f t="shared" ref="BI16:BO31" si="1">X16+BI$11</f>
        <v>47.3</v>
      </c>
      <c r="BJ16" s="62">
        <f t="shared" si="1"/>
        <v>51.2</v>
      </c>
      <c r="BK16" s="62">
        <f t="shared" si="1"/>
        <v>45</v>
      </c>
      <c r="BL16" s="62">
        <f t="shared" si="1"/>
        <v>43.5</v>
      </c>
      <c r="BM16" s="62">
        <f t="shared" si="1"/>
        <v>40.9</v>
      </c>
      <c r="BN16" s="62">
        <f t="shared" si="1"/>
        <v>31.9</v>
      </c>
      <c r="BO16" s="117">
        <f t="shared" si="1"/>
        <v>62.5</v>
      </c>
      <c r="BP16" s="40">
        <f>[1]!dbsum(AR16:BO16)</f>
        <v>64.900000000000006</v>
      </c>
      <c r="BQ16" s="19"/>
      <c r="BR16" s="40">
        <f>$BR$10-BP16</f>
        <v>20.099999999999994</v>
      </c>
    </row>
    <row r="17" spans="2:70" x14ac:dyDescent="0.3">
      <c r="B17" s="41" t="s">
        <v>370</v>
      </c>
      <c r="D17" s="41">
        <v>2</v>
      </c>
      <c r="E17" s="41">
        <v>6</v>
      </c>
      <c r="F17" s="38" t="s">
        <v>97</v>
      </c>
      <c r="G17" s="90">
        <v>66</v>
      </c>
      <c r="H17" s="58">
        <v>63</v>
      </c>
      <c r="I17" s="58">
        <v>62</v>
      </c>
      <c r="J17" s="58">
        <v>61</v>
      </c>
      <c r="K17" s="58">
        <v>60</v>
      </c>
      <c r="L17" s="58">
        <v>59</v>
      </c>
      <c r="M17" s="58">
        <v>57</v>
      </c>
      <c r="N17" s="58">
        <v>57</v>
      </c>
      <c r="O17" s="58">
        <v>59</v>
      </c>
      <c r="P17" s="58">
        <v>56</v>
      </c>
      <c r="Q17" s="58">
        <v>51</v>
      </c>
      <c r="R17" s="58">
        <v>51</v>
      </c>
      <c r="S17" s="58">
        <v>51</v>
      </c>
      <c r="T17" s="58">
        <v>50</v>
      </c>
      <c r="U17" s="58">
        <v>48</v>
      </c>
      <c r="V17" s="58">
        <v>47</v>
      </c>
      <c r="W17" s="58">
        <v>47</v>
      </c>
      <c r="X17" s="58">
        <v>47</v>
      </c>
      <c r="Y17" s="58">
        <v>49</v>
      </c>
      <c r="Z17" s="58">
        <v>44</v>
      </c>
      <c r="AA17" s="58">
        <v>42</v>
      </c>
      <c r="AB17" s="58">
        <v>40</v>
      </c>
      <c r="AC17" s="58">
        <v>35</v>
      </c>
      <c r="AD17" s="58">
        <v>66</v>
      </c>
      <c r="AE17" s="54" t="s">
        <v>17</v>
      </c>
      <c r="AG17" s="111" cm="1">
        <f t="array" ref="AG17">[1]!dbsum(G17:I17)</f>
        <v>68.8</v>
      </c>
      <c r="AH17" s="112" cm="1">
        <f t="array" ref="AH17">[1]!dbsum(J17:L17)</f>
        <v>64.8</v>
      </c>
      <c r="AI17" s="112" cm="1">
        <f t="array" ref="AI17">[1]!dbsum(M17:O17)</f>
        <v>62.5</v>
      </c>
      <c r="AJ17" s="112" cm="1">
        <f t="array" ref="AJ17">[1]!dbsum(P17:R17)</f>
        <v>58.1</v>
      </c>
      <c r="AK17" s="112" cm="1">
        <f t="array" ref="AK17">[1]!dbsum(S17:U17)</f>
        <v>54.6</v>
      </c>
      <c r="AL17" s="112" cm="1">
        <f t="array" ref="AL17">[1]!dbsum(V17:X17)</f>
        <v>51.8</v>
      </c>
      <c r="AM17" s="112" cm="1">
        <f t="array" ref="AM17">[1]!dbsum(Y17:AA17)</f>
        <v>50.8</v>
      </c>
      <c r="AN17" s="113" cm="1">
        <f t="array" ref="AN17">[1]!dbsum(AB17:AD17)</f>
        <v>66</v>
      </c>
      <c r="AP17" s="28">
        <f t="shared" ref="AP17:AP49" si="2">D17</f>
        <v>2</v>
      </c>
      <c r="AQ17" s="50" t="str">
        <f t="shared" ref="AQ17:AQ49" si="3">F17</f>
        <v>5m in front of centrifuge, both operating, between units</v>
      </c>
      <c r="AR17" s="90">
        <f t="shared" ref="AR17:BG35" si="4">G17+AR$11</f>
        <v>35.799999999999997</v>
      </c>
      <c r="AS17" s="58">
        <f t="shared" si="0"/>
        <v>36.799999999999997</v>
      </c>
      <c r="AT17" s="58">
        <f t="shared" si="0"/>
        <v>39.5</v>
      </c>
      <c r="AU17" s="58">
        <f t="shared" si="0"/>
        <v>41.9</v>
      </c>
      <c r="AV17" s="58">
        <f t="shared" si="0"/>
        <v>43.9</v>
      </c>
      <c r="AW17" s="58">
        <f t="shared" si="0"/>
        <v>45.6</v>
      </c>
      <c r="AX17" s="58">
        <f t="shared" si="0"/>
        <v>46.1</v>
      </c>
      <c r="AY17" s="58">
        <f t="shared" si="0"/>
        <v>48.4</v>
      </c>
      <c r="AZ17" s="58">
        <f t="shared" si="0"/>
        <v>52.4</v>
      </c>
      <c r="BA17" s="58">
        <f t="shared" si="0"/>
        <v>51.8</v>
      </c>
      <c r="BB17" s="58">
        <f t="shared" si="0"/>
        <v>47.8</v>
      </c>
      <c r="BC17" s="58">
        <f t="shared" si="0"/>
        <v>49.1</v>
      </c>
      <c r="BD17" s="58">
        <f t="shared" si="0"/>
        <v>50.2</v>
      </c>
      <c r="BE17" s="58">
        <f t="shared" si="0"/>
        <v>50</v>
      </c>
      <c r="BF17" s="58">
        <f t="shared" si="0"/>
        <v>48.6</v>
      </c>
      <c r="BG17" s="58">
        <f t="shared" si="0"/>
        <v>48</v>
      </c>
      <c r="BH17" s="58">
        <f t="shared" si="0"/>
        <v>48.2</v>
      </c>
      <c r="BI17" s="58">
        <f t="shared" si="1"/>
        <v>48.3</v>
      </c>
      <c r="BJ17" s="58">
        <f t="shared" si="1"/>
        <v>50.2</v>
      </c>
      <c r="BK17" s="58">
        <f t="shared" si="1"/>
        <v>45</v>
      </c>
      <c r="BL17" s="58">
        <f t="shared" si="1"/>
        <v>42.5</v>
      </c>
      <c r="BM17" s="58">
        <f t="shared" si="1"/>
        <v>39.9</v>
      </c>
      <c r="BN17" s="58">
        <f t="shared" si="1"/>
        <v>33.9</v>
      </c>
      <c r="BO17" s="118">
        <f t="shared" si="1"/>
        <v>63.5</v>
      </c>
      <c r="BP17" s="41">
        <f>[1]!dbsum(AR17:BO17)</f>
        <v>65.5</v>
      </c>
      <c r="BQ17" s="19"/>
      <c r="BR17" s="41">
        <f t="shared" ref="BR17:BR49" si="5">$BR$10-BP17</f>
        <v>19.5</v>
      </c>
    </row>
    <row r="18" spans="2:70" x14ac:dyDescent="0.3">
      <c r="B18" s="41" t="s">
        <v>371</v>
      </c>
      <c r="D18" s="41">
        <v>3</v>
      </c>
      <c r="E18" s="41"/>
      <c r="F18" s="38" t="s">
        <v>87</v>
      </c>
      <c r="G18" s="90">
        <v>67</v>
      </c>
      <c r="H18" s="58">
        <v>66</v>
      </c>
      <c r="I18" s="58">
        <v>63</v>
      </c>
      <c r="J18" s="58">
        <v>61</v>
      </c>
      <c r="K18" s="58">
        <v>60</v>
      </c>
      <c r="L18" s="58">
        <v>60</v>
      </c>
      <c r="M18" s="58">
        <v>58</v>
      </c>
      <c r="N18" s="58">
        <v>56</v>
      </c>
      <c r="O18" s="58">
        <v>57</v>
      </c>
      <c r="P18" s="58">
        <v>56</v>
      </c>
      <c r="Q18" s="58">
        <v>52</v>
      </c>
      <c r="R18" s="58">
        <v>52</v>
      </c>
      <c r="S18" s="58">
        <v>50</v>
      </c>
      <c r="T18" s="58">
        <v>50</v>
      </c>
      <c r="U18" s="58">
        <v>48</v>
      </c>
      <c r="V18" s="58">
        <v>48</v>
      </c>
      <c r="W18" s="58">
        <v>48</v>
      </c>
      <c r="X18" s="58">
        <v>46</v>
      </c>
      <c r="Y18" s="58">
        <v>49</v>
      </c>
      <c r="Z18" s="58">
        <v>43</v>
      </c>
      <c r="AA18" s="58">
        <v>41</v>
      </c>
      <c r="AB18" s="58">
        <v>40</v>
      </c>
      <c r="AC18" s="58">
        <v>33</v>
      </c>
      <c r="AD18" s="58">
        <v>67</v>
      </c>
      <c r="AE18" s="54" t="s">
        <v>17</v>
      </c>
      <c r="AG18" s="111" cm="1">
        <f t="array" ref="AG18">[1]!dbsum(G18:I18)</f>
        <v>70.400000000000006</v>
      </c>
      <c r="AH18" s="112" cm="1">
        <f t="array" ref="AH18">[1]!dbsum(J18:L18)</f>
        <v>65.099999999999994</v>
      </c>
      <c r="AI18" s="112" cm="1">
        <f t="array" ref="AI18">[1]!dbsum(M18:O18)</f>
        <v>61.8</v>
      </c>
      <c r="AJ18" s="112" cm="1">
        <f t="array" ref="AJ18">[1]!dbsum(P18:R18)</f>
        <v>58.5</v>
      </c>
      <c r="AK18" s="112" cm="1">
        <f t="array" ref="AK18">[1]!dbsum(S18:U18)</f>
        <v>54.2</v>
      </c>
      <c r="AL18" s="112" cm="1">
        <f t="array" ref="AL18">[1]!dbsum(V18:X18)</f>
        <v>52.2</v>
      </c>
      <c r="AM18" s="112" cm="1">
        <f t="array" ref="AM18">[1]!dbsum(Y18:AA18)</f>
        <v>50.5</v>
      </c>
      <c r="AN18" s="113" cm="1">
        <f t="array" ref="AN18">[1]!dbsum(AB18:AD18)</f>
        <v>67</v>
      </c>
      <c r="AP18" s="28">
        <f t="shared" si="2"/>
        <v>3</v>
      </c>
      <c r="AQ18" s="50" t="str">
        <f t="shared" si="3"/>
        <v>5m in front of centrifuge, both operating, facing NE unit</v>
      </c>
      <c r="AR18" s="90">
        <f t="shared" si="4"/>
        <v>36.799999999999997</v>
      </c>
      <c r="AS18" s="58">
        <f t="shared" si="0"/>
        <v>39.799999999999997</v>
      </c>
      <c r="AT18" s="58">
        <f t="shared" si="0"/>
        <v>40.5</v>
      </c>
      <c r="AU18" s="58">
        <f t="shared" si="0"/>
        <v>41.9</v>
      </c>
      <c r="AV18" s="58">
        <f t="shared" si="0"/>
        <v>43.9</v>
      </c>
      <c r="AW18" s="58">
        <f t="shared" si="0"/>
        <v>46.6</v>
      </c>
      <c r="AX18" s="58">
        <f t="shared" si="0"/>
        <v>47.1</v>
      </c>
      <c r="AY18" s="58">
        <f t="shared" si="0"/>
        <v>47.4</v>
      </c>
      <c r="AZ18" s="58">
        <f t="shared" si="0"/>
        <v>50.4</v>
      </c>
      <c r="BA18" s="58">
        <f t="shared" si="0"/>
        <v>51.8</v>
      </c>
      <c r="BB18" s="58">
        <f t="shared" si="0"/>
        <v>48.8</v>
      </c>
      <c r="BC18" s="58">
        <f t="shared" si="0"/>
        <v>50.1</v>
      </c>
      <c r="BD18" s="58">
        <f t="shared" si="0"/>
        <v>49.2</v>
      </c>
      <c r="BE18" s="58">
        <f t="shared" si="0"/>
        <v>50</v>
      </c>
      <c r="BF18" s="58">
        <f t="shared" si="0"/>
        <v>48.6</v>
      </c>
      <c r="BG18" s="58">
        <f t="shared" si="0"/>
        <v>49</v>
      </c>
      <c r="BH18" s="58">
        <f t="shared" si="0"/>
        <v>49.2</v>
      </c>
      <c r="BI18" s="58">
        <f t="shared" si="1"/>
        <v>47.3</v>
      </c>
      <c r="BJ18" s="58">
        <f t="shared" si="1"/>
        <v>50.2</v>
      </c>
      <c r="BK18" s="58">
        <f t="shared" si="1"/>
        <v>44</v>
      </c>
      <c r="BL18" s="58">
        <f t="shared" si="1"/>
        <v>41.5</v>
      </c>
      <c r="BM18" s="58">
        <f t="shared" si="1"/>
        <v>39.9</v>
      </c>
      <c r="BN18" s="58">
        <f t="shared" si="1"/>
        <v>31.9</v>
      </c>
      <c r="BO18" s="118">
        <f t="shared" si="1"/>
        <v>64.5</v>
      </c>
      <c r="BP18" s="41">
        <f>[1]!dbsum(AR18:BO18)</f>
        <v>66.099999999999994</v>
      </c>
      <c r="BQ18" s="19"/>
      <c r="BR18" s="41">
        <f t="shared" si="5"/>
        <v>18.900000000000006</v>
      </c>
    </row>
    <row r="19" spans="2:70" x14ac:dyDescent="0.3">
      <c r="B19" s="41" t="s">
        <v>372</v>
      </c>
      <c r="D19" s="41">
        <v>4</v>
      </c>
      <c r="E19" s="41"/>
      <c r="F19" s="38" t="s">
        <v>88</v>
      </c>
      <c r="G19" s="90">
        <v>60</v>
      </c>
      <c r="H19" s="58">
        <v>58</v>
      </c>
      <c r="I19" s="58">
        <v>54</v>
      </c>
      <c r="J19" s="58">
        <v>56</v>
      </c>
      <c r="K19" s="58">
        <v>59</v>
      </c>
      <c r="L19" s="58">
        <v>58</v>
      </c>
      <c r="M19" s="58">
        <v>55</v>
      </c>
      <c r="N19" s="58">
        <v>48</v>
      </c>
      <c r="O19" s="58">
        <v>50</v>
      </c>
      <c r="P19" s="58">
        <v>50</v>
      </c>
      <c r="Q19" s="58">
        <v>49</v>
      </c>
      <c r="R19" s="58">
        <v>54</v>
      </c>
      <c r="S19" s="58">
        <v>54</v>
      </c>
      <c r="T19" s="58">
        <v>53</v>
      </c>
      <c r="U19" s="58">
        <v>51</v>
      </c>
      <c r="V19" s="58">
        <v>52</v>
      </c>
      <c r="W19" s="58">
        <v>50</v>
      </c>
      <c r="X19" s="58">
        <v>48</v>
      </c>
      <c r="Y19" s="58">
        <v>48</v>
      </c>
      <c r="Z19" s="58">
        <v>42</v>
      </c>
      <c r="AA19" s="58">
        <v>40</v>
      </c>
      <c r="AB19" s="58">
        <v>39</v>
      </c>
      <c r="AC19" s="58">
        <v>37</v>
      </c>
      <c r="AD19" s="58">
        <v>60</v>
      </c>
      <c r="AE19" s="54" t="s">
        <v>17</v>
      </c>
      <c r="AG19" s="111" cm="1">
        <f t="array" ref="AG19">[1]!dbsum(G19:I19)</f>
        <v>62.7</v>
      </c>
      <c r="AH19" s="112" cm="1">
        <f t="array" ref="AH19">[1]!dbsum(J19:L19)</f>
        <v>62.6</v>
      </c>
      <c r="AI19" s="112" cm="1">
        <f t="array" ref="AI19">[1]!dbsum(M19:O19)</f>
        <v>56.8</v>
      </c>
      <c r="AJ19" s="112" cm="1">
        <f t="array" ref="AJ19">[1]!dbsum(P19:R19)</f>
        <v>56.3</v>
      </c>
      <c r="AK19" s="112" cm="1">
        <f t="array" ref="AK19">[1]!dbsum(S19:U19)</f>
        <v>57.6</v>
      </c>
      <c r="AL19" s="112" cm="1">
        <f t="array" ref="AL19">[1]!dbsum(V19:X19)</f>
        <v>55.1</v>
      </c>
      <c r="AM19" s="112" cm="1">
        <f t="array" ref="AM19">[1]!dbsum(Y19:AA19)</f>
        <v>49.5</v>
      </c>
      <c r="AN19" s="113" cm="1">
        <f t="array" ref="AN19">[1]!dbsum(AB19:AD19)</f>
        <v>60.1</v>
      </c>
      <c r="AP19" s="28">
        <f t="shared" si="2"/>
        <v>4</v>
      </c>
      <c r="AQ19" s="50" t="str">
        <f t="shared" si="3"/>
        <v>On path NW of tank, facing loose pipe hanging down</v>
      </c>
      <c r="AR19" s="90">
        <f t="shared" si="4"/>
        <v>29.8</v>
      </c>
      <c r="AS19" s="58">
        <f t="shared" si="0"/>
        <v>31.8</v>
      </c>
      <c r="AT19" s="58">
        <f t="shared" si="0"/>
        <v>31.5</v>
      </c>
      <c r="AU19" s="58">
        <f t="shared" si="0"/>
        <v>36.9</v>
      </c>
      <c r="AV19" s="58">
        <f t="shared" si="0"/>
        <v>42.9</v>
      </c>
      <c r="AW19" s="58">
        <f t="shared" si="0"/>
        <v>44.6</v>
      </c>
      <c r="AX19" s="58">
        <f t="shared" si="0"/>
        <v>44.1</v>
      </c>
      <c r="AY19" s="58">
        <f t="shared" si="0"/>
        <v>39.4</v>
      </c>
      <c r="AZ19" s="58">
        <f t="shared" si="0"/>
        <v>43.4</v>
      </c>
      <c r="BA19" s="58">
        <f t="shared" si="0"/>
        <v>45.8</v>
      </c>
      <c r="BB19" s="58">
        <f t="shared" si="0"/>
        <v>45.8</v>
      </c>
      <c r="BC19" s="58">
        <f t="shared" si="0"/>
        <v>52.1</v>
      </c>
      <c r="BD19" s="58">
        <f t="shared" si="0"/>
        <v>53.2</v>
      </c>
      <c r="BE19" s="58">
        <f t="shared" si="0"/>
        <v>53</v>
      </c>
      <c r="BF19" s="58">
        <f t="shared" si="0"/>
        <v>51.6</v>
      </c>
      <c r="BG19" s="58">
        <f t="shared" si="0"/>
        <v>53</v>
      </c>
      <c r="BH19" s="58">
        <f t="shared" si="0"/>
        <v>51.2</v>
      </c>
      <c r="BI19" s="58">
        <f t="shared" si="1"/>
        <v>49.3</v>
      </c>
      <c r="BJ19" s="58">
        <f t="shared" si="1"/>
        <v>49.2</v>
      </c>
      <c r="BK19" s="58">
        <f t="shared" si="1"/>
        <v>43</v>
      </c>
      <c r="BL19" s="58">
        <f t="shared" si="1"/>
        <v>40.5</v>
      </c>
      <c r="BM19" s="58">
        <f t="shared" si="1"/>
        <v>38.9</v>
      </c>
      <c r="BN19" s="58">
        <f t="shared" si="1"/>
        <v>35.9</v>
      </c>
      <c r="BO19" s="118">
        <f t="shared" si="1"/>
        <v>57.5</v>
      </c>
      <c r="BP19" s="41">
        <f>[1]!dbsum(AR19:BO19)</f>
        <v>63</v>
      </c>
      <c r="BQ19" s="19"/>
      <c r="BR19" s="41">
        <f t="shared" si="5"/>
        <v>22</v>
      </c>
    </row>
    <row r="20" spans="2:70" x14ac:dyDescent="0.3">
      <c r="B20" s="41" t="s">
        <v>373</v>
      </c>
      <c r="D20" s="41">
        <v>5</v>
      </c>
      <c r="E20" s="41">
        <v>1</v>
      </c>
      <c r="F20" s="38" t="s">
        <v>98</v>
      </c>
      <c r="G20" s="90">
        <v>58</v>
      </c>
      <c r="H20" s="58">
        <v>58</v>
      </c>
      <c r="I20" s="58">
        <v>57</v>
      </c>
      <c r="J20" s="58">
        <v>58</v>
      </c>
      <c r="K20" s="58">
        <v>58</v>
      </c>
      <c r="L20" s="58">
        <v>59</v>
      </c>
      <c r="M20" s="58">
        <v>58</v>
      </c>
      <c r="N20" s="58">
        <v>60</v>
      </c>
      <c r="O20" s="58">
        <v>59</v>
      </c>
      <c r="P20" s="58">
        <v>61</v>
      </c>
      <c r="Q20" s="58">
        <v>58</v>
      </c>
      <c r="R20" s="58">
        <v>63</v>
      </c>
      <c r="S20" s="58">
        <v>63</v>
      </c>
      <c r="T20" s="58">
        <v>62</v>
      </c>
      <c r="U20" s="58">
        <v>60</v>
      </c>
      <c r="V20" s="58">
        <v>58</v>
      </c>
      <c r="W20" s="58">
        <v>56</v>
      </c>
      <c r="X20" s="58">
        <v>54</v>
      </c>
      <c r="Y20" s="58">
        <v>53</v>
      </c>
      <c r="Z20" s="58">
        <v>49</v>
      </c>
      <c r="AA20" s="58">
        <v>46</v>
      </c>
      <c r="AB20" s="58">
        <v>47</v>
      </c>
      <c r="AC20" s="58">
        <v>41</v>
      </c>
      <c r="AD20" s="58">
        <v>58</v>
      </c>
      <c r="AE20" s="54" t="s">
        <v>17</v>
      </c>
      <c r="AG20" s="111" cm="1">
        <f t="array" ref="AG20">[1]!dbsum(G20:I20)</f>
        <v>62.5</v>
      </c>
      <c r="AH20" s="112" cm="1">
        <f t="array" ref="AH20">[1]!dbsum(J20:L20)</f>
        <v>63.1</v>
      </c>
      <c r="AI20" s="112" cm="1">
        <f t="array" ref="AI20">[1]!dbsum(M20:O20)</f>
        <v>63.8</v>
      </c>
      <c r="AJ20" s="112" cm="1">
        <f t="array" ref="AJ20">[1]!dbsum(P20:R20)</f>
        <v>65.900000000000006</v>
      </c>
      <c r="AK20" s="112" cm="1">
        <f t="array" ref="AK20">[1]!dbsum(S20:U20)</f>
        <v>66.599999999999994</v>
      </c>
      <c r="AL20" s="112" cm="1">
        <f t="array" ref="AL20">[1]!dbsum(V20:X20)</f>
        <v>61.1</v>
      </c>
      <c r="AM20" s="112" cm="1">
        <f t="array" ref="AM20">[1]!dbsum(Y20:AA20)</f>
        <v>55</v>
      </c>
      <c r="AN20" s="113" cm="1">
        <f t="array" ref="AN20">[1]!dbsum(AB20:AD20)</f>
        <v>58.4</v>
      </c>
      <c r="AP20" s="28">
        <f t="shared" si="2"/>
        <v>5</v>
      </c>
      <c r="AQ20" s="50" t="str">
        <f t="shared" si="3"/>
        <v>On gantry between BT1 and Divert</v>
      </c>
      <c r="AR20" s="90">
        <f t="shared" si="4"/>
        <v>27.8</v>
      </c>
      <c r="AS20" s="58">
        <f t="shared" si="0"/>
        <v>31.8</v>
      </c>
      <c r="AT20" s="58">
        <f t="shared" si="0"/>
        <v>34.5</v>
      </c>
      <c r="AU20" s="58">
        <f t="shared" si="0"/>
        <v>38.9</v>
      </c>
      <c r="AV20" s="58">
        <f t="shared" si="0"/>
        <v>41.9</v>
      </c>
      <c r="AW20" s="58">
        <f t="shared" si="0"/>
        <v>45.6</v>
      </c>
      <c r="AX20" s="58">
        <f t="shared" si="0"/>
        <v>47.1</v>
      </c>
      <c r="AY20" s="58">
        <f t="shared" si="0"/>
        <v>51.4</v>
      </c>
      <c r="AZ20" s="58">
        <f t="shared" si="0"/>
        <v>52.4</v>
      </c>
      <c r="BA20" s="58">
        <f t="shared" si="0"/>
        <v>56.8</v>
      </c>
      <c r="BB20" s="58">
        <f t="shared" si="0"/>
        <v>54.8</v>
      </c>
      <c r="BC20" s="58">
        <f t="shared" si="0"/>
        <v>61.1</v>
      </c>
      <c r="BD20" s="58">
        <f t="shared" si="0"/>
        <v>62.2</v>
      </c>
      <c r="BE20" s="58">
        <f t="shared" si="0"/>
        <v>62</v>
      </c>
      <c r="BF20" s="58">
        <f t="shared" si="0"/>
        <v>60.6</v>
      </c>
      <c r="BG20" s="58">
        <f t="shared" si="0"/>
        <v>59</v>
      </c>
      <c r="BH20" s="58">
        <f t="shared" si="0"/>
        <v>57.2</v>
      </c>
      <c r="BI20" s="58">
        <f t="shared" si="1"/>
        <v>55.3</v>
      </c>
      <c r="BJ20" s="58">
        <f t="shared" si="1"/>
        <v>54.2</v>
      </c>
      <c r="BK20" s="58">
        <f t="shared" si="1"/>
        <v>50</v>
      </c>
      <c r="BL20" s="58">
        <f t="shared" si="1"/>
        <v>46.5</v>
      </c>
      <c r="BM20" s="58">
        <f t="shared" si="1"/>
        <v>46.9</v>
      </c>
      <c r="BN20" s="58">
        <f t="shared" si="1"/>
        <v>39.9</v>
      </c>
      <c r="BO20" s="118">
        <f t="shared" si="1"/>
        <v>55.5</v>
      </c>
      <c r="BP20" s="41">
        <f>[1]!dbsum(AR20:BO20)</f>
        <v>69.7</v>
      </c>
      <c r="BQ20" s="19"/>
      <c r="BR20" s="41">
        <f t="shared" si="5"/>
        <v>15.299999999999997</v>
      </c>
    </row>
    <row r="21" spans="2:70" x14ac:dyDescent="0.3">
      <c r="B21" s="41" t="s">
        <v>374</v>
      </c>
      <c r="D21" s="41">
        <v>6</v>
      </c>
      <c r="E21" s="41">
        <v>2</v>
      </c>
      <c r="F21" s="38" t="s">
        <v>99</v>
      </c>
      <c r="G21" s="90">
        <v>61</v>
      </c>
      <c r="H21" s="58">
        <v>59</v>
      </c>
      <c r="I21" s="58">
        <v>56</v>
      </c>
      <c r="J21" s="58">
        <v>59</v>
      </c>
      <c r="K21" s="58">
        <v>61</v>
      </c>
      <c r="L21" s="58">
        <v>63</v>
      </c>
      <c r="M21" s="58">
        <v>61</v>
      </c>
      <c r="N21" s="58">
        <v>60</v>
      </c>
      <c r="O21" s="58">
        <v>62</v>
      </c>
      <c r="P21" s="58">
        <v>64</v>
      </c>
      <c r="Q21" s="58">
        <v>61</v>
      </c>
      <c r="R21" s="58">
        <v>63</v>
      </c>
      <c r="S21" s="58">
        <v>63</v>
      </c>
      <c r="T21" s="58">
        <v>62</v>
      </c>
      <c r="U21" s="58">
        <v>60</v>
      </c>
      <c r="V21" s="58">
        <v>60</v>
      </c>
      <c r="W21" s="58">
        <v>57</v>
      </c>
      <c r="X21" s="58">
        <v>55</v>
      </c>
      <c r="Y21" s="58">
        <v>60</v>
      </c>
      <c r="Z21" s="58">
        <v>58</v>
      </c>
      <c r="AA21" s="58">
        <v>54</v>
      </c>
      <c r="AB21" s="58">
        <v>62</v>
      </c>
      <c r="AC21" s="58">
        <v>52</v>
      </c>
      <c r="AD21" s="58">
        <v>61</v>
      </c>
      <c r="AE21" s="54" t="s">
        <v>17</v>
      </c>
      <c r="AG21" s="111" cm="1">
        <f t="array" ref="AG21">[1]!dbsum(G21:I21)</f>
        <v>63.9</v>
      </c>
      <c r="AH21" s="112" cm="1">
        <f t="array" ref="AH21">[1]!dbsum(J21:L21)</f>
        <v>66.099999999999994</v>
      </c>
      <c r="AI21" s="112" cm="1">
        <f t="array" ref="AI21">[1]!dbsum(M21:O21)</f>
        <v>65.8</v>
      </c>
      <c r="AJ21" s="112" cm="1">
        <f t="array" ref="AJ21">[1]!dbsum(P21:R21)</f>
        <v>67.599999999999994</v>
      </c>
      <c r="AK21" s="112" cm="1">
        <f t="array" ref="AK21">[1]!dbsum(S21:U21)</f>
        <v>66.599999999999994</v>
      </c>
      <c r="AL21" s="112" cm="1">
        <f t="array" ref="AL21">[1]!dbsum(V21:X21)</f>
        <v>62.6</v>
      </c>
      <c r="AM21" s="112" cm="1">
        <f t="array" ref="AM21">[1]!dbsum(Y21:AA21)</f>
        <v>62.7</v>
      </c>
      <c r="AN21" s="113" cm="1">
        <f t="array" ref="AN21">[1]!dbsum(AB21:AD21)</f>
        <v>64.8</v>
      </c>
      <c r="AP21" s="28">
        <f t="shared" si="2"/>
        <v>6</v>
      </c>
      <c r="AQ21" s="50" t="str">
        <f t="shared" si="3"/>
        <v>Ground level between BT1 and Diver</v>
      </c>
      <c r="AR21" s="90">
        <f t="shared" si="4"/>
        <v>30.8</v>
      </c>
      <c r="AS21" s="58">
        <f t="shared" si="0"/>
        <v>32.799999999999997</v>
      </c>
      <c r="AT21" s="58">
        <f t="shared" si="0"/>
        <v>33.5</v>
      </c>
      <c r="AU21" s="58">
        <f t="shared" si="0"/>
        <v>39.9</v>
      </c>
      <c r="AV21" s="58">
        <f t="shared" si="0"/>
        <v>44.9</v>
      </c>
      <c r="AW21" s="58">
        <f t="shared" si="0"/>
        <v>49.6</v>
      </c>
      <c r="AX21" s="58">
        <f t="shared" si="0"/>
        <v>50.1</v>
      </c>
      <c r="AY21" s="58">
        <f t="shared" si="0"/>
        <v>51.4</v>
      </c>
      <c r="AZ21" s="58">
        <f t="shared" si="0"/>
        <v>55.4</v>
      </c>
      <c r="BA21" s="58">
        <f t="shared" si="0"/>
        <v>59.8</v>
      </c>
      <c r="BB21" s="58">
        <f t="shared" si="0"/>
        <v>57.8</v>
      </c>
      <c r="BC21" s="58">
        <f t="shared" si="0"/>
        <v>61.1</v>
      </c>
      <c r="BD21" s="58">
        <f t="shared" si="0"/>
        <v>62.2</v>
      </c>
      <c r="BE21" s="58">
        <f t="shared" si="0"/>
        <v>62</v>
      </c>
      <c r="BF21" s="58">
        <f t="shared" si="0"/>
        <v>60.6</v>
      </c>
      <c r="BG21" s="58">
        <f t="shared" si="0"/>
        <v>61</v>
      </c>
      <c r="BH21" s="58">
        <f t="shared" si="0"/>
        <v>58.2</v>
      </c>
      <c r="BI21" s="58">
        <f t="shared" si="1"/>
        <v>56.3</v>
      </c>
      <c r="BJ21" s="58">
        <f t="shared" si="1"/>
        <v>61.2</v>
      </c>
      <c r="BK21" s="58">
        <f t="shared" si="1"/>
        <v>59</v>
      </c>
      <c r="BL21" s="58">
        <f t="shared" si="1"/>
        <v>54.5</v>
      </c>
      <c r="BM21" s="58">
        <f t="shared" si="1"/>
        <v>61.9</v>
      </c>
      <c r="BN21" s="58">
        <f t="shared" si="1"/>
        <v>50.9</v>
      </c>
      <c r="BO21" s="118">
        <f t="shared" si="1"/>
        <v>58.5</v>
      </c>
      <c r="BP21" s="41">
        <f>[1]!dbsum(AR21:BO21)</f>
        <v>71.8</v>
      </c>
      <c r="BQ21" s="19"/>
      <c r="BR21" s="41">
        <f t="shared" si="5"/>
        <v>13.200000000000003</v>
      </c>
    </row>
    <row r="22" spans="2:70" x14ac:dyDescent="0.3">
      <c r="B22" s="41" t="s">
        <v>375</v>
      </c>
      <c r="D22" s="41">
        <v>7</v>
      </c>
      <c r="E22" s="41">
        <v>3</v>
      </c>
      <c r="F22" s="38" t="s">
        <v>100</v>
      </c>
      <c r="G22" s="90">
        <v>54</v>
      </c>
      <c r="H22" s="58">
        <v>54</v>
      </c>
      <c r="I22" s="58">
        <v>52</v>
      </c>
      <c r="J22" s="58">
        <v>54</v>
      </c>
      <c r="K22" s="58">
        <v>54</v>
      </c>
      <c r="L22" s="58">
        <v>57</v>
      </c>
      <c r="M22" s="58">
        <v>54</v>
      </c>
      <c r="N22" s="58">
        <v>56</v>
      </c>
      <c r="O22" s="58">
        <v>57</v>
      </c>
      <c r="P22" s="58">
        <v>61</v>
      </c>
      <c r="Q22" s="58">
        <v>56</v>
      </c>
      <c r="R22" s="58">
        <v>61</v>
      </c>
      <c r="S22" s="58">
        <v>60</v>
      </c>
      <c r="T22" s="58">
        <v>60</v>
      </c>
      <c r="U22" s="58">
        <v>58</v>
      </c>
      <c r="V22" s="58">
        <v>57</v>
      </c>
      <c r="W22" s="58">
        <v>55</v>
      </c>
      <c r="X22" s="58">
        <v>52</v>
      </c>
      <c r="Y22" s="58">
        <v>51</v>
      </c>
      <c r="Z22" s="58">
        <v>47</v>
      </c>
      <c r="AA22" s="58">
        <v>45</v>
      </c>
      <c r="AB22" s="58">
        <v>44</v>
      </c>
      <c r="AC22" s="58">
        <v>40</v>
      </c>
      <c r="AD22" s="58">
        <v>54</v>
      </c>
      <c r="AE22" s="54" t="s">
        <v>17</v>
      </c>
      <c r="AG22" s="111" cm="1">
        <f t="array" ref="AG22">[1]!dbsum(G22:I22)</f>
        <v>58.2</v>
      </c>
      <c r="AH22" s="112" cm="1">
        <f t="array" ref="AH22">[1]!dbsum(J22:L22)</f>
        <v>60</v>
      </c>
      <c r="AI22" s="112" cm="1">
        <f t="array" ref="AI22">[1]!dbsum(M22:O22)</f>
        <v>60.6</v>
      </c>
      <c r="AJ22" s="112" cm="1">
        <f t="array" ref="AJ22">[1]!dbsum(P22:R22)</f>
        <v>64.599999999999994</v>
      </c>
      <c r="AK22" s="112" cm="1">
        <f t="array" ref="AK22">[1]!dbsum(S22:U22)</f>
        <v>64.2</v>
      </c>
      <c r="AL22" s="112" cm="1">
        <f t="array" ref="AL22">[1]!dbsum(V22:X22)</f>
        <v>59.9</v>
      </c>
      <c r="AM22" s="112" cm="1">
        <f t="array" ref="AM22">[1]!dbsum(Y22:AA22)</f>
        <v>53.2</v>
      </c>
      <c r="AN22" s="113" cm="1">
        <f t="array" ref="AN22">[1]!dbsum(AB22:AD22)</f>
        <v>54.6</v>
      </c>
      <c r="AP22" s="28">
        <f t="shared" si="2"/>
        <v>7</v>
      </c>
      <c r="AQ22" s="50" t="str">
        <f t="shared" si="3"/>
        <v>Midway between outside edges of BT1 and Divert</v>
      </c>
      <c r="AR22" s="90">
        <f t="shared" si="4"/>
        <v>23.8</v>
      </c>
      <c r="AS22" s="58">
        <f t="shared" si="0"/>
        <v>27.8</v>
      </c>
      <c r="AT22" s="58">
        <f t="shared" si="0"/>
        <v>29.5</v>
      </c>
      <c r="AU22" s="58">
        <f t="shared" si="0"/>
        <v>34.9</v>
      </c>
      <c r="AV22" s="58">
        <f t="shared" si="0"/>
        <v>37.9</v>
      </c>
      <c r="AW22" s="58">
        <f t="shared" si="0"/>
        <v>43.6</v>
      </c>
      <c r="AX22" s="58">
        <f t="shared" si="0"/>
        <v>43.1</v>
      </c>
      <c r="AY22" s="58">
        <f t="shared" si="0"/>
        <v>47.4</v>
      </c>
      <c r="AZ22" s="58">
        <f t="shared" si="0"/>
        <v>50.4</v>
      </c>
      <c r="BA22" s="58">
        <f t="shared" si="0"/>
        <v>56.8</v>
      </c>
      <c r="BB22" s="58">
        <f t="shared" si="0"/>
        <v>52.8</v>
      </c>
      <c r="BC22" s="58">
        <f t="shared" si="0"/>
        <v>59.1</v>
      </c>
      <c r="BD22" s="58">
        <f t="shared" si="0"/>
        <v>59.2</v>
      </c>
      <c r="BE22" s="58">
        <f t="shared" si="0"/>
        <v>60</v>
      </c>
      <c r="BF22" s="58">
        <f t="shared" si="0"/>
        <v>58.6</v>
      </c>
      <c r="BG22" s="58">
        <f t="shared" si="0"/>
        <v>58</v>
      </c>
      <c r="BH22" s="58">
        <f t="shared" si="0"/>
        <v>56.2</v>
      </c>
      <c r="BI22" s="58">
        <f t="shared" si="1"/>
        <v>53.3</v>
      </c>
      <c r="BJ22" s="58">
        <f t="shared" si="1"/>
        <v>52.2</v>
      </c>
      <c r="BK22" s="58">
        <f t="shared" si="1"/>
        <v>48</v>
      </c>
      <c r="BL22" s="58">
        <f t="shared" si="1"/>
        <v>45.5</v>
      </c>
      <c r="BM22" s="58">
        <f t="shared" si="1"/>
        <v>43.9</v>
      </c>
      <c r="BN22" s="58">
        <f t="shared" si="1"/>
        <v>38.9</v>
      </c>
      <c r="BO22" s="118">
        <f t="shared" si="1"/>
        <v>51.5</v>
      </c>
      <c r="BP22" s="41">
        <f>[1]!dbsum(AR22:BO22)</f>
        <v>67.8</v>
      </c>
      <c r="BQ22" s="19"/>
      <c r="BR22" s="41">
        <f t="shared" si="5"/>
        <v>17.200000000000003</v>
      </c>
    </row>
    <row r="23" spans="2:70" x14ac:dyDescent="0.3">
      <c r="B23" s="41" t="s">
        <v>376</v>
      </c>
      <c r="D23" s="41">
        <v>8</v>
      </c>
      <c r="E23" s="41">
        <v>4</v>
      </c>
      <c r="F23" s="38" t="s">
        <v>101</v>
      </c>
      <c r="G23" s="90">
        <v>53</v>
      </c>
      <c r="H23" s="58">
        <v>55</v>
      </c>
      <c r="I23" s="58">
        <v>51</v>
      </c>
      <c r="J23" s="58">
        <v>52</v>
      </c>
      <c r="K23" s="58">
        <v>52</v>
      </c>
      <c r="L23" s="58">
        <v>51</v>
      </c>
      <c r="M23" s="58">
        <v>51</v>
      </c>
      <c r="N23" s="58">
        <v>56</v>
      </c>
      <c r="O23" s="58">
        <v>55</v>
      </c>
      <c r="P23" s="58">
        <v>53</v>
      </c>
      <c r="Q23" s="58">
        <v>51</v>
      </c>
      <c r="R23" s="58">
        <v>56</v>
      </c>
      <c r="S23" s="58">
        <v>55</v>
      </c>
      <c r="T23" s="58">
        <v>55</v>
      </c>
      <c r="U23" s="58">
        <v>53</v>
      </c>
      <c r="V23" s="58">
        <v>51</v>
      </c>
      <c r="W23" s="58">
        <v>49</v>
      </c>
      <c r="X23" s="58">
        <v>47</v>
      </c>
      <c r="Y23" s="58">
        <v>46</v>
      </c>
      <c r="Z23" s="58">
        <v>42</v>
      </c>
      <c r="AA23" s="58">
        <v>39</v>
      </c>
      <c r="AB23" s="58">
        <v>39</v>
      </c>
      <c r="AC23" s="58">
        <v>34</v>
      </c>
      <c r="AD23" s="58">
        <v>53</v>
      </c>
      <c r="AE23" s="54" t="s">
        <v>17</v>
      </c>
      <c r="AG23" s="111" cm="1">
        <f t="array" ref="AG23">[1]!dbsum(G23:I23)</f>
        <v>58.1</v>
      </c>
      <c r="AH23" s="112" cm="1">
        <f t="array" ref="AH23">[1]!dbsum(J23:L23)</f>
        <v>56.5</v>
      </c>
      <c r="AI23" s="112" cm="1">
        <f t="array" ref="AI23">[1]!dbsum(M23:O23)</f>
        <v>59.2</v>
      </c>
      <c r="AJ23" s="112" cm="1">
        <f t="array" ref="AJ23">[1]!dbsum(P23:R23)</f>
        <v>58.6</v>
      </c>
      <c r="AK23" s="112" cm="1">
        <f t="array" ref="AK23">[1]!dbsum(S23:U23)</f>
        <v>59.2</v>
      </c>
      <c r="AL23" s="112" cm="1">
        <f t="array" ref="AL23">[1]!dbsum(V23:X23)</f>
        <v>54.1</v>
      </c>
      <c r="AM23" s="112" cm="1">
        <f t="array" ref="AM23">[1]!dbsum(Y23:AA23)</f>
        <v>48</v>
      </c>
      <c r="AN23" s="113" cm="1">
        <f t="array" ref="AN23">[1]!dbsum(AB23:AD23)</f>
        <v>53.2</v>
      </c>
      <c r="AP23" s="28">
        <f t="shared" si="2"/>
        <v>8</v>
      </c>
      <c r="AQ23" s="50" t="str">
        <f t="shared" si="3"/>
        <v>Above manhole set back from BT1 and Divert</v>
      </c>
      <c r="AR23" s="90">
        <f t="shared" si="4"/>
        <v>22.8</v>
      </c>
      <c r="AS23" s="58">
        <f t="shared" si="0"/>
        <v>28.8</v>
      </c>
      <c r="AT23" s="58">
        <f t="shared" si="0"/>
        <v>28.5</v>
      </c>
      <c r="AU23" s="58">
        <f t="shared" si="0"/>
        <v>32.9</v>
      </c>
      <c r="AV23" s="58">
        <f t="shared" si="0"/>
        <v>35.9</v>
      </c>
      <c r="AW23" s="58">
        <f t="shared" si="0"/>
        <v>37.6</v>
      </c>
      <c r="AX23" s="58">
        <f t="shared" si="0"/>
        <v>40.1</v>
      </c>
      <c r="AY23" s="58">
        <f t="shared" si="0"/>
        <v>47.4</v>
      </c>
      <c r="AZ23" s="58">
        <f t="shared" si="0"/>
        <v>48.4</v>
      </c>
      <c r="BA23" s="58">
        <f t="shared" si="0"/>
        <v>48.8</v>
      </c>
      <c r="BB23" s="58">
        <f t="shared" si="0"/>
        <v>47.8</v>
      </c>
      <c r="BC23" s="58">
        <f t="shared" si="0"/>
        <v>54.1</v>
      </c>
      <c r="BD23" s="58">
        <f t="shared" si="0"/>
        <v>54.2</v>
      </c>
      <c r="BE23" s="58">
        <f t="shared" si="0"/>
        <v>55</v>
      </c>
      <c r="BF23" s="58">
        <f t="shared" si="0"/>
        <v>53.6</v>
      </c>
      <c r="BG23" s="58">
        <f t="shared" si="0"/>
        <v>52</v>
      </c>
      <c r="BH23" s="58">
        <f t="shared" si="0"/>
        <v>50.2</v>
      </c>
      <c r="BI23" s="58">
        <f t="shared" si="1"/>
        <v>48.3</v>
      </c>
      <c r="BJ23" s="58">
        <f t="shared" si="1"/>
        <v>47.2</v>
      </c>
      <c r="BK23" s="58">
        <f t="shared" si="1"/>
        <v>43</v>
      </c>
      <c r="BL23" s="58">
        <f t="shared" si="1"/>
        <v>39.5</v>
      </c>
      <c r="BM23" s="58">
        <f t="shared" si="1"/>
        <v>38.9</v>
      </c>
      <c r="BN23" s="58">
        <f t="shared" si="1"/>
        <v>32.9</v>
      </c>
      <c r="BO23" s="118">
        <f>AD23+BO$11</f>
        <v>50.5</v>
      </c>
      <c r="BP23" s="41">
        <f>[1]!dbsum(AR23:BO23)</f>
        <v>62.7</v>
      </c>
      <c r="BQ23" s="19"/>
      <c r="BR23" s="41">
        <f t="shared" si="5"/>
        <v>22.299999999999997</v>
      </c>
    </row>
    <row r="24" spans="2:70" x14ac:dyDescent="0.3">
      <c r="B24" s="41" t="s">
        <v>377</v>
      </c>
      <c r="D24" s="41">
        <v>9</v>
      </c>
      <c r="E24" s="41">
        <v>5</v>
      </c>
      <c r="F24" s="38" t="s">
        <v>102</v>
      </c>
      <c r="G24" s="90">
        <v>52</v>
      </c>
      <c r="H24" s="58">
        <v>53</v>
      </c>
      <c r="I24" s="58">
        <v>50</v>
      </c>
      <c r="J24" s="58">
        <v>48</v>
      </c>
      <c r="K24" s="58">
        <v>47</v>
      </c>
      <c r="L24" s="58">
        <v>48</v>
      </c>
      <c r="M24" s="58">
        <v>44</v>
      </c>
      <c r="N24" s="58">
        <v>46</v>
      </c>
      <c r="O24" s="58">
        <v>50</v>
      </c>
      <c r="P24" s="58">
        <v>51</v>
      </c>
      <c r="Q24" s="58">
        <v>45</v>
      </c>
      <c r="R24" s="58">
        <v>49</v>
      </c>
      <c r="S24" s="58">
        <v>48</v>
      </c>
      <c r="T24" s="58">
        <v>49</v>
      </c>
      <c r="U24" s="58">
        <v>48</v>
      </c>
      <c r="V24" s="58">
        <v>46</v>
      </c>
      <c r="W24" s="58">
        <v>44</v>
      </c>
      <c r="X24" s="58">
        <v>42</v>
      </c>
      <c r="Y24" s="58">
        <v>40</v>
      </c>
      <c r="Z24" s="58">
        <v>37</v>
      </c>
      <c r="AA24" s="58">
        <v>34</v>
      </c>
      <c r="AB24" s="58">
        <v>33</v>
      </c>
      <c r="AC24" s="58">
        <v>28</v>
      </c>
      <c r="AD24" s="58">
        <v>52</v>
      </c>
      <c r="AE24" s="54" t="s">
        <v>17</v>
      </c>
      <c r="AG24" s="111" cm="1">
        <f t="array" ref="AG24">[1]!dbsum(G24:I24)</f>
        <v>56.6</v>
      </c>
      <c r="AH24" s="112" cm="1">
        <f t="array" ref="AH24">[1]!dbsum(J24:L24)</f>
        <v>52.5</v>
      </c>
      <c r="AI24" s="112" cm="1">
        <f t="array" ref="AI24">[1]!dbsum(M24:O24)</f>
        <v>52.2</v>
      </c>
      <c r="AJ24" s="112" cm="1">
        <f t="array" ref="AJ24">[1]!dbsum(P24:R24)</f>
        <v>53.7</v>
      </c>
      <c r="AK24" s="112" cm="1">
        <f t="array" ref="AK24">[1]!dbsum(S24:U24)</f>
        <v>53.1</v>
      </c>
      <c r="AL24" s="112" cm="1">
        <f t="array" ref="AL24">[1]!dbsum(V24:X24)</f>
        <v>49.1</v>
      </c>
      <c r="AM24" s="112" cm="1">
        <f t="array" ref="AM24">[1]!dbsum(Y24:AA24)</f>
        <v>42.4</v>
      </c>
      <c r="AN24" s="113" cm="1">
        <f t="array" ref="AN24">[1]!dbsum(AB24:AD24)</f>
        <v>52.1</v>
      </c>
      <c r="AP24" s="28">
        <f t="shared" si="2"/>
        <v>9</v>
      </c>
      <c r="AQ24" s="50" t="str">
        <f t="shared" si="3"/>
        <v>At site boundary set back from BT1 and Divert</v>
      </c>
      <c r="AR24" s="90">
        <f t="shared" si="4"/>
        <v>21.8</v>
      </c>
      <c r="AS24" s="58">
        <f t="shared" si="0"/>
        <v>26.8</v>
      </c>
      <c r="AT24" s="58">
        <f t="shared" si="0"/>
        <v>27.5</v>
      </c>
      <c r="AU24" s="58">
        <f t="shared" si="0"/>
        <v>28.9</v>
      </c>
      <c r="AV24" s="58">
        <f t="shared" si="0"/>
        <v>30.9</v>
      </c>
      <c r="AW24" s="58">
        <f t="shared" si="0"/>
        <v>34.6</v>
      </c>
      <c r="AX24" s="58">
        <f t="shared" si="0"/>
        <v>33.1</v>
      </c>
      <c r="AY24" s="58">
        <f t="shared" si="0"/>
        <v>37.4</v>
      </c>
      <c r="AZ24" s="58">
        <f t="shared" si="0"/>
        <v>43.4</v>
      </c>
      <c r="BA24" s="58">
        <f t="shared" si="0"/>
        <v>46.8</v>
      </c>
      <c r="BB24" s="58">
        <f t="shared" si="0"/>
        <v>41.8</v>
      </c>
      <c r="BC24" s="58">
        <f t="shared" si="0"/>
        <v>47.1</v>
      </c>
      <c r="BD24" s="58">
        <f t="shared" si="0"/>
        <v>47.2</v>
      </c>
      <c r="BE24" s="58">
        <f t="shared" si="0"/>
        <v>49</v>
      </c>
      <c r="BF24" s="58">
        <f t="shared" si="0"/>
        <v>48.6</v>
      </c>
      <c r="BG24" s="58">
        <f t="shared" si="0"/>
        <v>47</v>
      </c>
      <c r="BH24" s="58">
        <f t="shared" si="0"/>
        <v>45.2</v>
      </c>
      <c r="BI24" s="58">
        <f t="shared" si="1"/>
        <v>43.3</v>
      </c>
      <c r="BJ24" s="58">
        <f t="shared" si="1"/>
        <v>41.2</v>
      </c>
      <c r="BK24" s="58">
        <f t="shared" si="1"/>
        <v>38</v>
      </c>
      <c r="BL24" s="58">
        <f t="shared" si="1"/>
        <v>34.5</v>
      </c>
      <c r="BM24" s="58">
        <f t="shared" si="1"/>
        <v>32.9</v>
      </c>
      <c r="BN24" s="58">
        <f t="shared" si="1"/>
        <v>26.9</v>
      </c>
      <c r="BO24" s="118">
        <f t="shared" si="1"/>
        <v>49.5</v>
      </c>
      <c r="BP24" s="41">
        <f>[1]!dbsum(AR24:BO24)</f>
        <v>57.6</v>
      </c>
      <c r="BQ24" s="19"/>
      <c r="BR24" s="41">
        <f t="shared" si="5"/>
        <v>27.4</v>
      </c>
    </row>
    <row r="25" spans="2:70" x14ac:dyDescent="0.3">
      <c r="B25" s="41" t="s">
        <v>378</v>
      </c>
      <c r="D25" s="41">
        <v>10</v>
      </c>
      <c r="E25" s="41"/>
      <c r="F25" s="38" t="s">
        <v>89</v>
      </c>
      <c r="G25" s="90">
        <v>58</v>
      </c>
      <c r="H25" s="58">
        <v>59</v>
      </c>
      <c r="I25" s="58">
        <v>60</v>
      </c>
      <c r="J25" s="58">
        <v>59</v>
      </c>
      <c r="K25" s="58">
        <v>59</v>
      </c>
      <c r="L25" s="58">
        <v>61</v>
      </c>
      <c r="M25" s="58">
        <v>62</v>
      </c>
      <c r="N25" s="58">
        <v>60</v>
      </c>
      <c r="O25" s="58">
        <v>67</v>
      </c>
      <c r="P25" s="58">
        <v>65</v>
      </c>
      <c r="Q25" s="58">
        <v>64</v>
      </c>
      <c r="R25" s="58">
        <v>69</v>
      </c>
      <c r="S25" s="58">
        <v>70</v>
      </c>
      <c r="T25" s="58">
        <v>69</v>
      </c>
      <c r="U25" s="58">
        <v>68</v>
      </c>
      <c r="V25" s="58">
        <v>68</v>
      </c>
      <c r="W25" s="58">
        <v>65</v>
      </c>
      <c r="X25" s="58">
        <v>63</v>
      </c>
      <c r="Y25" s="58">
        <v>61</v>
      </c>
      <c r="Z25" s="58">
        <v>57</v>
      </c>
      <c r="AA25" s="58">
        <v>55</v>
      </c>
      <c r="AB25" s="58">
        <v>54</v>
      </c>
      <c r="AC25" s="58">
        <v>51</v>
      </c>
      <c r="AD25" s="58">
        <v>58</v>
      </c>
      <c r="AE25" s="54" t="s">
        <v>17</v>
      </c>
      <c r="AG25" s="111" cm="1">
        <f t="array" ref="AG25">[1]!dbsum(G25:I25)</f>
        <v>63.8</v>
      </c>
      <c r="AH25" s="112" cm="1">
        <f t="array" ref="AH25">[1]!dbsum(J25:L25)</f>
        <v>64.5</v>
      </c>
      <c r="AI25" s="112" cm="1">
        <f t="array" ref="AI25">[1]!dbsum(M25:O25)</f>
        <v>68.8</v>
      </c>
      <c r="AJ25" s="112" cm="1">
        <f t="array" ref="AJ25">[1]!dbsum(P25:R25)</f>
        <v>71.3</v>
      </c>
      <c r="AK25" s="112" cm="1">
        <f t="array" ref="AK25">[1]!dbsum(S25:U25)</f>
        <v>73.8</v>
      </c>
      <c r="AL25" s="112" cm="1">
        <f t="array" ref="AL25">[1]!dbsum(V25:X25)</f>
        <v>70.599999999999994</v>
      </c>
      <c r="AM25" s="112" cm="1">
        <f t="array" ref="AM25">[1]!dbsum(Y25:AA25)</f>
        <v>63.2</v>
      </c>
      <c r="AN25" s="113" cm="1">
        <f t="array" ref="AN25">[1]!dbsum(AB25:AD25)</f>
        <v>60</v>
      </c>
      <c r="AP25" s="28">
        <f t="shared" si="2"/>
        <v>10</v>
      </c>
      <c r="AQ25" s="50" t="str">
        <f t="shared" si="3"/>
        <v>1m from new ground level pump towards W of Divert</v>
      </c>
      <c r="AR25" s="90">
        <f t="shared" si="4"/>
        <v>27.8</v>
      </c>
      <c r="AS25" s="58">
        <f t="shared" si="0"/>
        <v>32.799999999999997</v>
      </c>
      <c r="AT25" s="58">
        <f t="shared" si="0"/>
        <v>37.5</v>
      </c>
      <c r="AU25" s="58">
        <f t="shared" si="0"/>
        <v>39.9</v>
      </c>
      <c r="AV25" s="58">
        <f t="shared" si="0"/>
        <v>42.9</v>
      </c>
      <c r="AW25" s="58">
        <f t="shared" si="0"/>
        <v>47.6</v>
      </c>
      <c r="AX25" s="58">
        <f t="shared" si="0"/>
        <v>51.1</v>
      </c>
      <c r="AY25" s="58">
        <f t="shared" si="0"/>
        <v>51.4</v>
      </c>
      <c r="AZ25" s="58">
        <f t="shared" si="0"/>
        <v>60.4</v>
      </c>
      <c r="BA25" s="58">
        <f t="shared" si="0"/>
        <v>60.8</v>
      </c>
      <c r="BB25" s="58">
        <f t="shared" si="0"/>
        <v>60.8</v>
      </c>
      <c r="BC25" s="58">
        <f t="shared" si="0"/>
        <v>67.099999999999994</v>
      </c>
      <c r="BD25" s="58">
        <f t="shared" si="0"/>
        <v>69.2</v>
      </c>
      <c r="BE25" s="58">
        <f t="shared" si="0"/>
        <v>69</v>
      </c>
      <c r="BF25" s="58">
        <f t="shared" si="0"/>
        <v>68.599999999999994</v>
      </c>
      <c r="BG25" s="58">
        <f t="shared" si="0"/>
        <v>69</v>
      </c>
      <c r="BH25" s="58">
        <f t="shared" si="0"/>
        <v>66.2</v>
      </c>
      <c r="BI25" s="58">
        <f t="shared" si="1"/>
        <v>64.3</v>
      </c>
      <c r="BJ25" s="58">
        <f t="shared" si="1"/>
        <v>62.2</v>
      </c>
      <c r="BK25" s="58">
        <f t="shared" si="1"/>
        <v>58</v>
      </c>
      <c r="BL25" s="58">
        <f t="shared" si="1"/>
        <v>55.5</v>
      </c>
      <c r="BM25" s="58">
        <f t="shared" si="1"/>
        <v>53.9</v>
      </c>
      <c r="BN25" s="58">
        <f t="shared" si="1"/>
        <v>49.9</v>
      </c>
      <c r="BO25" s="118">
        <f t="shared" si="1"/>
        <v>55.5</v>
      </c>
      <c r="BP25" s="41">
        <f>[1]!dbsum(AR25:BO25)</f>
        <v>77</v>
      </c>
      <c r="BQ25" s="19"/>
      <c r="BR25" s="41">
        <f t="shared" si="5"/>
        <v>8</v>
      </c>
    </row>
    <row r="26" spans="2:70" x14ac:dyDescent="0.3">
      <c r="B26" s="41" t="s">
        <v>379</v>
      </c>
      <c r="D26" s="41">
        <v>11</v>
      </c>
      <c r="E26" s="41"/>
      <c r="F26" s="38" t="s">
        <v>90</v>
      </c>
      <c r="G26" s="90">
        <v>57</v>
      </c>
      <c r="H26" s="58">
        <v>57</v>
      </c>
      <c r="I26" s="58">
        <v>54</v>
      </c>
      <c r="J26" s="58">
        <v>57</v>
      </c>
      <c r="K26" s="58">
        <v>58</v>
      </c>
      <c r="L26" s="58">
        <v>58</v>
      </c>
      <c r="M26" s="58">
        <v>57</v>
      </c>
      <c r="N26" s="58">
        <v>63</v>
      </c>
      <c r="O26" s="58">
        <v>64</v>
      </c>
      <c r="P26" s="58">
        <v>64</v>
      </c>
      <c r="Q26" s="58">
        <v>62</v>
      </c>
      <c r="R26" s="58">
        <v>64</v>
      </c>
      <c r="S26" s="58">
        <v>66</v>
      </c>
      <c r="T26" s="58">
        <v>69</v>
      </c>
      <c r="U26" s="58">
        <v>65</v>
      </c>
      <c r="V26" s="58">
        <v>61</v>
      </c>
      <c r="W26" s="58">
        <v>60</v>
      </c>
      <c r="X26" s="58">
        <v>59</v>
      </c>
      <c r="Y26" s="58">
        <v>56</v>
      </c>
      <c r="Z26" s="58">
        <v>52</v>
      </c>
      <c r="AA26" s="58">
        <v>50</v>
      </c>
      <c r="AB26" s="58">
        <v>47</v>
      </c>
      <c r="AC26" s="58">
        <v>44</v>
      </c>
      <c r="AD26" s="58">
        <v>57</v>
      </c>
      <c r="AE26" s="54" t="s">
        <v>17</v>
      </c>
      <c r="AG26" s="111" cm="1">
        <f t="array" ref="AG26">[1]!dbsum(G26:I26)</f>
        <v>61</v>
      </c>
      <c r="AH26" s="112" cm="1">
        <f t="array" ref="AH26">[1]!dbsum(J26:L26)</f>
        <v>62.5</v>
      </c>
      <c r="AI26" s="112" cm="1">
        <f t="array" ref="AI26">[1]!dbsum(M26:O26)</f>
        <v>67</v>
      </c>
      <c r="AJ26" s="112" cm="1">
        <f t="array" ref="AJ26">[1]!dbsum(P26:R26)</f>
        <v>68.2</v>
      </c>
      <c r="AK26" s="112" cm="1">
        <f t="array" ref="AK26">[1]!dbsum(S26:U26)</f>
        <v>71.8</v>
      </c>
      <c r="AL26" s="112" cm="1">
        <f t="array" ref="AL26">[1]!dbsum(V26:X26)</f>
        <v>64.8</v>
      </c>
      <c r="AM26" s="112" cm="1">
        <f t="array" ref="AM26">[1]!dbsum(Y26:AA26)</f>
        <v>58.2</v>
      </c>
      <c r="AN26" s="113" cm="1">
        <f t="array" ref="AN26">[1]!dbsum(AB26:AD26)</f>
        <v>57.6</v>
      </c>
      <c r="AP26" s="28">
        <f t="shared" si="2"/>
        <v>11</v>
      </c>
      <c r="AQ26" s="50" t="str">
        <f t="shared" si="3"/>
        <v>1m from new ground level pump towards N of Divert</v>
      </c>
      <c r="AR26" s="90">
        <f t="shared" si="4"/>
        <v>26.8</v>
      </c>
      <c r="AS26" s="58">
        <f t="shared" si="0"/>
        <v>30.8</v>
      </c>
      <c r="AT26" s="58">
        <f t="shared" si="0"/>
        <v>31.5</v>
      </c>
      <c r="AU26" s="58">
        <f t="shared" si="0"/>
        <v>37.9</v>
      </c>
      <c r="AV26" s="58">
        <f t="shared" si="0"/>
        <v>41.9</v>
      </c>
      <c r="AW26" s="58">
        <f t="shared" si="0"/>
        <v>44.6</v>
      </c>
      <c r="AX26" s="58">
        <f t="shared" si="0"/>
        <v>46.1</v>
      </c>
      <c r="AY26" s="58">
        <f t="shared" si="0"/>
        <v>54.4</v>
      </c>
      <c r="AZ26" s="58">
        <f t="shared" si="0"/>
        <v>57.4</v>
      </c>
      <c r="BA26" s="58">
        <f t="shared" si="0"/>
        <v>59.8</v>
      </c>
      <c r="BB26" s="58">
        <f t="shared" si="0"/>
        <v>58.8</v>
      </c>
      <c r="BC26" s="58">
        <f t="shared" si="0"/>
        <v>62.1</v>
      </c>
      <c r="BD26" s="58">
        <f t="shared" si="0"/>
        <v>65.2</v>
      </c>
      <c r="BE26" s="58">
        <f t="shared" si="0"/>
        <v>69</v>
      </c>
      <c r="BF26" s="58">
        <f t="shared" si="0"/>
        <v>65.599999999999994</v>
      </c>
      <c r="BG26" s="58">
        <f t="shared" si="0"/>
        <v>62</v>
      </c>
      <c r="BH26" s="58">
        <f t="shared" si="0"/>
        <v>61.2</v>
      </c>
      <c r="BI26" s="58">
        <f t="shared" si="1"/>
        <v>60.3</v>
      </c>
      <c r="BJ26" s="58">
        <f t="shared" si="1"/>
        <v>57.2</v>
      </c>
      <c r="BK26" s="58">
        <f t="shared" si="1"/>
        <v>53</v>
      </c>
      <c r="BL26" s="58">
        <f t="shared" si="1"/>
        <v>50.5</v>
      </c>
      <c r="BM26" s="58">
        <f t="shared" si="1"/>
        <v>46.9</v>
      </c>
      <c r="BN26" s="58">
        <f t="shared" si="1"/>
        <v>42.9</v>
      </c>
      <c r="BO26" s="118">
        <f t="shared" si="1"/>
        <v>54.5</v>
      </c>
      <c r="BP26" s="41">
        <f>[1]!dbsum(AR26:BO26)</f>
        <v>73.900000000000006</v>
      </c>
      <c r="BQ26" s="19"/>
      <c r="BR26" s="41">
        <f t="shared" si="5"/>
        <v>11.099999999999994</v>
      </c>
    </row>
    <row r="27" spans="2:70" x14ac:dyDescent="0.3">
      <c r="B27" s="41" t="s">
        <v>380</v>
      </c>
      <c r="D27" s="41">
        <v>12</v>
      </c>
      <c r="E27" s="41">
        <v>9</v>
      </c>
      <c r="F27" s="38" t="s">
        <v>103</v>
      </c>
      <c r="G27" s="90">
        <v>52</v>
      </c>
      <c r="H27" s="58">
        <v>51</v>
      </c>
      <c r="I27" s="58">
        <v>50</v>
      </c>
      <c r="J27" s="58">
        <v>51</v>
      </c>
      <c r="K27" s="58">
        <v>52</v>
      </c>
      <c r="L27" s="58">
        <v>53</v>
      </c>
      <c r="M27" s="58">
        <v>52</v>
      </c>
      <c r="N27" s="58">
        <v>52</v>
      </c>
      <c r="O27" s="58">
        <v>50</v>
      </c>
      <c r="P27" s="58">
        <v>52</v>
      </c>
      <c r="Q27" s="58">
        <v>51</v>
      </c>
      <c r="R27" s="58">
        <v>55</v>
      </c>
      <c r="S27" s="58">
        <v>53</v>
      </c>
      <c r="T27" s="58">
        <v>53</v>
      </c>
      <c r="U27" s="58">
        <v>50</v>
      </c>
      <c r="V27" s="58">
        <v>48</v>
      </c>
      <c r="W27" s="58">
        <v>45</v>
      </c>
      <c r="X27" s="58">
        <v>44</v>
      </c>
      <c r="Y27" s="58">
        <v>41</v>
      </c>
      <c r="Z27" s="58">
        <v>38</v>
      </c>
      <c r="AA27" s="58">
        <v>34</v>
      </c>
      <c r="AB27" s="58">
        <v>31</v>
      </c>
      <c r="AC27" s="58">
        <v>27</v>
      </c>
      <c r="AD27" s="58">
        <v>52</v>
      </c>
      <c r="AE27" s="54" t="s">
        <v>17</v>
      </c>
      <c r="AG27" s="111" cm="1">
        <f t="array" ref="AG27">[1]!dbsum(G27:I27)</f>
        <v>55.8</v>
      </c>
      <c r="AH27" s="112" cm="1">
        <f t="array" ref="AH27">[1]!dbsum(J27:L27)</f>
        <v>56.8</v>
      </c>
      <c r="AI27" s="112" cm="1">
        <f t="array" ref="AI27">[1]!dbsum(M27:O27)</f>
        <v>56.2</v>
      </c>
      <c r="AJ27" s="112" cm="1">
        <f t="array" ref="AJ27">[1]!dbsum(P27:R27)</f>
        <v>57.8</v>
      </c>
      <c r="AK27" s="112" cm="1">
        <f t="array" ref="AK27">[1]!dbsum(S27:U27)</f>
        <v>57</v>
      </c>
      <c r="AL27" s="112" cm="1">
        <f t="array" ref="AL27">[1]!dbsum(V27:X27)</f>
        <v>50.8</v>
      </c>
      <c r="AM27" s="112" cm="1">
        <f t="array" ref="AM27">[1]!dbsum(Y27:AA27)</f>
        <v>43.3</v>
      </c>
      <c r="AN27" s="113" cm="1">
        <f t="array" ref="AN27">[1]!dbsum(AB27:AD27)</f>
        <v>52</v>
      </c>
      <c r="AP27" s="28">
        <f t="shared" si="2"/>
        <v>12</v>
      </c>
      <c r="AQ27" s="50" t="str">
        <f t="shared" si="3"/>
        <v>To rear of DAF 2</v>
      </c>
      <c r="AR27" s="90">
        <f t="shared" si="4"/>
        <v>21.8</v>
      </c>
      <c r="AS27" s="58">
        <f t="shared" si="0"/>
        <v>24.8</v>
      </c>
      <c r="AT27" s="58">
        <f t="shared" si="0"/>
        <v>27.5</v>
      </c>
      <c r="AU27" s="58">
        <f t="shared" si="0"/>
        <v>31.9</v>
      </c>
      <c r="AV27" s="58">
        <f t="shared" si="0"/>
        <v>35.9</v>
      </c>
      <c r="AW27" s="58">
        <f t="shared" si="0"/>
        <v>39.6</v>
      </c>
      <c r="AX27" s="58">
        <f t="shared" si="0"/>
        <v>41.1</v>
      </c>
      <c r="AY27" s="58">
        <f t="shared" si="0"/>
        <v>43.4</v>
      </c>
      <c r="AZ27" s="58">
        <f t="shared" si="0"/>
        <v>43.4</v>
      </c>
      <c r="BA27" s="58">
        <f t="shared" si="0"/>
        <v>47.8</v>
      </c>
      <c r="BB27" s="58">
        <f t="shared" si="0"/>
        <v>47.8</v>
      </c>
      <c r="BC27" s="58">
        <f t="shared" si="0"/>
        <v>53.1</v>
      </c>
      <c r="BD27" s="58">
        <f t="shared" si="0"/>
        <v>52.2</v>
      </c>
      <c r="BE27" s="58">
        <f t="shared" si="0"/>
        <v>53</v>
      </c>
      <c r="BF27" s="58">
        <f t="shared" si="0"/>
        <v>50.6</v>
      </c>
      <c r="BG27" s="58">
        <f t="shared" si="0"/>
        <v>49</v>
      </c>
      <c r="BH27" s="58">
        <f t="shared" si="0"/>
        <v>46.2</v>
      </c>
      <c r="BI27" s="58">
        <f t="shared" si="1"/>
        <v>45.3</v>
      </c>
      <c r="BJ27" s="58">
        <f t="shared" si="1"/>
        <v>42.2</v>
      </c>
      <c r="BK27" s="58">
        <f t="shared" si="1"/>
        <v>39</v>
      </c>
      <c r="BL27" s="58">
        <f t="shared" si="1"/>
        <v>34.5</v>
      </c>
      <c r="BM27" s="58">
        <f t="shared" si="1"/>
        <v>30.9</v>
      </c>
      <c r="BN27" s="58">
        <f t="shared" si="1"/>
        <v>25.9</v>
      </c>
      <c r="BO27" s="118">
        <f t="shared" si="1"/>
        <v>49.5</v>
      </c>
      <c r="BP27" s="41">
        <f>[1]!dbsum(AR27:BO27)</f>
        <v>60.6</v>
      </c>
      <c r="BQ27" s="19"/>
      <c r="BR27" s="41">
        <f t="shared" si="5"/>
        <v>24.4</v>
      </c>
    </row>
    <row r="28" spans="2:70" x14ac:dyDescent="0.3">
      <c r="B28" s="41" t="s">
        <v>381</v>
      </c>
      <c r="D28" s="41">
        <v>13</v>
      </c>
      <c r="E28" s="41">
        <v>10</v>
      </c>
      <c r="F28" s="38" t="s">
        <v>104</v>
      </c>
      <c r="G28" s="90">
        <v>50</v>
      </c>
      <c r="H28" s="58">
        <v>51</v>
      </c>
      <c r="I28" s="58">
        <v>49</v>
      </c>
      <c r="J28" s="58">
        <v>49</v>
      </c>
      <c r="K28" s="58">
        <v>50</v>
      </c>
      <c r="L28" s="58">
        <v>48</v>
      </c>
      <c r="M28" s="58">
        <v>48</v>
      </c>
      <c r="N28" s="58">
        <v>49</v>
      </c>
      <c r="O28" s="58">
        <v>49</v>
      </c>
      <c r="P28" s="58">
        <v>51</v>
      </c>
      <c r="Q28" s="58">
        <v>47</v>
      </c>
      <c r="R28" s="58">
        <v>50</v>
      </c>
      <c r="S28" s="58">
        <v>49</v>
      </c>
      <c r="T28" s="58">
        <v>51</v>
      </c>
      <c r="U28" s="58">
        <v>48</v>
      </c>
      <c r="V28" s="58">
        <v>45</v>
      </c>
      <c r="W28" s="58">
        <v>43</v>
      </c>
      <c r="X28" s="58">
        <v>41</v>
      </c>
      <c r="Y28" s="58">
        <v>39</v>
      </c>
      <c r="Z28" s="58">
        <v>36</v>
      </c>
      <c r="AA28" s="58">
        <v>33</v>
      </c>
      <c r="AB28" s="58">
        <v>30</v>
      </c>
      <c r="AC28" s="58">
        <v>27</v>
      </c>
      <c r="AD28" s="58">
        <v>50</v>
      </c>
      <c r="AE28" s="54" t="s">
        <v>17</v>
      </c>
      <c r="AG28" s="111" cm="1">
        <f t="array" ref="AG28">[1]!dbsum(G28:I28)</f>
        <v>54.8</v>
      </c>
      <c r="AH28" s="112" cm="1">
        <f t="array" ref="AH28">[1]!dbsum(J28:L28)</f>
        <v>53.8</v>
      </c>
      <c r="AI28" s="112" cm="1">
        <f t="array" ref="AI28">[1]!dbsum(M28:O28)</f>
        <v>53.5</v>
      </c>
      <c r="AJ28" s="112" cm="1">
        <f t="array" ref="AJ28">[1]!dbsum(P28:R28)</f>
        <v>54.4</v>
      </c>
      <c r="AK28" s="112" cm="1">
        <f t="array" ref="AK28">[1]!dbsum(S28:U28)</f>
        <v>54.3</v>
      </c>
      <c r="AL28" s="112" cm="1">
        <f t="array" ref="AL28">[1]!dbsum(V28:X28)</f>
        <v>48.1</v>
      </c>
      <c r="AM28" s="112" cm="1">
        <f t="array" ref="AM28">[1]!dbsum(Y28:AA28)</f>
        <v>41.4</v>
      </c>
      <c r="AN28" s="113" cm="1">
        <f t="array" ref="AN28">[1]!dbsum(AB28:AD28)</f>
        <v>50.1</v>
      </c>
      <c r="AP28" s="28">
        <f t="shared" si="2"/>
        <v>13</v>
      </c>
      <c r="AQ28" s="50" t="str">
        <f t="shared" si="3"/>
        <v>At boundary to rear of DAF 2</v>
      </c>
      <c r="AR28" s="90">
        <f t="shared" si="4"/>
        <v>19.8</v>
      </c>
      <c r="AS28" s="58">
        <f t="shared" si="4"/>
        <v>24.8</v>
      </c>
      <c r="AT28" s="58">
        <f t="shared" si="4"/>
        <v>26.5</v>
      </c>
      <c r="AU28" s="58">
        <f t="shared" si="4"/>
        <v>29.9</v>
      </c>
      <c r="AV28" s="58">
        <f t="shared" si="0"/>
        <v>33.9</v>
      </c>
      <c r="AW28" s="58">
        <f t="shared" si="0"/>
        <v>34.6</v>
      </c>
      <c r="AX28" s="58">
        <f t="shared" si="0"/>
        <v>37.1</v>
      </c>
      <c r="AY28" s="58">
        <f t="shared" si="0"/>
        <v>40.4</v>
      </c>
      <c r="AZ28" s="58">
        <f t="shared" si="0"/>
        <v>42.4</v>
      </c>
      <c r="BA28" s="58">
        <f t="shared" si="0"/>
        <v>46.8</v>
      </c>
      <c r="BB28" s="58">
        <f t="shared" si="0"/>
        <v>43.8</v>
      </c>
      <c r="BC28" s="58">
        <f t="shared" si="0"/>
        <v>48.1</v>
      </c>
      <c r="BD28" s="58">
        <f t="shared" si="0"/>
        <v>48.2</v>
      </c>
      <c r="BE28" s="58">
        <f t="shared" si="0"/>
        <v>51</v>
      </c>
      <c r="BF28" s="58">
        <f t="shared" si="0"/>
        <v>48.6</v>
      </c>
      <c r="BG28" s="58">
        <f t="shared" si="0"/>
        <v>46</v>
      </c>
      <c r="BH28" s="58">
        <f t="shared" si="0"/>
        <v>44.2</v>
      </c>
      <c r="BI28" s="58">
        <f t="shared" si="1"/>
        <v>42.3</v>
      </c>
      <c r="BJ28" s="58">
        <f t="shared" si="1"/>
        <v>40.200000000000003</v>
      </c>
      <c r="BK28" s="58">
        <f t="shared" si="1"/>
        <v>37</v>
      </c>
      <c r="BL28" s="58">
        <f t="shared" si="1"/>
        <v>33.5</v>
      </c>
      <c r="BM28" s="58">
        <f t="shared" si="1"/>
        <v>29.9</v>
      </c>
      <c r="BN28" s="58">
        <f t="shared" si="1"/>
        <v>25.9</v>
      </c>
      <c r="BO28" s="118">
        <f t="shared" si="1"/>
        <v>47.5</v>
      </c>
      <c r="BP28" s="41">
        <f>[1]!dbsum(AR28:BO28)</f>
        <v>57.8</v>
      </c>
      <c r="BQ28" s="19"/>
      <c r="BR28" s="41">
        <f t="shared" si="5"/>
        <v>27.200000000000003</v>
      </c>
    </row>
    <row r="29" spans="2:70" x14ac:dyDescent="0.3">
      <c r="B29" s="41" t="s">
        <v>382</v>
      </c>
      <c r="D29" s="41">
        <v>14</v>
      </c>
      <c r="E29" s="41">
        <v>14</v>
      </c>
      <c r="F29" s="38" t="s">
        <v>105</v>
      </c>
      <c r="G29" s="90">
        <v>47</v>
      </c>
      <c r="H29" s="58">
        <v>52</v>
      </c>
      <c r="I29" s="58">
        <v>53</v>
      </c>
      <c r="J29" s="58">
        <v>57</v>
      </c>
      <c r="K29" s="58">
        <v>60</v>
      </c>
      <c r="L29" s="58">
        <v>61</v>
      </c>
      <c r="M29" s="58">
        <v>62</v>
      </c>
      <c r="N29" s="58">
        <v>61</v>
      </c>
      <c r="O29" s="58">
        <v>53</v>
      </c>
      <c r="P29" s="58">
        <v>53</v>
      </c>
      <c r="Q29" s="58">
        <v>53</v>
      </c>
      <c r="R29" s="58">
        <v>58</v>
      </c>
      <c r="S29" s="58">
        <v>56</v>
      </c>
      <c r="T29" s="58">
        <v>56</v>
      </c>
      <c r="U29" s="58">
        <v>56</v>
      </c>
      <c r="V29" s="58">
        <v>52</v>
      </c>
      <c r="W29" s="58">
        <v>56</v>
      </c>
      <c r="X29" s="58">
        <v>56</v>
      </c>
      <c r="Y29" s="58">
        <v>54</v>
      </c>
      <c r="Z29" s="58">
        <v>55</v>
      </c>
      <c r="AA29" s="58">
        <v>53</v>
      </c>
      <c r="AB29" s="58">
        <v>54</v>
      </c>
      <c r="AC29" s="58">
        <v>53</v>
      </c>
      <c r="AD29" s="58">
        <v>47</v>
      </c>
      <c r="AE29" s="54" t="s">
        <v>17</v>
      </c>
      <c r="AG29" s="111" cm="1">
        <f t="array" ref="AG29">[1]!dbsum(G29:I29)</f>
        <v>56.1</v>
      </c>
      <c r="AH29" s="112" cm="1">
        <f t="array" ref="AH29">[1]!dbsum(J29:L29)</f>
        <v>64.400000000000006</v>
      </c>
      <c r="AI29" s="112" cm="1">
        <f t="array" ref="AI29">[1]!dbsum(M29:O29)</f>
        <v>64.8</v>
      </c>
      <c r="AJ29" s="112" cm="1">
        <f t="array" ref="AJ29">[1]!dbsum(P29:R29)</f>
        <v>60.1</v>
      </c>
      <c r="AK29" s="112" cm="1">
        <f t="array" ref="AK29">[1]!dbsum(S29:U29)</f>
        <v>60.8</v>
      </c>
      <c r="AL29" s="112" cm="1">
        <f t="array" ref="AL29">[1]!dbsum(V29:X29)</f>
        <v>59.8</v>
      </c>
      <c r="AM29" s="112" cm="1">
        <f t="array" ref="AM29">[1]!dbsum(Y29:AA29)</f>
        <v>58.8</v>
      </c>
      <c r="AN29" s="113" cm="1">
        <f t="array" ref="AN29">[1]!dbsum(AB29:AD29)</f>
        <v>57</v>
      </c>
      <c r="AP29" s="28">
        <f t="shared" si="2"/>
        <v>14</v>
      </c>
      <c r="AQ29" s="50" t="str">
        <f t="shared" si="3"/>
        <v>1m to foot of gantry at N of AT2</v>
      </c>
      <c r="AR29" s="90">
        <f t="shared" si="4"/>
        <v>16.8</v>
      </c>
      <c r="AS29" s="58">
        <f t="shared" si="4"/>
        <v>25.8</v>
      </c>
      <c r="AT29" s="58">
        <f t="shared" si="4"/>
        <v>30.5</v>
      </c>
      <c r="AU29" s="58">
        <f t="shared" si="4"/>
        <v>37.9</v>
      </c>
      <c r="AV29" s="58">
        <f t="shared" si="0"/>
        <v>43.9</v>
      </c>
      <c r="AW29" s="58">
        <f t="shared" si="0"/>
        <v>47.6</v>
      </c>
      <c r="AX29" s="58">
        <f t="shared" si="0"/>
        <v>51.1</v>
      </c>
      <c r="AY29" s="58">
        <f t="shared" si="0"/>
        <v>52.4</v>
      </c>
      <c r="AZ29" s="58">
        <f t="shared" si="0"/>
        <v>46.4</v>
      </c>
      <c r="BA29" s="58">
        <f t="shared" si="0"/>
        <v>48.8</v>
      </c>
      <c r="BB29" s="58">
        <f t="shared" si="0"/>
        <v>49.8</v>
      </c>
      <c r="BC29" s="58">
        <f t="shared" si="0"/>
        <v>56.1</v>
      </c>
      <c r="BD29" s="58">
        <f t="shared" si="0"/>
        <v>55.2</v>
      </c>
      <c r="BE29" s="58">
        <f t="shared" si="0"/>
        <v>56</v>
      </c>
      <c r="BF29" s="58">
        <f t="shared" si="0"/>
        <v>56.6</v>
      </c>
      <c r="BG29" s="58">
        <f t="shared" si="0"/>
        <v>53</v>
      </c>
      <c r="BH29" s="58">
        <f t="shared" si="0"/>
        <v>57.2</v>
      </c>
      <c r="BI29" s="58">
        <f t="shared" si="1"/>
        <v>57.3</v>
      </c>
      <c r="BJ29" s="58">
        <f t="shared" si="1"/>
        <v>55.2</v>
      </c>
      <c r="BK29" s="58">
        <f t="shared" si="1"/>
        <v>56</v>
      </c>
      <c r="BL29" s="58">
        <f t="shared" si="1"/>
        <v>53.5</v>
      </c>
      <c r="BM29" s="58">
        <f t="shared" si="1"/>
        <v>53.9</v>
      </c>
      <c r="BN29" s="58">
        <f t="shared" si="1"/>
        <v>51.9</v>
      </c>
      <c r="BO29" s="118">
        <f t="shared" si="1"/>
        <v>44.5</v>
      </c>
      <c r="BP29" s="41">
        <f>[1]!dbsum(AR29:BO29)</f>
        <v>66.900000000000006</v>
      </c>
      <c r="BQ29" s="19"/>
      <c r="BR29" s="41">
        <f t="shared" si="5"/>
        <v>18.099999999999994</v>
      </c>
    </row>
    <row r="30" spans="2:70" x14ac:dyDescent="0.3">
      <c r="B30" s="41" t="s">
        <v>383</v>
      </c>
      <c r="D30" s="41">
        <v>15</v>
      </c>
      <c r="E30" s="41"/>
      <c r="F30" s="38" t="s">
        <v>106</v>
      </c>
      <c r="G30" s="90">
        <v>47</v>
      </c>
      <c r="H30" s="58">
        <v>49</v>
      </c>
      <c r="I30" s="58">
        <v>49</v>
      </c>
      <c r="J30" s="58">
        <v>47</v>
      </c>
      <c r="K30" s="58">
        <v>44</v>
      </c>
      <c r="L30" s="58">
        <v>55</v>
      </c>
      <c r="M30" s="58">
        <v>59</v>
      </c>
      <c r="N30" s="58">
        <v>56</v>
      </c>
      <c r="O30" s="58">
        <v>46</v>
      </c>
      <c r="P30" s="58">
        <v>45</v>
      </c>
      <c r="Q30" s="58">
        <v>47</v>
      </c>
      <c r="R30" s="58">
        <v>50</v>
      </c>
      <c r="S30" s="58">
        <v>50</v>
      </c>
      <c r="T30" s="58">
        <v>47</v>
      </c>
      <c r="U30" s="58">
        <v>48</v>
      </c>
      <c r="V30" s="58">
        <v>45</v>
      </c>
      <c r="W30" s="58">
        <v>49</v>
      </c>
      <c r="X30" s="58">
        <v>49</v>
      </c>
      <c r="Y30" s="58">
        <v>48</v>
      </c>
      <c r="Z30" s="58">
        <v>50</v>
      </c>
      <c r="AA30" s="58">
        <v>49</v>
      </c>
      <c r="AB30" s="58">
        <v>48</v>
      </c>
      <c r="AC30" s="58">
        <v>47</v>
      </c>
      <c r="AD30" s="58">
        <v>47</v>
      </c>
      <c r="AE30" s="54" t="s">
        <v>17</v>
      </c>
      <c r="AG30" s="111" cm="1">
        <f t="array" ref="AG30">[1]!dbsum(G30:I30)</f>
        <v>53.2</v>
      </c>
      <c r="AH30" s="112" cm="1">
        <f t="array" ref="AH30">[1]!dbsum(J30:L30)</f>
        <v>55.9</v>
      </c>
      <c r="AI30" s="112" cm="1">
        <f t="array" ref="AI30">[1]!dbsum(M30:O30)</f>
        <v>60.9</v>
      </c>
      <c r="AJ30" s="112" cm="1">
        <f t="array" ref="AJ30">[1]!dbsum(P30:R30)</f>
        <v>52.6</v>
      </c>
      <c r="AK30" s="112" cm="1">
        <f t="array" ref="AK30">[1]!dbsum(S30:U30)</f>
        <v>53.3</v>
      </c>
      <c r="AL30" s="112" cm="1">
        <f t="array" ref="AL30">[1]!dbsum(V30:X30)</f>
        <v>52.8</v>
      </c>
      <c r="AM30" s="112" cm="1">
        <f t="array" ref="AM30">[1]!dbsum(Y30:AA30)</f>
        <v>53.8</v>
      </c>
      <c r="AN30" s="113" cm="1">
        <f t="array" ref="AN30">[1]!dbsum(AB30:AD30)</f>
        <v>52.1</v>
      </c>
      <c r="AP30" s="28">
        <f t="shared" si="2"/>
        <v>15</v>
      </c>
      <c r="AQ30" s="50" t="str">
        <f t="shared" si="3"/>
        <v>At boundary to N of AT2</v>
      </c>
      <c r="AR30" s="90">
        <f t="shared" si="4"/>
        <v>16.8</v>
      </c>
      <c r="AS30" s="58">
        <f t="shared" si="4"/>
        <v>22.8</v>
      </c>
      <c r="AT30" s="58">
        <f t="shared" si="4"/>
        <v>26.5</v>
      </c>
      <c r="AU30" s="58">
        <f t="shared" si="4"/>
        <v>27.9</v>
      </c>
      <c r="AV30" s="58">
        <f t="shared" si="0"/>
        <v>27.9</v>
      </c>
      <c r="AW30" s="58">
        <f t="shared" si="0"/>
        <v>41.6</v>
      </c>
      <c r="AX30" s="58">
        <f t="shared" si="0"/>
        <v>48.1</v>
      </c>
      <c r="AY30" s="58">
        <f t="shared" si="0"/>
        <v>47.4</v>
      </c>
      <c r="AZ30" s="58">
        <f t="shared" si="0"/>
        <v>39.4</v>
      </c>
      <c r="BA30" s="58">
        <f t="shared" si="0"/>
        <v>40.799999999999997</v>
      </c>
      <c r="BB30" s="58">
        <f t="shared" si="0"/>
        <v>43.8</v>
      </c>
      <c r="BC30" s="58">
        <f t="shared" si="0"/>
        <v>48.1</v>
      </c>
      <c r="BD30" s="58">
        <f t="shared" si="0"/>
        <v>49.2</v>
      </c>
      <c r="BE30" s="58">
        <f t="shared" si="0"/>
        <v>47</v>
      </c>
      <c r="BF30" s="58">
        <f t="shared" si="0"/>
        <v>48.6</v>
      </c>
      <c r="BG30" s="58">
        <f t="shared" si="0"/>
        <v>46</v>
      </c>
      <c r="BH30" s="58">
        <f t="shared" si="0"/>
        <v>50.2</v>
      </c>
      <c r="BI30" s="58">
        <f t="shared" si="1"/>
        <v>50.3</v>
      </c>
      <c r="BJ30" s="58">
        <f t="shared" si="1"/>
        <v>49.2</v>
      </c>
      <c r="BK30" s="58">
        <f t="shared" si="1"/>
        <v>51</v>
      </c>
      <c r="BL30" s="58">
        <f t="shared" si="1"/>
        <v>49.5</v>
      </c>
      <c r="BM30" s="58">
        <f t="shared" si="1"/>
        <v>47.9</v>
      </c>
      <c r="BN30" s="58">
        <f t="shared" si="1"/>
        <v>45.9</v>
      </c>
      <c r="BO30" s="118">
        <f t="shared" si="1"/>
        <v>44.5</v>
      </c>
      <c r="BP30" s="41">
        <f>[1]!dbsum(AR30:BO30)</f>
        <v>60.5</v>
      </c>
      <c r="BQ30" s="19"/>
      <c r="BR30" s="41">
        <f t="shared" si="5"/>
        <v>24.5</v>
      </c>
    </row>
    <row r="31" spans="2:70" x14ac:dyDescent="0.3">
      <c r="B31" s="41" t="s">
        <v>384</v>
      </c>
      <c r="D31" s="41">
        <v>16</v>
      </c>
      <c r="E31" s="41">
        <v>15</v>
      </c>
      <c r="F31" s="38" t="s">
        <v>107</v>
      </c>
      <c r="G31" s="90">
        <v>52</v>
      </c>
      <c r="H31" s="58">
        <v>51</v>
      </c>
      <c r="I31" s="58">
        <v>52</v>
      </c>
      <c r="J31" s="58">
        <v>55</v>
      </c>
      <c r="K31" s="58">
        <v>54</v>
      </c>
      <c r="L31" s="58">
        <v>56</v>
      </c>
      <c r="M31" s="58">
        <v>61</v>
      </c>
      <c r="N31" s="58">
        <v>58</v>
      </c>
      <c r="O31" s="58">
        <v>52</v>
      </c>
      <c r="P31" s="58">
        <v>59</v>
      </c>
      <c r="Q31" s="58">
        <v>59</v>
      </c>
      <c r="R31" s="58">
        <v>62</v>
      </c>
      <c r="S31" s="58">
        <v>64</v>
      </c>
      <c r="T31" s="58">
        <v>66</v>
      </c>
      <c r="U31" s="58">
        <v>65</v>
      </c>
      <c r="V31" s="58">
        <v>67</v>
      </c>
      <c r="W31" s="58">
        <v>62</v>
      </c>
      <c r="X31" s="58">
        <v>63</v>
      </c>
      <c r="Y31" s="58">
        <v>60</v>
      </c>
      <c r="Z31" s="58">
        <v>58</v>
      </c>
      <c r="AA31" s="58">
        <v>56</v>
      </c>
      <c r="AB31" s="58">
        <v>54</v>
      </c>
      <c r="AC31" s="58">
        <v>48</v>
      </c>
      <c r="AD31" s="58">
        <v>52</v>
      </c>
      <c r="AE31" s="54" t="s">
        <v>17</v>
      </c>
      <c r="AG31" s="111" cm="1">
        <f t="array" ref="AG31">[1]!dbsum(G31:I31)</f>
        <v>56.5</v>
      </c>
      <c r="AH31" s="112" cm="1">
        <f t="array" ref="AH31">[1]!dbsum(J31:L31)</f>
        <v>59.8</v>
      </c>
      <c r="AI31" s="112" cm="1">
        <f t="array" ref="AI31">[1]!dbsum(M31:O31)</f>
        <v>63.1</v>
      </c>
      <c r="AJ31" s="112" cm="1">
        <f t="array" ref="AJ31">[1]!dbsum(P31:R31)</f>
        <v>65</v>
      </c>
      <c r="AK31" s="112" cm="1">
        <f t="array" ref="AK31">[1]!dbsum(S31:U31)</f>
        <v>69.8</v>
      </c>
      <c r="AL31" s="112" cm="1">
        <f t="array" ref="AL31">[1]!dbsum(V31:X31)</f>
        <v>69.3</v>
      </c>
      <c r="AM31" s="112" cm="1">
        <f t="array" ref="AM31">[1]!dbsum(Y31:AA31)</f>
        <v>63.1</v>
      </c>
      <c r="AN31" s="113" cm="1">
        <f t="array" ref="AN31">[1]!dbsum(AB31:AD31)</f>
        <v>56.7</v>
      </c>
      <c r="AP31" s="28">
        <f t="shared" si="2"/>
        <v>16</v>
      </c>
      <c r="AQ31" s="50" t="str">
        <f t="shared" si="3"/>
        <v>1m to foot of gantry at SE of AT2</v>
      </c>
      <c r="AR31" s="90">
        <f t="shared" si="4"/>
        <v>21.8</v>
      </c>
      <c r="AS31" s="58">
        <f t="shared" si="4"/>
        <v>24.8</v>
      </c>
      <c r="AT31" s="58">
        <f t="shared" si="4"/>
        <v>29.5</v>
      </c>
      <c r="AU31" s="58">
        <f t="shared" si="4"/>
        <v>35.9</v>
      </c>
      <c r="AV31" s="58">
        <f t="shared" si="0"/>
        <v>37.9</v>
      </c>
      <c r="AW31" s="58">
        <f t="shared" si="0"/>
        <v>42.6</v>
      </c>
      <c r="AX31" s="58">
        <f t="shared" si="0"/>
        <v>50.1</v>
      </c>
      <c r="AY31" s="58">
        <f t="shared" si="0"/>
        <v>49.4</v>
      </c>
      <c r="AZ31" s="58">
        <f t="shared" si="0"/>
        <v>45.4</v>
      </c>
      <c r="BA31" s="58">
        <f t="shared" si="0"/>
        <v>54.8</v>
      </c>
      <c r="BB31" s="58">
        <f t="shared" si="0"/>
        <v>55.8</v>
      </c>
      <c r="BC31" s="58">
        <f t="shared" si="0"/>
        <v>60.1</v>
      </c>
      <c r="BD31" s="58">
        <f t="shared" si="0"/>
        <v>63.2</v>
      </c>
      <c r="BE31" s="58">
        <f t="shared" si="0"/>
        <v>66</v>
      </c>
      <c r="BF31" s="58">
        <f t="shared" si="0"/>
        <v>65.599999999999994</v>
      </c>
      <c r="BG31" s="58">
        <f t="shared" si="0"/>
        <v>68</v>
      </c>
      <c r="BH31" s="58">
        <f t="shared" si="0"/>
        <v>63.2</v>
      </c>
      <c r="BI31" s="58">
        <f t="shared" si="1"/>
        <v>64.3</v>
      </c>
      <c r="BJ31" s="58">
        <f t="shared" si="1"/>
        <v>61.2</v>
      </c>
      <c r="BK31" s="58">
        <f t="shared" si="1"/>
        <v>59</v>
      </c>
      <c r="BL31" s="58">
        <f t="shared" si="1"/>
        <v>56.5</v>
      </c>
      <c r="BM31" s="58">
        <f t="shared" si="1"/>
        <v>53.9</v>
      </c>
      <c r="BN31" s="58">
        <f t="shared" si="1"/>
        <v>46.9</v>
      </c>
      <c r="BO31" s="118">
        <f>AD31+BO$11</f>
        <v>49.5</v>
      </c>
      <c r="BP31" s="41">
        <f>[1]!dbsum(AR31:BO31)</f>
        <v>74.099999999999994</v>
      </c>
      <c r="BQ31" s="19"/>
      <c r="BR31" s="41">
        <f t="shared" si="5"/>
        <v>10.900000000000006</v>
      </c>
    </row>
    <row r="32" spans="2:70" x14ac:dyDescent="0.3">
      <c r="B32" s="41" t="s">
        <v>385</v>
      </c>
      <c r="D32" s="41">
        <v>17</v>
      </c>
      <c r="E32" s="41">
        <v>16</v>
      </c>
      <c r="F32" s="38" t="s">
        <v>108</v>
      </c>
      <c r="G32" s="90">
        <v>55</v>
      </c>
      <c r="H32" s="58">
        <v>56</v>
      </c>
      <c r="I32" s="58">
        <v>54</v>
      </c>
      <c r="J32" s="58">
        <v>55</v>
      </c>
      <c r="K32" s="58">
        <v>57</v>
      </c>
      <c r="L32" s="58">
        <v>59</v>
      </c>
      <c r="M32" s="58">
        <v>58</v>
      </c>
      <c r="N32" s="58">
        <v>56</v>
      </c>
      <c r="O32" s="58">
        <v>57</v>
      </c>
      <c r="P32" s="58">
        <v>60</v>
      </c>
      <c r="Q32" s="58">
        <v>59</v>
      </c>
      <c r="R32" s="58">
        <v>60</v>
      </c>
      <c r="S32" s="58">
        <v>61</v>
      </c>
      <c r="T32" s="58">
        <v>58</v>
      </c>
      <c r="U32" s="58">
        <v>59</v>
      </c>
      <c r="V32" s="58">
        <v>60</v>
      </c>
      <c r="W32" s="58">
        <v>59</v>
      </c>
      <c r="X32" s="58">
        <v>58</v>
      </c>
      <c r="Y32" s="58">
        <v>57</v>
      </c>
      <c r="Z32" s="58">
        <v>56</v>
      </c>
      <c r="AA32" s="58">
        <v>55</v>
      </c>
      <c r="AB32" s="58">
        <v>54</v>
      </c>
      <c r="AC32" s="58">
        <v>53</v>
      </c>
      <c r="AD32" s="58">
        <v>55</v>
      </c>
      <c r="AE32" s="54" t="s">
        <v>17</v>
      </c>
      <c r="AG32" s="111" cm="1">
        <f t="array" ref="AG32">[1]!dbsum(G32:I32)</f>
        <v>59.8</v>
      </c>
      <c r="AH32" s="112" cm="1">
        <f t="array" ref="AH32">[1]!dbsum(J32:L32)</f>
        <v>62.1</v>
      </c>
      <c r="AI32" s="112" cm="1">
        <f t="array" ref="AI32">[1]!dbsum(M32:O32)</f>
        <v>61.8</v>
      </c>
      <c r="AJ32" s="112" cm="1">
        <f t="array" ref="AJ32">[1]!dbsum(P32:R32)</f>
        <v>64.5</v>
      </c>
      <c r="AK32" s="112" cm="1">
        <f t="array" ref="AK32">[1]!dbsum(S32:U32)</f>
        <v>64.3</v>
      </c>
      <c r="AL32" s="112" cm="1">
        <f t="array" ref="AL32">[1]!dbsum(V32:X32)</f>
        <v>63.8</v>
      </c>
      <c r="AM32" s="112" cm="1">
        <f t="array" ref="AM32">[1]!dbsum(Y32:AA32)</f>
        <v>60.8</v>
      </c>
      <c r="AN32" s="113" cm="1">
        <f t="array" ref="AN32">[1]!dbsum(AB32:AD32)</f>
        <v>58.8</v>
      </c>
      <c r="AP32" s="28">
        <f t="shared" si="2"/>
        <v>17</v>
      </c>
      <c r="AQ32" s="50" t="str">
        <f t="shared" si="3"/>
        <v>At gantry level - running water</v>
      </c>
      <c r="AR32" s="90">
        <f t="shared" si="4"/>
        <v>24.8</v>
      </c>
      <c r="AS32" s="58">
        <f t="shared" si="4"/>
        <v>29.8</v>
      </c>
      <c r="AT32" s="58">
        <f>I32+AT$11</f>
        <v>31.5</v>
      </c>
      <c r="AU32" s="58">
        <f t="shared" si="4"/>
        <v>35.9</v>
      </c>
      <c r="AV32" s="58">
        <f t="shared" si="4"/>
        <v>40.9</v>
      </c>
      <c r="AW32" s="58">
        <f t="shared" si="4"/>
        <v>45.6</v>
      </c>
      <c r="AX32" s="58">
        <f t="shared" si="4"/>
        <v>47.1</v>
      </c>
      <c r="AY32" s="58">
        <f t="shared" si="4"/>
        <v>47.4</v>
      </c>
      <c r="AZ32" s="58">
        <f t="shared" si="4"/>
        <v>50.4</v>
      </c>
      <c r="BA32" s="58">
        <f t="shared" si="4"/>
        <v>55.8</v>
      </c>
      <c r="BB32" s="58">
        <f t="shared" si="4"/>
        <v>55.8</v>
      </c>
      <c r="BC32" s="58">
        <f t="shared" si="4"/>
        <v>58.1</v>
      </c>
      <c r="BD32" s="58">
        <f t="shared" si="4"/>
        <v>60.2</v>
      </c>
      <c r="BE32" s="58">
        <f t="shared" si="4"/>
        <v>58</v>
      </c>
      <c r="BF32" s="58">
        <f t="shared" si="4"/>
        <v>59.6</v>
      </c>
      <c r="BG32" s="58">
        <f t="shared" si="4"/>
        <v>61</v>
      </c>
      <c r="BH32" s="58">
        <f t="shared" ref="BH32:BO35" si="6">W32+BH$11</f>
        <v>60.2</v>
      </c>
      <c r="BI32" s="58">
        <f t="shared" si="6"/>
        <v>59.3</v>
      </c>
      <c r="BJ32" s="58">
        <f t="shared" si="6"/>
        <v>58.2</v>
      </c>
      <c r="BK32" s="58">
        <f t="shared" si="6"/>
        <v>57</v>
      </c>
      <c r="BL32" s="58">
        <f t="shared" si="6"/>
        <v>55.5</v>
      </c>
      <c r="BM32" s="58">
        <f t="shared" si="6"/>
        <v>53.9</v>
      </c>
      <c r="BN32" s="58">
        <f t="shared" si="6"/>
        <v>51.9</v>
      </c>
      <c r="BO32" s="118">
        <f t="shared" si="6"/>
        <v>52.5</v>
      </c>
      <c r="BP32" s="41">
        <f>[1]!dbsum(AR32:BO32)</f>
        <v>69.8</v>
      </c>
      <c r="BQ32" s="19"/>
      <c r="BR32" s="41">
        <f t="shared" si="5"/>
        <v>15.200000000000003</v>
      </c>
    </row>
    <row r="33" spans="2:70" x14ac:dyDescent="0.3">
      <c r="B33" s="41" t="s">
        <v>386</v>
      </c>
      <c r="D33" s="41">
        <v>18</v>
      </c>
      <c r="E33" s="41">
        <v>8</v>
      </c>
      <c r="F33" s="38" t="s">
        <v>109</v>
      </c>
      <c r="G33" s="90">
        <v>49</v>
      </c>
      <c r="H33" s="58">
        <v>51</v>
      </c>
      <c r="I33" s="58">
        <v>47</v>
      </c>
      <c r="J33" s="58">
        <v>52</v>
      </c>
      <c r="K33" s="58">
        <v>54</v>
      </c>
      <c r="L33" s="58">
        <v>52</v>
      </c>
      <c r="M33" s="58">
        <v>52</v>
      </c>
      <c r="N33" s="58">
        <v>52</v>
      </c>
      <c r="O33" s="58">
        <v>55</v>
      </c>
      <c r="P33" s="58">
        <v>54</v>
      </c>
      <c r="Q33" s="58">
        <v>53</v>
      </c>
      <c r="R33" s="58">
        <v>55</v>
      </c>
      <c r="S33" s="58">
        <v>51</v>
      </c>
      <c r="T33" s="58">
        <v>52</v>
      </c>
      <c r="U33" s="58">
        <v>52</v>
      </c>
      <c r="V33" s="58">
        <v>51</v>
      </c>
      <c r="W33" s="58">
        <v>49</v>
      </c>
      <c r="X33" s="58">
        <v>47</v>
      </c>
      <c r="Y33" s="58">
        <v>45</v>
      </c>
      <c r="Z33" s="58">
        <v>42</v>
      </c>
      <c r="AA33" s="58">
        <v>40</v>
      </c>
      <c r="AB33" s="58">
        <v>37</v>
      </c>
      <c r="AC33" s="58">
        <v>34</v>
      </c>
      <c r="AD33" s="58">
        <v>49</v>
      </c>
      <c r="AE33" s="54" t="s">
        <v>17</v>
      </c>
      <c r="AG33" s="111" cm="1">
        <f t="array" ref="AG33">[1]!dbsum(G33:I33)</f>
        <v>54.1</v>
      </c>
      <c r="AH33" s="112" cm="1">
        <f t="array" ref="AH33">[1]!dbsum(J33:L33)</f>
        <v>57.5</v>
      </c>
      <c r="AI33" s="112" cm="1">
        <f t="array" ref="AI33">[1]!dbsum(M33:O33)</f>
        <v>58</v>
      </c>
      <c r="AJ33" s="112" cm="1">
        <f t="array" ref="AJ33">[1]!dbsum(P33:R33)</f>
        <v>58.8</v>
      </c>
      <c r="AK33" s="112" cm="1">
        <f t="array" ref="AK33">[1]!dbsum(S33:U33)</f>
        <v>56.5</v>
      </c>
      <c r="AL33" s="112" cm="1">
        <f t="array" ref="AL33">[1]!dbsum(V33:X33)</f>
        <v>54.1</v>
      </c>
      <c r="AM33" s="112" cm="1">
        <f t="array" ref="AM33">[1]!dbsum(Y33:AA33)</f>
        <v>47.6</v>
      </c>
      <c r="AN33" s="113" cm="1">
        <f t="array" ref="AN33">[1]!dbsum(AB33:AD33)</f>
        <v>49.4</v>
      </c>
      <c r="AP33" s="28">
        <f t="shared" si="2"/>
        <v>18</v>
      </c>
      <c r="AQ33" s="50" t="str">
        <f t="shared" si="3"/>
        <v>5m from open shutter of DAF2</v>
      </c>
      <c r="AR33" s="90">
        <f t="shared" si="4"/>
        <v>18.8</v>
      </c>
      <c r="AS33" s="58">
        <f t="shared" si="4"/>
        <v>24.8</v>
      </c>
      <c r="AT33" s="58">
        <f t="shared" si="4"/>
        <v>24.5</v>
      </c>
      <c r="AU33" s="58">
        <f t="shared" si="4"/>
        <v>32.9</v>
      </c>
      <c r="AV33" s="58">
        <f t="shared" si="4"/>
        <v>37.9</v>
      </c>
      <c r="AW33" s="58">
        <f t="shared" si="4"/>
        <v>38.6</v>
      </c>
      <c r="AX33" s="58">
        <f t="shared" si="4"/>
        <v>41.1</v>
      </c>
      <c r="AY33" s="58">
        <f t="shared" si="4"/>
        <v>43.4</v>
      </c>
      <c r="AZ33" s="58">
        <f t="shared" si="4"/>
        <v>48.4</v>
      </c>
      <c r="BA33" s="58">
        <f t="shared" si="4"/>
        <v>49.8</v>
      </c>
      <c r="BB33" s="58">
        <f t="shared" si="4"/>
        <v>49.8</v>
      </c>
      <c r="BC33" s="58">
        <f t="shared" si="4"/>
        <v>53.1</v>
      </c>
      <c r="BD33" s="58">
        <f t="shared" si="4"/>
        <v>50.2</v>
      </c>
      <c r="BE33" s="58">
        <f t="shared" si="4"/>
        <v>52</v>
      </c>
      <c r="BF33" s="58">
        <f t="shared" si="4"/>
        <v>52.6</v>
      </c>
      <c r="BG33" s="58">
        <f t="shared" si="4"/>
        <v>52</v>
      </c>
      <c r="BH33" s="58">
        <f t="shared" si="6"/>
        <v>50.2</v>
      </c>
      <c r="BI33" s="58">
        <f t="shared" si="6"/>
        <v>48.3</v>
      </c>
      <c r="BJ33" s="58">
        <f t="shared" si="6"/>
        <v>46.2</v>
      </c>
      <c r="BK33" s="58">
        <f t="shared" si="6"/>
        <v>43</v>
      </c>
      <c r="BL33" s="58">
        <f t="shared" si="6"/>
        <v>40.5</v>
      </c>
      <c r="BM33" s="58">
        <f t="shared" si="6"/>
        <v>36.9</v>
      </c>
      <c r="BN33" s="58">
        <f t="shared" si="6"/>
        <v>32.9</v>
      </c>
      <c r="BO33" s="118">
        <f t="shared" si="6"/>
        <v>46.5</v>
      </c>
      <c r="BP33" s="41">
        <f>[1]!dbsum(AR33:BO33)</f>
        <v>61.5</v>
      </c>
      <c r="BQ33" s="19"/>
      <c r="BR33" s="41">
        <f t="shared" si="5"/>
        <v>23.5</v>
      </c>
    </row>
    <row r="34" spans="2:70" x14ac:dyDescent="0.3">
      <c r="B34" s="41" t="s">
        <v>387</v>
      </c>
      <c r="D34" s="41">
        <v>19</v>
      </c>
      <c r="E34" s="41"/>
      <c r="F34" s="38" t="s">
        <v>110</v>
      </c>
      <c r="G34" s="90">
        <v>64</v>
      </c>
      <c r="H34" s="58">
        <v>67</v>
      </c>
      <c r="I34" s="58">
        <v>61</v>
      </c>
      <c r="J34" s="58">
        <v>68</v>
      </c>
      <c r="K34" s="58">
        <v>70</v>
      </c>
      <c r="L34" s="58">
        <v>62</v>
      </c>
      <c r="M34" s="58">
        <v>71</v>
      </c>
      <c r="N34" s="58">
        <v>64</v>
      </c>
      <c r="O34" s="58">
        <v>67</v>
      </c>
      <c r="P34" s="58">
        <v>61</v>
      </c>
      <c r="Q34" s="58">
        <v>61</v>
      </c>
      <c r="R34" s="58">
        <v>63</v>
      </c>
      <c r="S34" s="58">
        <v>59</v>
      </c>
      <c r="T34" s="58">
        <v>60</v>
      </c>
      <c r="U34" s="58">
        <v>56</v>
      </c>
      <c r="V34" s="58">
        <v>56</v>
      </c>
      <c r="W34" s="58">
        <v>57</v>
      </c>
      <c r="X34" s="58">
        <v>55</v>
      </c>
      <c r="Y34" s="58">
        <v>51</v>
      </c>
      <c r="Z34" s="58">
        <v>50</v>
      </c>
      <c r="AA34" s="58">
        <v>48</v>
      </c>
      <c r="AB34" s="58">
        <v>45</v>
      </c>
      <c r="AC34" s="58">
        <v>46</v>
      </c>
      <c r="AD34" s="58">
        <v>64</v>
      </c>
      <c r="AE34" s="54" t="s">
        <v>17</v>
      </c>
      <c r="AG34" s="111" cm="1">
        <f t="array" ref="AG34">[1]!dbsum(G34:I34)</f>
        <v>69.400000000000006</v>
      </c>
      <c r="AH34" s="112" cm="1">
        <f t="array" ref="AH34">[1]!dbsum(J34:L34)</f>
        <v>72.5</v>
      </c>
      <c r="AI34" s="112" cm="1">
        <f t="array" ref="AI34">[1]!dbsum(M34:O34)</f>
        <v>73</v>
      </c>
      <c r="AJ34" s="112" cm="1">
        <f t="array" ref="AJ34">[1]!dbsum(P34:R34)</f>
        <v>66.5</v>
      </c>
      <c r="AK34" s="112" cm="1">
        <f t="array" ref="AK34">[1]!dbsum(S34:U34)</f>
        <v>63.4</v>
      </c>
      <c r="AL34" s="112" cm="1">
        <f t="array" ref="AL34">[1]!dbsum(V34:X34)</f>
        <v>60.8</v>
      </c>
      <c r="AM34" s="112" cm="1">
        <f t="array" ref="AM34">[1]!dbsum(Y34:AA34)</f>
        <v>54.6</v>
      </c>
      <c r="AN34" s="113" cm="1">
        <f t="array" ref="AN34">[1]!dbsum(AB34:AD34)</f>
        <v>64.099999999999994</v>
      </c>
      <c r="AP34" s="28">
        <f t="shared" si="2"/>
        <v>19</v>
      </c>
      <c r="AQ34" s="50" t="str">
        <f t="shared" si="3"/>
        <v>1m from nearest exhaust turret of DAF1 extension</v>
      </c>
      <c r="AR34" s="90">
        <f t="shared" si="4"/>
        <v>33.799999999999997</v>
      </c>
      <c r="AS34" s="58">
        <f t="shared" si="4"/>
        <v>40.799999999999997</v>
      </c>
      <c r="AT34" s="58">
        <f t="shared" si="4"/>
        <v>38.5</v>
      </c>
      <c r="AU34" s="58">
        <f t="shared" si="4"/>
        <v>48.9</v>
      </c>
      <c r="AV34" s="58">
        <f t="shared" si="4"/>
        <v>53.9</v>
      </c>
      <c r="AW34" s="58">
        <f t="shared" si="4"/>
        <v>48.6</v>
      </c>
      <c r="AX34" s="58">
        <f t="shared" si="4"/>
        <v>60.1</v>
      </c>
      <c r="AY34" s="58">
        <f t="shared" si="4"/>
        <v>55.4</v>
      </c>
      <c r="AZ34" s="58">
        <f t="shared" si="4"/>
        <v>60.4</v>
      </c>
      <c r="BA34" s="58">
        <f t="shared" si="4"/>
        <v>56.8</v>
      </c>
      <c r="BB34" s="58">
        <f t="shared" si="4"/>
        <v>57.8</v>
      </c>
      <c r="BC34" s="58">
        <f t="shared" si="4"/>
        <v>61.1</v>
      </c>
      <c r="BD34" s="58">
        <f t="shared" si="4"/>
        <v>58.2</v>
      </c>
      <c r="BE34" s="58">
        <f t="shared" si="4"/>
        <v>60</v>
      </c>
      <c r="BF34" s="58">
        <f t="shared" si="4"/>
        <v>56.6</v>
      </c>
      <c r="BG34" s="58">
        <f t="shared" si="4"/>
        <v>57</v>
      </c>
      <c r="BH34" s="58">
        <f t="shared" si="6"/>
        <v>58.2</v>
      </c>
      <c r="BI34" s="58">
        <f t="shared" si="6"/>
        <v>56.3</v>
      </c>
      <c r="BJ34" s="58">
        <f t="shared" si="6"/>
        <v>52.2</v>
      </c>
      <c r="BK34" s="58">
        <f t="shared" si="6"/>
        <v>51</v>
      </c>
      <c r="BL34" s="58">
        <f t="shared" si="6"/>
        <v>48.5</v>
      </c>
      <c r="BM34" s="58">
        <f t="shared" si="6"/>
        <v>44.9</v>
      </c>
      <c r="BN34" s="58">
        <f t="shared" si="6"/>
        <v>44.9</v>
      </c>
      <c r="BO34" s="118">
        <f t="shared" si="6"/>
        <v>61.5</v>
      </c>
      <c r="BP34" s="41">
        <f>[1]!dbsum(AR34:BO34)</f>
        <v>70.3</v>
      </c>
      <c r="BQ34" s="19"/>
      <c r="BR34" s="41">
        <f t="shared" si="5"/>
        <v>14.700000000000003</v>
      </c>
    </row>
    <row r="35" spans="2:70" x14ac:dyDescent="0.3">
      <c r="B35" s="41" t="s">
        <v>388</v>
      </c>
      <c r="D35" s="41">
        <v>20</v>
      </c>
      <c r="E35" s="41"/>
      <c r="F35" s="38" t="s">
        <v>111</v>
      </c>
      <c r="G35" s="90">
        <v>64</v>
      </c>
      <c r="H35" s="58">
        <v>59</v>
      </c>
      <c r="I35" s="58">
        <v>56</v>
      </c>
      <c r="J35" s="58">
        <v>65</v>
      </c>
      <c r="K35" s="58">
        <v>66</v>
      </c>
      <c r="L35" s="58">
        <v>60</v>
      </c>
      <c r="M35" s="58">
        <v>58</v>
      </c>
      <c r="N35" s="58">
        <v>56</v>
      </c>
      <c r="O35" s="58">
        <v>61</v>
      </c>
      <c r="P35" s="58">
        <v>59</v>
      </c>
      <c r="Q35" s="58">
        <v>56</v>
      </c>
      <c r="R35" s="58">
        <v>61</v>
      </c>
      <c r="S35" s="58">
        <v>55</v>
      </c>
      <c r="T35" s="58">
        <v>53</v>
      </c>
      <c r="U35" s="58">
        <v>51</v>
      </c>
      <c r="V35" s="58">
        <v>50</v>
      </c>
      <c r="W35" s="58">
        <v>49</v>
      </c>
      <c r="X35" s="58">
        <v>47</v>
      </c>
      <c r="Y35" s="58">
        <v>44</v>
      </c>
      <c r="Z35" s="58">
        <v>44</v>
      </c>
      <c r="AA35" s="58">
        <v>42</v>
      </c>
      <c r="AB35" s="58">
        <v>37</v>
      </c>
      <c r="AC35" s="58">
        <v>37</v>
      </c>
      <c r="AD35" s="58">
        <v>64</v>
      </c>
      <c r="AE35" s="54" t="s">
        <v>17</v>
      </c>
      <c r="AG35" s="111" cm="1">
        <f t="array" ref="AG35">[1]!dbsum(G35:I35)</f>
        <v>65.7</v>
      </c>
      <c r="AH35" s="112" cm="1">
        <f t="array" ref="AH35">[1]!dbsum(J35:L35)</f>
        <v>69.099999999999994</v>
      </c>
      <c r="AI35" s="112" cm="1">
        <f t="array" ref="AI35">[1]!dbsum(M35:O35)</f>
        <v>63.6</v>
      </c>
      <c r="AJ35" s="112" cm="1">
        <f t="array" ref="AJ35">[1]!dbsum(P35:R35)</f>
        <v>63.9</v>
      </c>
      <c r="AK35" s="112" cm="1">
        <f t="array" ref="AK35">[1]!dbsum(S35:U35)</f>
        <v>58.1</v>
      </c>
      <c r="AL35" s="112" cm="1">
        <f t="array" ref="AL35">[1]!dbsum(V35:X35)</f>
        <v>53.6</v>
      </c>
      <c r="AM35" s="112" cm="1">
        <f t="array" ref="AM35">[1]!dbsum(Y35:AA35)</f>
        <v>48.2</v>
      </c>
      <c r="AN35" s="113" cm="1">
        <f t="array" ref="AN35">[1]!dbsum(AB35:AD35)</f>
        <v>64</v>
      </c>
      <c r="AP35" s="28">
        <f t="shared" si="2"/>
        <v>20</v>
      </c>
      <c r="AQ35" s="50" t="str">
        <f t="shared" si="3"/>
        <v>1m to W right corner of DAF1 extension</v>
      </c>
      <c r="AR35" s="90">
        <f t="shared" si="4"/>
        <v>33.799999999999997</v>
      </c>
      <c r="AS35" s="58">
        <f t="shared" si="4"/>
        <v>32.799999999999997</v>
      </c>
      <c r="AT35" s="58">
        <f t="shared" si="4"/>
        <v>33.5</v>
      </c>
      <c r="AU35" s="58">
        <f t="shared" si="4"/>
        <v>45.9</v>
      </c>
      <c r="AV35" s="58">
        <f t="shared" si="4"/>
        <v>49.9</v>
      </c>
      <c r="AW35" s="58">
        <f t="shared" si="4"/>
        <v>46.6</v>
      </c>
      <c r="AX35" s="58">
        <f t="shared" si="4"/>
        <v>47.1</v>
      </c>
      <c r="AY35" s="58">
        <f t="shared" si="4"/>
        <v>47.4</v>
      </c>
      <c r="AZ35" s="58">
        <f t="shared" si="4"/>
        <v>54.4</v>
      </c>
      <c r="BA35" s="58">
        <f t="shared" si="4"/>
        <v>54.8</v>
      </c>
      <c r="BB35" s="58">
        <f t="shared" si="4"/>
        <v>52.8</v>
      </c>
      <c r="BC35" s="58">
        <f t="shared" si="4"/>
        <v>59.1</v>
      </c>
      <c r="BD35" s="58">
        <f t="shared" si="4"/>
        <v>54.2</v>
      </c>
      <c r="BE35" s="58">
        <f t="shared" si="4"/>
        <v>53</v>
      </c>
      <c r="BF35" s="58">
        <f t="shared" si="4"/>
        <v>51.6</v>
      </c>
      <c r="BG35" s="58">
        <f t="shared" si="4"/>
        <v>51</v>
      </c>
      <c r="BH35" s="58">
        <f t="shared" si="6"/>
        <v>50.2</v>
      </c>
      <c r="BI35" s="58">
        <f t="shared" si="6"/>
        <v>48.3</v>
      </c>
      <c r="BJ35" s="58">
        <f t="shared" si="6"/>
        <v>45.2</v>
      </c>
      <c r="BK35" s="58">
        <f t="shared" si="6"/>
        <v>45</v>
      </c>
      <c r="BL35" s="58">
        <f t="shared" si="6"/>
        <v>42.5</v>
      </c>
      <c r="BM35" s="58">
        <f t="shared" si="6"/>
        <v>36.9</v>
      </c>
      <c r="BN35" s="58">
        <f t="shared" si="6"/>
        <v>35.9</v>
      </c>
      <c r="BO35" s="118">
        <f t="shared" si="6"/>
        <v>61.5</v>
      </c>
      <c r="BP35" s="41">
        <f>[1]!dbsum(AR35:BO35)</f>
        <v>66.3</v>
      </c>
      <c r="BQ35" s="19"/>
      <c r="BR35" s="41">
        <f t="shared" si="5"/>
        <v>18.700000000000003</v>
      </c>
    </row>
    <row r="36" spans="2:70" x14ac:dyDescent="0.3">
      <c r="B36" s="41" t="s">
        <v>389</v>
      </c>
      <c r="D36" s="41">
        <v>21</v>
      </c>
      <c r="E36" s="41"/>
      <c r="F36" s="38" t="s">
        <v>112</v>
      </c>
      <c r="G36" s="90">
        <v>63</v>
      </c>
      <c r="H36" s="58">
        <v>63</v>
      </c>
      <c r="I36" s="58">
        <v>57</v>
      </c>
      <c r="J36" s="58">
        <v>63</v>
      </c>
      <c r="K36" s="58">
        <v>61</v>
      </c>
      <c r="L36" s="58">
        <v>61</v>
      </c>
      <c r="M36" s="58">
        <v>59</v>
      </c>
      <c r="N36" s="58">
        <v>60</v>
      </c>
      <c r="O36" s="58">
        <v>57</v>
      </c>
      <c r="P36" s="58">
        <v>59</v>
      </c>
      <c r="Q36" s="58">
        <v>58</v>
      </c>
      <c r="R36" s="58">
        <v>60</v>
      </c>
      <c r="S36" s="58">
        <v>55</v>
      </c>
      <c r="T36" s="58">
        <v>54</v>
      </c>
      <c r="U36" s="58">
        <v>54</v>
      </c>
      <c r="V36" s="58">
        <v>52</v>
      </c>
      <c r="W36" s="58">
        <v>52</v>
      </c>
      <c r="X36" s="58">
        <v>50</v>
      </c>
      <c r="Y36" s="58">
        <v>46</v>
      </c>
      <c r="Z36" s="58">
        <v>44</v>
      </c>
      <c r="AA36" s="58">
        <v>44</v>
      </c>
      <c r="AB36" s="58">
        <v>38</v>
      </c>
      <c r="AC36" s="58">
        <v>35</v>
      </c>
      <c r="AD36" s="58">
        <v>63</v>
      </c>
      <c r="AE36" s="54" t="s">
        <v>17</v>
      </c>
      <c r="AG36" s="111" cm="1">
        <f t="array" ref="AG36">[1]!dbsum(G36:I36)</f>
        <v>66.5</v>
      </c>
      <c r="AH36" s="112" cm="1">
        <f t="array" ref="AH36">[1]!dbsum(J36:L36)</f>
        <v>66.5</v>
      </c>
      <c r="AI36" s="112" cm="1">
        <f t="array" ref="AI36">[1]!dbsum(M36:O36)</f>
        <v>63.6</v>
      </c>
      <c r="AJ36" s="112" cm="1">
        <f t="array" ref="AJ36">[1]!dbsum(P36:R36)</f>
        <v>63.8</v>
      </c>
      <c r="AK36" s="112" cm="1">
        <f t="array" ref="AK36">[1]!dbsum(S36:U36)</f>
        <v>59.1</v>
      </c>
      <c r="AL36" s="112" cm="1">
        <f t="array" ref="AL36">[1]!dbsum(V36:X36)</f>
        <v>56.2</v>
      </c>
      <c r="AM36" s="112" cm="1">
        <f t="array" ref="AM36">[1]!dbsum(Y36:AA36)</f>
        <v>49.5</v>
      </c>
      <c r="AN36" s="113" cm="1">
        <f t="array" ref="AN36">[1]!dbsum(AB36:AD36)</f>
        <v>63</v>
      </c>
      <c r="AP36" s="28">
        <f t="shared" si="2"/>
        <v>21</v>
      </c>
      <c r="AQ36" s="50" t="str">
        <f t="shared" si="3"/>
        <v>5m from front DAF1 extension</v>
      </c>
      <c r="AR36" s="90">
        <f t="shared" ref="AR36:AR48" si="7">G36+AR$11</f>
        <v>32.799999999999997</v>
      </c>
      <c r="AS36" s="58">
        <f t="shared" ref="AS36:AS49" si="8">H36+AS$11</f>
        <v>36.799999999999997</v>
      </c>
      <c r="AT36" s="58">
        <f t="shared" ref="AT36:AT49" si="9">I36+AT$11</f>
        <v>34.5</v>
      </c>
      <c r="AU36" s="58">
        <f t="shared" ref="AU36:AU49" si="10">J36+AU$11</f>
        <v>43.9</v>
      </c>
      <c r="AV36" s="58">
        <f t="shared" ref="AV36:AV49" si="11">K36+AV$11</f>
        <v>44.9</v>
      </c>
      <c r="AW36" s="58">
        <f t="shared" ref="AW36:AW49" si="12">L36+AW$11</f>
        <v>47.6</v>
      </c>
      <c r="AX36" s="58">
        <f t="shared" ref="AX36:AX49" si="13">M36+AX$11</f>
        <v>48.1</v>
      </c>
      <c r="AY36" s="58">
        <f t="shared" ref="AY36:AY49" si="14">N36+AY$11</f>
        <v>51.4</v>
      </c>
      <c r="AZ36" s="58">
        <f t="shared" ref="AZ36:AZ49" si="15">O36+AZ$11</f>
        <v>50.4</v>
      </c>
      <c r="BA36" s="58">
        <f t="shared" ref="BA36:BA49" si="16">P36+BA$11</f>
        <v>54.8</v>
      </c>
      <c r="BB36" s="58">
        <f t="shared" ref="BB36:BB49" si="17">Q36+BB$11</f>
        <v>54.8</v>
      </c>
      <c r="BC36" s="58">
        <f t="shared" ref="BC36:BC49" si="18">R36+BC$11</f>
        <v>58.1</v>
      </c>
      <c r="BD36" s="58">
        <f t="shared" ref="BD36:BD49" si="19">S36+BD$11</f>
        <v>54.2</v>
      </c>
      <c r="BE36" s="58">
        <f t="shared" ref="BE36:BE49" si="20">T36+BE$11</f>
        <v>54</v>
      </c>
      <c r="BF36" s="58">
        <f t="shared" ref="BF36:BF49" si="21">U36+BF$11</f>
        <v>54.6</v>
      </c>
      <c r="BG36" s="58">
        <f t="shared" ref="BG36:BG49" si="22">V36+BG$11</f>
        <v>53</v>
      </c>
      <c r="BH36" s="58">
        <f t="shared" ref="BH36:BH49" si="23">W36+BH$11</f>
        <v>53.2</v>
      </c>
      <c r="BI36" s="58">
        <f t="shared" ref="BI36:BI49" si="24">X36+BI$11</f>
        <v>51.3</v>
      </c>
      <c r="BJ36" s="58">
        <f t="shared" ref="BJ36:BJ49" si="25">Y36+BJ$11</f>
        <v>47.2</v>
      </c>
      <c r="BK36" s="58">
        <f t="shared" ref="BK36:BK49" si="26">Z36+BK$11</f>
        <v>45</v>
      </c>
      <c r="BL36" s="58">
        <f t="shared" ref="BL36:BL49" si="27">AA36+BL$11</f>
        <v>44.5</v>
      </c>
      <c r="BM36" s="58">
        <f t="shared" ref="BM36:BM49" si="28">AB36+BM$11</f>
        <v>37.9</v>
      </c>
      <c r="BN36" s="58">
        <f t="shared" ref="BN36:BN49" si="29">AC36+BN$11</f>
        <v>33.9</v>
      </c>
      <c r="BO36" s="118">
        <f t="shared" ref="BO36:BO49" si="30">AD36+BO$11</f>
        <v>60.5</v>
      </c>
      <c r="BP36" s="41">
        <f>[1]!dbsum(AR36:BO36)</f>
        <v>66.3</v>
      </c>
      <c r="BR36" s="41">
        <f t="shared" si="5"/>
        <v>18.700000000000003</v>
      </c>
    </row>
    <row r="37" spans="2:70" x14ac:dyDescent="0.3">
      <c r="B37" s="41" t="s">
        <v>390</v>
      </c>
      <c r="D37" s="41">
        <v>22</v>
      </c>
      <c r="E37" s="41">
        <v>17</v>
      </c>
      <c r="F37" s="38" t="s">
        <v>113</v>
      </c>
      <c r="G37" s="90">
        <v>58</v>
      </c>
      <c r="H37" s="58">
        <v>62</v>
      </c>
      <c r="I37" s="58">
        <v>58</v>
      </c>
      <c r="J37" s="58">
        <v>60</v>
      </c>
      <c r="K37" s="58">
        <v>58</v>
      </c>
      <c r="L37" s="58">
        <v>59</v>
      </c>
      <c r="M37" s="58">
        <v>59</v>
      </c>
      <c r="N37" s="58">
        <v>59</v>
      </c>
      <c r="O37" s="58">
        <v>60</v>
      </c>
      <c r="P37" s="58">
        <v>61</v>
      </c>
      <c r="Q37" s="58">
        <v>61</v>
      </c>
      <c r="R37" s="58">
        <v>62</v>
      </c>
      <c r="S37" s="58">
        <v>59</v>
      </c>
      <c r="T37" s="58">
        <v>60</v>
      </c>
      <c r="U37" s="58">
        <v>58</v>
      </c>
      <c r="V37" s="58">
        <v>57</v>
      </c>
      <c r="W37" s="58">
        <v>57</v>
      </c>
      <c r="X37" s="58">
        <v>56</v>
      </c>
      <c r="Y37" s="58">
        <v>51</v>
      </c>
      <c r="Z37" s="58">
        <v>52</v>
      </c>
      <c r="AA37" s="58">
        <v>62</v>
      </c>
      <c r="AB37" s="58">
        <v>54</v>
      </c>
      <c r="AC37" s="58">
        <v>53</v>
      </c>
      <c r="AD37" s="58">
        <v>58</v>
      </c>
      <c r="AE37" s="54" t="s">
        <v>17</v>
      </c>
      <c r="AG37" s="111" cm="1">
        <f t="array" ref="AG37">[1]!dbsum(G37:I37)</f>
        <v>64.5</v>
      </c>
      <c r="AH37" s="112" cm="1">
        <f t="array" ref="AH37">[1]!dbsum(J37:L37)</f>
        <v>63.8</v>
      </c>
      <c r="AI37" s="112" cm="1">
        <f t="array" ref="AI37">[1]!dbsum(M37:O37)</f>
        <v>64.099999999999994</v>
      </c>
      <c r="AJ37" s="112" cm="1">
        <f t="array" ref="AJ37">[1]!dbsum(P37:R37)</f>
        <v>66.099999999999994</v>
      </c>
      <c r="AK37" s="112" cm="1">
        <f t="array" ref="AK37">[1]!dbsum(S37:U37)</f>
        <v>63.8</v>
      </c>
      <c r="AL37" s="112" cm="1">
        <f t="array" ref="AL37">[1]!dbsum(V37:X37)</f>
        <v>61.5</v>
      </c>
      <c r="AM37" s="112" cm="1">
        <f t="array" ref="AM37">[1]!dbsum(Y37:AA37)</f>
        <v>62.7</v>
      </c>
      <c r="AN37" s="113" cm="1">
        <f t="array" ref="AN37">[1]!dbsum(AB37:AD37)</f>
        <v>60.3</v>
      </c>
      <c r="AP37" s="28">
        <f t="shared" si="2"/>
        <v>22</v>
      </c>
      <c r="AQ37" s="50" t="str">
        <f t="shared" si="3"/>
        <v>1m from shorter of new ground level pumps</v>
      </c>
      <c r="AR37" s="90">
        <f t="shared" si="7"/>
        <v>27.8</v>
      </c>
      <c r="AS37" s="58">
        <f t="shared" si="8"/>
        <v>35.799999999999997</v>
      </c>
      <c r="AT37" s="58">
        <f t="shared" si="9"/>
        <v>35.5</v>
      </c>
      <c r="AU37" s="58">
        <f t="shared" si="10"/>
        <v>40.9</v>
      </c>
      <c r="AV37" s="58">
        <f t="shared" si="11"/>
        <v>41.9</v>
      </c>
      <c r="AW37" s="58">
        <f t="shared" si="12"/>
        <v>45.6</v>
      </c>
      <c r="AX37" s="58">
        <f t="shared" si="13"/>
        <v>48.1</v>
      </c>
      <c r="AY37" s="58">
        <f t="shared" si="14"/>
        <v>50.4</v>
      </c>
      <c r="AZ37" s="58">
        <f t="shared" si="15"/>
        <v>53.4</v>
      </c>
      <c r="BA37" s="58">
        <f t="shared" si="16"/>
        <v>56.8</v>
      </c>
      <c r="BB37" s="58">
        <f t="shared" si="17"/>
        <v>57.8</v>
      </c>
      <c r="BC37" s="58">
        <f t="shared" si="18"/>
        <v>60.1</v>
      </c>
      <c r="BD37" s="58">
        <f t="shared" si="19"/>
        <v>58.2</v>
      </c>
      <c r="BE37" s="58">
        <f t="shared" si="20"/>
        <v>60</v>
      </c>
      <c r="BF37" s="58">
        <f t="shared" si="21"/>
        <v>58.6</v>
      </c>
      <c r="BG37" s="58">
        <f t="shared" si="22"/>
        <v>58</v>
      </c>
      <c r="BH37" s="58">
        <f t="shared" si="23"/>
        <v>58.2</v>
      </c>
      <c r="BI37" s="58">
        <f t="shared" si="24"/>
        <v>57.3</v>
      </c>
      <c r="BJ37" s="58">
        <f t="shared" si="25"/>
        <v>52.2</v>
      </c>
      <c r="BK37" s="58">
        <f t="shared" si="26"/>
        <v>53</v>
      </c>
      <c r="BL37" s="58">
        <f t="shared" si="27"/>
        <v>62.5</v>
      </c>
      <c r="BM37" s="58">
        <f t="shared" si="28"/>
        <v>53.9</v>
      </c>
      <c r="BN37" s="58">
        <f t="shared" si="29"/>
        <v>51.9</v>
      </c>
      <c r="BO37" s="118">
        <f t="shared" si="30"/>
        <v>55.5</v>
      </c>
      <c r="BP37" s="41">
        <f>[1]!dbsum(AR37:BO37)</f>
        <v>69.900000000000006</v>
      </c>
      <c r="BR37" s="41">
        <f t="shared" si="5"/>
        <v>15.099999999999994</v>
      </c>
    </row>
    <row r="38" spans="2:70" x14ac:dyDescent="0.3">
      <c r="B38" s="41" t="s">
        <v>391</v>
      </c>
      <c r="D38" s="41">
        <v>23</v>
      </c>
      <c r="E38" s="41">
        <v>17</v>
      </c>
      <c r="F38" s="38" t="s">
        <v>114</v>
      </c>
      <c r="G38" s="90">
        <v>60</v>
      </c>
      <c r="H38" s="58">
        <v>61</v>
      </c>
      <c r="I38" s="58">
        <v>59</v>
      </c>
      <c r="J38" s="58">
        <v>61</v>
      </c>
      <c r="K38" s="58">
        <v>60</v>
      </c>
      <c r="L38" s="58">
        <v>61</v>
      </c>
      <c r="M38" s="58">
        <v>62</v>
      </c>
      <c r="N38" s="58">
        <v>60</v>
      </c>
      <c r="O38" s="58">
        <v>60</v>
      </c>
      <c r="P38" s="58">
        <v>64</v>
      </c>
      <c r="Q38" s="58">
        <v>66</v>
      </c>
      <c r="R38" s="58">
        <v>60</v>
      </c>
      <c r="S38" s="58">
        <v>60</v>
      </c>
      <c r="T38" s="58">
        <v>60</v>
      </c>
      <c r="U38" s="58">
        <v>61</v>
      </c>
      <c r="V38" s="58">
        <v>56</v>
      </c>
      <c r="W38" s="58">
        <v>52</v>
      </c>
      <c r="X38" s="58">
        <v>51</v>
      </c>
      <c r="Y38" s="58">
        <v>48</v>
      </c>
      <c r="Z38" s="58">
        <v>49</v>
      </c>
      <c r="AA38" s="58">
        <v>49</v>
      </c>
      <c r="AB38" s="58">
        <v>42</v>
      </c>
      <c r="AC38" s="58">
        <v>41</v>
      </c>
      <c r="AD38" s="58">
        <v>60</v>
      </c>
      <c r="AE38" s="54" t="s">
        <v>17</v>
      </c>
      <c r="AG38" s="111" cm="1">
        <f t="array" ref="AG38">[1]!dbsum(G38:I38)</f>
        <v>64.8</v>
      </c>
      <c r="AH38" s="112" cm="1">
        <f t="array" ref="AH38">[1]!dbsum(J38:L38)</f>
        <v>65.5</v>
      </c>
      <c r="AI38" s="112" cm="1">
        <f t="array" ref="AI38">[1]!dbsum(M38:O38)</f>
        <v>65.5</v>
      </c>
      <c r="AJ38" s="112" cm="1">
        <f t="array" ref="AJ38">[1]!dbsum(P38:R38)</f>
        <v>68.7</v>
      </c>
      <c r="AK38" s="112" cm="1">
        <f t="array" ref="AK38">[1]!dbsum(S38:U38)</f>
        <v>65.099999999999994</v>
      </c>
      <c r="AL38" s="112" cm="1">
        <f t="array" ref="AL38">[1]!dbsum(V38:X38)</f>
        <v>58.3</v>
      </c>
      <c r="AM38" s="112" cm="1">
        <f t="array" ref="AM38">[1]!dbsum(Y38:AA38)</f>
        <v>53.5</v>
      </c>
      <c r="AN38" s="113" cm="1">
        <f t="array" ref="AN38">[1]!dbsum(AB38:AD38)</f>
        <v>60.1</v>
      </c>
      <c r="AP38" s="28">
        <f t="shared" si="2"/>
        <v>23</v>
      </c>
      <c r="AQ38" s="50" t="str">
        <f t="shared" si="3"/>
        <v>1m from longer of new ground level pumps</v>
      </c>
      <c r="AR38" s="90">
        <f t="shared" si="7"/>
        <v>29.8</v>
      </c>
      <c r="AS38" s="58">
        <f t="shared" si="8"/>
        <v>34.799999999999997</v>
      </c>
      <c r="AT38" s="58">
        <f t="shared" si="9"/>
        <v>36.5</v>
      </c>
      <c r="AU38" s="58">
        <f t="shared" si="10"/>
        <v>41.9</v>
      </c>
      <c r="AV38" s="58">
        <f t="shared" si="11"/>
        <v>43.9</v>
      </c>
      <c r="AW38" s="58">
        <f t="shared" si="12"/>
        <v>47.6</v>
      </c>
      <c r="AX38" s="58">
        <f t="shared" si="13"/>
        <v>51.1</v>
      </c>
      <c r="AY38" s="58">
        <f t="shared" si="14"/>
        <v>51.4</v>
      </c>
      <c r="AZ38" s="58">
        <f t="shared" si="15"/>
        <v>53.4</v>
      </c>
      <c r="BA38" s="58">
        <f t="shared" si="16"/>
        <v>59.8</v>
      </c>
      <c r="BB38" s="58">
        <f t="shared" si="17"/>
        <v>62.8</v>
      </c>
      <c r="BC38" s="58">
        <f t="shared" si="18"/>
        <v>58.1</v>
      </c>
      <c r="BD38" s="58">
        <f t="shared" si="19"/>
        <v>59.2</v>
      </c>
      <c r="BE38" s="58">
        <f t="shared" si="20"/>
        <v>60</v>
      </c>
      <c r="BF38" s="58">
        <f t="shared" si="21"/>
        <v>61.6</v>
      </c>
      <c r="BG38" s="58">
        <f t="shared" si="22"/>
        <v>57</v>
      </c>
      <c r="BH38" s="58">
        <f t="shared" si="23"/>
        <v>53.2</v>
      </c>
      <c r="BI38" s="58">
        <f t="shared" si="24"/>
        <v>52.3</v>
      </c>
      <c r="BJ38" s="58">
        <f t="shared" si="25"/>
        <v>49.2</v>
      </c>
      <c r="BK38" s="58">
        <f t="shared" si="26"/>
        <v>50</v>
      </c>
      <c r="BL38" s="58">
        <f t="shared" si="27"/>
        <v>49.5</v>
      </c>
      <c r="BM38" s="58">
        <f t="shared" si="28"/>
        <v>41.9</v>
      </c>
      <c r="BN38" s="58">
        <f t="shared" si="29"/>
        <v>39.9</v>
      </c>
      <c r="BO38" s="118">
        <f t="shared" si="30"/>
        <v>57.5</v>
      </c>
      <c r="BP38" s="41">
        <f>[1]!dbsum(AR38:BO38)</f>
        <v>69.599999999999994</v>
      </c>
      <c r="BR38" s="41">
        <f t="shared" si="5"/>
        <v>15.400000000000006</v>
      </c>
    </row>
    <row r="39" spans="2:70" x14ac:dyDescent="0.3">
      <c r="B39" s="41" t="s">
        <v>392</v>
      </c>
      <c r="D39" s="41">
        <v>24</v>
      </c>
      <c r="E39" s="41"/>
      <c r="F39" s="38" t="s">
        <v>115</v>
      </c>
      <c r="G39" s="90">
        <v>61</v>
      </c>
      <c r="H39" s="58">
        <v>65</v>
      </c>
      <c r="I39" s="58">
        <v>62</v>
      </c>
      <c r="J39" s="58">
        <v>64</v>
      </c>
      <c r="K39" s="58">
        <v>66</v>
      </c>
      <c r="L39" s="58">
        <v>66</v>
      </c>
      <c r="M39" s="58">
        <v>64</v>
      </c>
      <c r="N39" s="58">
        <v>67</v>
      </c>
      <c r="O39" s="58">
        <v>66</v>
      </c>
      <c r="P39" s="58">
        <v>65</v>
      </c>
      <c r="Q39" s="58">
        <v>62</v>
      </c>
      <c r="R39" s="58">
        <v>64</v>
      </c>
      <c r="S39" s="58">
        <v>67</v>
      </c>
      <c r="T39" s="58">
        <v>64</v>
      </c>
      <c r="U39" s="58">
        <v>62</v>
      </c>
      <c r="V39" s="58">
        <v>60</v>
      </c>
      <c r="W39" s="58">
        <v>58</v>
      </c>
      <c r="X39" s="58">
        <v>56</v>
      </c>
      <c r="Y39" s="58">
        <v>55</v>
      </c>
      <c r="Z39" s="58">
        <v>52</v>
      </c>
      <c r="AA39" s="58">
        <v>50</v>
      </c>
      <c r="AB39" s="58">
        <v>47</v>
      </c>
      <c r="AC39" s="58">
        <v>47</v>
      </c>
      <c r="AD39" s="58">
        <v>61</v>
      </c>
      <c r="AE39" s="54" t="s">
        <v>17</v>
      </c>
      <c r="AG39" s="111" cm="1">
        <f t="array" ref="AG39">[1]!dbsum(G39:I39)</f>
        <v>67.8</v>
      </c>
      <c r="AH39" s="112" cm="1">
        <f t="array" ref="AH39">[1]!dbsum(J39:L39)</f>
        <v>70.2</v>
      </c>
      <c r="AI39" s="112" cm="1">
        <f t="array" ref="AI39">[1]!dbsum(M39:O39)</f>
        <v>70.599999999999994</v>
      </c>
      <c r="AJ39" s="112" cm="1">
        <f t="array" ref="AJ39">[1]!dbsum(P39:R39)</f>
        <v>68.599999999999994</v>
      </c>
      <c r="AK39" s="112" cm="1">
        <f t="array" ref="AK39">[1]!dbsum(S39:U39)</f>
        <v>69.599999999999994</v>
      </c>
      <c r="AL39" s="112" cm="1">
        <f t="array" ref="AL39">[1]!dbsum(V39:X39)</f>
        <v>63.1</v>
      </c>
      <c r="AM39" s="112" cm="1">
        <f t="array" ref="AM39">[1]!dbsum(Y39:AA39)</f>
        <v>57.6</v>
      </c>
      <c r="AN39" s="113" cm="1">
        <f t="array" ref="AN39">[1]!dbsum(AB39:AD39)</f>
        <v>61.3</v>
      </c>
      <c r="AP39" s="28">
        <f t="shared" si="2"/>
        <v>24</v>
      </c>
      <c r="AQ39" s="50" t="str">
        <f t="shared" si="3"/>
        <v>On metal steps over plinth wall</v>
      </c>
      <c r="AR39" s="90">
        <f t="shared" si="7"/>
        <v>30.8</v>
      </c>
      <c r="AS39" s="58">
        <f t="shared" si="8"/>
        <v>38.799999999999997</v>
      </c>
      <c r="AT39" s="58">
        <f t="shared" si="9"/>
        <v>39.5</v>
      </c>
      <c r="AU39" s="58">
        <f t="shared" si="10"/>
        <v>44.9</v>
      </c>
      <c r="AV39" s="58">
        <f t="shared" si="11"/>
        <v>49.9</v>
      </c>
      <c r="AW39" s="58">
        <f t="shared" si="12"/>
        <v>52.6</v>
      </c>
      <c r="AX39" s="58">
        <f t="shared" si="13"/>
        <v>53.1</v>
      </c>
      <c r="AY39" s="58">
        <f t="shared" si="14"/>
        <v>58.4</v>
      </c>
      <c r="AZ39" s="58">
        <f t="shared" si="15"/>
        <v>59.4</v>
      </c>
      <c r="BA39" s="58">
        <f t="shared" si="16"/>
        <v>60.8</v>
      </c>
      <c r="BB39" s="58">
        <f t="shared" si="17"/>
        <v>58.8</v>
      </c>
      <c r="BC39" s="58">
        <f t="shared" si="18"/>
        <v>62.1</v>
      </c>
      <c r="BD39" s="58">
        <f t="shared" si="19"/>
        <v>66.2</v>
      </c>
      <c r="BE39" s="58">
        <f t="shared" si="20"/>
        <v>64</v>
      </c>
      <c r="BF39" s="58">
        <f t="shared" si="21"/>
        <v>62.6</v>
      </c>
      <c r="BG39" s="58">
        <f t="shared" si="22"/>
        <v>61</v>
      </c>
      <c r="BH39" s="58">
        <f t="shared" si="23"/>
        <v>59.2</v>
      </c>
      <c r="BI39" s="58">
        <f t="shared" si="24"/>
        <v>57.3</v>
      </c>
      <c r="BJ39" s="58">
        <f t="shared" si="25"/>
        <v>56.2</v>
      </c>
      <c r="BK39" s="58">
        <f t="shared" si="26"/>
        <v>53</v>
      </c>
      <c r="BL39" s="58">
        <f t="shared" si="27"/>
        <v>50.5</v>
      </c>
      <c r="BM39" s="58">
        <f t="shared" si="28"/>
        <v>46.9</v>
      </c>
      <c r="BN39" s="58">
        <f t="shared" si="29"/>
        <v>45.9</v>
      </c>
      <c r="BO39" s="118">
        <f t="shared" si="30"/>
        <v>58.5</v>
      </c>
      <c r="BP39" s="41">
        <f>[1]!dbsum(AR39:BO39)</f>
        <v>72.599999999999994</v>
      </c>
      <c r="BR39" s="41">
        <f t="shared" si="5"/>
        <v>12.400000000000006</v>
      </c>
    </row>
    <row r="40" spans="2:70" x14ac:dyDescent="0.3">
      <c r="B40" s="41" t="s">
        <v>393</v>
      </c>
      <c r="D40" s="41">
        <v>25</v>
      </c>
      <c r="E40" s="41"/>
      <c r="F40" s="38" t="s">
        <v>116</v>
      </c>
      <c r="G40" s="90">
        <v>63</v>
      </c>
      <c r="H40" s="58">
        <v>61</v>
      </c>
      <c r="I40" s="58">
        <v>61</v>
      </c>
      <c r="J40" s="58">
        <v>64</v>
      </c>
      <c r="K40" s="58">
        <v>65</v>
      </c>
      <c r="L40" s="58">
        <v>66</v>
      </c>
      <c r="M40" s="58">
        <v>66</v>
      </c>
      <c r="N40" s="58">
        <v>67</v>
      </c>
      <c r="O40" s="58">
        <v>68</v>
      </c>
      <c r="P40" s="58">
        <v>70</v>
      </c>
      <c r="Q40" s="58">
        <v>66</v>
      </c>
      <c r="R40" s="58">
        <v>70</v>
      </c>
      <c r="S40" s="58">
        <v>70</v>
      </c>
      <c r="T40" s="58">
        <v>68</v>
      </c>
      <c r="U40" s="58">
        <v>66</v>
      </c>
      <c r="V40" s="58">
        <v>64</v>
      </c>
      <c r="W40" s="58">
        <v>63</v>
      </c>
      <c r="X40" s="58">
        <v>62</v>
      </c>
      <c r="Y40" s="58">
        <v>60</v>
      </c>
      <c r="Z40" s="58">
        <v>56</v>
      </c>
      <c r="AA40" s="58">
        <v>53</v>
      </c>
      <c r="AB40" s="58">
        <v>51</v>
      </c>
      <c r="AC40" s="58">
        <v>48</v>
      </c>
      <c r="AD40" s="58">
        <v>63</v>
      </c>
      <c r="AE40" s="54" t="s">
        <v>17</v>
      </c>
      <c r="AG40" s="111" cm="1">
        <f t="array" ref="AG40">[1]!dbsum(G40:I40)</f>
        <v>66.5</v>
      </c>
      <c r="AH40" s="112" cm="1">
        <f t="array" ref="AH40">[1]!dbsum(J40:L40)</f>
        <v>69.8</v>
      </c>
      <c r="AI40" s="112" cm="1">
        <f t="array" ref="AI40">[1]!dbsum(M40:O40)</f>
        <v>71.8</v>
      </c>
      <c r="AJ40" s="112" cm="1">
        <f t="array" ref="AJ40">[1]!dbsum(P40:R40)</f>
        <v>73.8</v>
      </c>
      <c r="AK40" s="112" cm="1">
        <f t="array" ref="AK40">[1]!dbsum(S40:U40)</f>
        <v>73.099999999999994</v>
      </c>
      <c r="AL40" s="112" cm="1">
        <f t="array" ref="AL40">[1]!dbsum(V40:X40)</f>
        <v>67.8</v>
      </c>
      <c r="AM40" s="112" cm="1">
        <f t="array" ref="AM40">[1]!dbsum(Y40:AA40)</f>
        <v>62</v>
      </c>
      <c r="AN40" s="113" cm="1">
        <f t="array" ref="AN40">[1]!dbsum(AB40:AD40)</f>
        <v>63.4</v>
      </c>
      <c r="AP40" s="28">
        <f t="shared" si="2"/>
        <v>25</v>
      </c>
      <c r="AQ40" s="50" t="str">
        <f t="shared" si="3"/>
        <v>1m pump to south of BT1</v>
      </c>
      <c r="AR40" s="90">
        <f t="shared" si="7"/>
        <v>32.799999999999997</v>
      </c>
      <c r="AS40" s="58">
        <f t="shared" si="8"/>
        <v>34.799999999999997</v>
      </c>
      <c r="AT40" s="58">
        <f t="shared" si="9"/>
        <v>38.5</v>
      </c>
      <c r="AU40" s="58">
        <f t="shared" si="10"/>
        <v>44.9</v>
      </c>
      <c r="AV40" s="58">
        <f t="shared" si="11"/>
        <v>48.9</v>
      </c>
      <c r="AW40" s="58">
        <f t="shared" si="12"/>
        <v>52.6</v>
      </c>
      <c r="AX40" s="58">
        <f t="shared" si="13"/>
        <v>55.1</v>
      </c>
      <c r="AY40" s="58">
        <f t="shared" si="14"/>
        <v>58.4</v>
      </c>
      <c r="AZ40" s="58">
        <f t="shared" si="15"/>
        <v>61.4</v>
      </c>
      <c r="BA40" s="58">
        <f t="shared" si="16"/>
        <v>65.8</v>
      </c>
      <c r="BB40" s="58">
        <f t="shared" si="17"/>
        <v>62.8</v>
      </c>
      <c r="BC40" s="58">
        <f t="shared" si="18"/>
        <v>68.099999999999994</v>
      </c>
      <c r="BD40" s="58">
        <f t="shared" si="19"/>
        <v>69.2</v>
      </c>
      <c r="BE40" s="58">
        <f t="shared" si="20"/>
        <v>68</v>
      </c>
      <c r="BF40" s="58">
        <f t="shared" si="21"/>
        <v>66.599999999999994</v>
      </c>
      <c r="BG40" s="58">
        <f t="shared" si="22"/>
        <v>65</v>
      </c>
      <c r="BH40" s="58">
        <f t="shared" si="23"/>
        <v>64.2</v>
      </c>
      <c r="BI40" s="58">
        <f t="shared" si="24"/>
        <v>63.3</v>
      </c>
      <c r="BJ40" s="58">
        <f t="shared" si="25"/>
        <v>61.2</v>
      </c>
      <c r="BK40" s="58">
        <f t="shared" si="26"/>
        <v>57</v>
      </c>
      <c r="BL40" s="58">
        <f t="shared" si="27"/>
        <v>53.5</v>
      </c>
      <c r="BM40" s="58">
        <f t="shared" si="28"/>
        <v>50.9</v>
      </c>
      <c r="BN40" s="58">
        <f t="shared" si="29"/>
        <v>46.9</v>
      </c>
      <c r="BO40" s="118">
        <f t="shared" si="30"/>
        <v>60.5</v>
      </c>
      <c r="BP40" s="41">
        <f>[1]!dbsum(AR40:BO40)</f>
        <v>76.599999999999994</v>
      </c>
      <c r="BR40" s="41">
        <f t="shared" si="5"/>
        <v>8.4000000000000057</v>
      </c>
    </row>
    <row r="41" spans="2:70" x14ac:dyDescent="0.3">
      <c r="B41" s="41" t="s">
        <v>394</v>
      </c>
      <c r="D41" s="41">
        <v>26</v>
      </c>
      <c r="E41" s="41"/>
      <c r="F41" s="38" t="s">
        <v>117</v>
      </c>
      <c r="G41" s="90">
        <v>62</v>
      </c>
      <c r="H41" s="58">
        <v>59</v>
      </c>
      <c r="I41" s="58">
        <v>60</v>
      </c>
      <c r="J41" s="58">
        <v>60</v>
      </c>
      <c r="K41" s="58">
        <v>65</v>
      </c>
      <c r="L41" s="58">
        <v>68</v>
      </c>
      <c r="M41" s="58">
        <v>65</v>
      </c>
      <c r="N41" s="58">
        <v>77</v>
      </c>
      <c r="O41" s="58">
        <v>72</v>
      </c>
      <c r="P41" s="58">
        <v>70</v>
      </c>
      <c r="Q41" s="58">
        <v>67</v>
      </c>
      <c r="R41" s="58">
        <v>66</v>
      </c>
      <c r="S41" s="58">
        <v>76</v>
      </c>
      <c r="T41" s="58">
        <v>77</v>
      </c>
      <c r="U41" s="58">
        <v>73</v>
      </c>
      <c r="V41" s="58">
        <v>70</v>
      </c>
      <c r="W41" s="58">
        <v>63</v>
      </c>
      <c r="X41" s="58">
        <v>60</v>
      </c>
      <c r="Y41" s="58">
        <v>56</v>
      </c>
      <c r="Z41" s="58">
        <v>54</v>
      </c>
      <c r="AA41" s="58">
        <v>52</v>
      </c>
      <c r="AB41" s="58">
        <v>49</v>
      </c>
      <c r="AC41" s="58">
        <v>46</v>
      </c>
      <c r="AD41" s="58">
        <v>62</v>
      </c>
      <c r="AE41" s="54" t="s">
        <v>17</v>
      </c>
      <c r="AG41" s="111" cm="1">
        <f t="array" ref="AG41">[1]!dbsum(G41:I41)</f>
        <v>65.3</v>
      </c>
      <c r="AH41" s="112" cm="1">
        <f t="array" ref="AH41">[1]!dbsum(J41:L41)</f>
        <v>70.2</v>
      </c>
      <c r="AI41" s="112" cm="1">
        <f t="array" ref="AI41">[1]!dbsum(M41:O41)</f>
        <v>78.400000000000006</v>
      </c>
      <c r="AJ41" s="112" cm="1">
        <f t="array" ref="AJ41">[1]!dbsum(P41:R41)</f>
        <v>72.8</v>
      </c>
      <c r="AK41" s="112" cm="1">
        <f t="array" ref="AK41">[1]!dbsum(S41:U41)</f>
        <v>80.400000000000006</v>
      </c>
      <c r="AL41" s="112" cm="1">
        <f t="array" ref="AL41">[1]!dbsum(V41:X41)</f>
        <v>71.099999999999994</v>
      </c>
      <c r="AM41" s="112" cm="1">
        <f t="array" ref="AM41">[1]!dbsum(Y41:AA41)</f>
        <v>59.1</v>
      </c>
      <c r="AN41" s="113" cm="1">
        <f t="array" ref="AN41">[1]!dbsum(AB41:AD41)</f>
        <v>62.3</v>
      </c>
      <c r="AP41" s="28">
        <f t="shared" si="2"/>
        <v>26</v>
      </c>
      <c r="AQ41" s="50" t="str">
        <f t="shared" si="3"/>
        <v>1m from pump to N side of Siltbuster</v>
      </c>
      <c r="AR41" s="90">
        <f t="shared" si="7"/>
        <v>31.8</v>
      </c>
      <c r="AS41" s="58">
        <f t="shared" si="8"/>
        <v>32.799999999999997</v>
      </c>
      <c r="AT41" s="58">
        <f t="shared" si="9"/>
        <v>37.5</v>
      </c>
      <c r="AU41" s="58">
        <f t="shared" si="10"/>
        <v>40.9</v>
      </c>
      <c r="AV41" s="58">
        <f t="shared" si="11"/>
        <v>48.9</v>
      </c>
      <c r="AW41" s="58">
        <f t="shared" si="12"/>
        <v>54.6</v>
      </c>
      <c r="AX41" s="58">
        <f t="shared" si="13"/>
        <v>54.1</v>
      </c>
      <c r="AY41" s="58">
        <f t="shared" si="14"/>
        <v>68.400000000000006</v>
      </c>
      <c r="AZ41" s="58">
        <f t="shared" si="15"/>
        <v>65.400000000000006</v>
      </c>
      <c r="BA41" s="58">
        <f t="shared" si="16"/>
        <v>65.8</v>
      </c>
      <c r="BB41" s="58">
        <f t="shared" si="17"/>
        <v>63.8</v>
      </c>
      <c r="BC41" s="58">
        <f t="shared" si="18"/>
        <v>64.099999999999994</v>
      </c>
      <c r="BD41" s="58">
        <f t="shared" si="19"/>
        <v>75.2</v>
      </c>
      <c r="BE41" s="58">
        <f t="shared" si="20"/>
        <v>77</v>
      </c>
      <c r="BF41" s="58">
        <f t="shared" si="21"/>
        <v>73.599999999999994</v>
      </c>
      <c r="BG41" s="58">
        <f t="shared" si="22"/>
        <v>71</v>
      </c>
      <c r="BH41" s="58">
        <f t="shared" si="23"/>
        <v>64.2</v>
      </c>
      <c r="BI41" s="58">
        <f t="shared" si="24"/>
        <v>61.3</v>
      </c>
      <c r="BJ41" s="58">
        <f t="shared" si="25"/>
        <v>57.2</v>
      </c>
      <c r="BK41" s="58">
        <f t="shared" si="26"/>
        <v>55</v>
      </c>
      <c r="BL41" s="58">
        <f t="shared" si="27"/>
        <v>52.5</v>
      </c>
      <c r="BM41" s="58">
        <f t="shared" si="28"/>
        <v>48.9</v>
      </c>
      <c r="BN41" s="58">
        <f t="shared" si="29"/>
        <v>44.9</v>
      </c>
      <c r="BO41" s="118">
        <f t="shared" si="30"/>
        <v>59.5</v>
      </c>
      <c r="BP41" s="41">
        <f>[1]!dbsum(AR41:BO41)</f>
        <v>81.599999999999994</v>
      </c>
      <c r="BR41" s="41">
        <f t="shared" si="5"/>
        <v>3.4000000000000057</v>
      </c>
    </row>
    <row r="42" spans="2:70" x14ac:dyDescent="0.3">
      <c r="B42" s="41" t="s">
        <v>395</v>
      </c>
      <c r="D42" s="41">
        <v>27</v>
      </c>
      <c r="E42" s="41"/>
      <c r="F42" s="38" t="s">
        <v>118</v>
      </c>
      <c r="G42" s="90">
        <v>60</v>
      </c>
      <c r="H42" s="58">
        <v>59</v>
      </c>
      <c r="I42" s="58">
        <v>62</v>
      </c>
      <c r="J42" s="58">
        <v>59</v>
      </c>
      <c r="K42" s="58">
        <v>61</v>
      </c>
      <c r="L42" s="58">
        <v>64</v>
      </c>
      <c r="M42" s="58">
        <v>64</v>
      </c>
      <c r="N42" s="58">
        <v>65</v>
      </c>
      <c r="O42" s="58">
        <v>62</v>
      </c>
      <c r="P42" s="58">
        <v>64</v>
      </c>
      <c r="Q42" s="58">
        <v>64</v>
      </c>
      <c r="R42" s="58">
        <v>63</v>
      </c>
      <c r="S42" s="58">
        <v>65</v>
      </c>
      <c r="T42" s="58">
        <v>64</v>
      </c>
      <c r="U42" s="58">
        <v>64</v>
      </c>
      <c r="V42" s="58">
        <v>64</v>
      </c>
      <c r="W42" s="58">
        <v>63</v>
      </c>
      <c r="X42" s="58">
        <v>63</v>
      </c>
      <c r="Y42" s="58">
        <v>60</v>
      </c>
      <c r="Z42" s="58">
        <v>58</v>
      </c>
      <c r="AA42" s="58">
        <v>56</v>
      </c>
      <c r="AB42" s="58">
        <v>55</v>
      </c>
      <c r="AC42" s="58">
        <v>53</v>
      </c>
      <c r="AD42" s="58">
        <v>60</v>
      </c>
      <c r="AE42" s="54" t="s">
        <v>17</v>
      </c>
      <c r="AG42" s="111" cm="1">
        <f t="array" ref="AG42">[1]!dbsum(G42:I42)</f>
        <v>65.3</v>
      </c>
      <c r="AH42" s="112" cm="1">
        <f t="array" ref="AH42">[1]!dbsum(J42:L42)</f>
        <v>66.599999999999994</v>
      </c>
      <c r="AI42" s="112" cm="1">
        <f t="array" ref="AI42">[1]!dbsum(M42:O42)</f>
        <v>68.599999999999994</v>
      </c>
      <c r="AJ42" s="112" cm="1">
        <f t="array" ref="AJ42">[1]!dbsum(P42:R42)</f>
        <v>68.5</v>
      </c>
      <c r="AK42" s="112" cm="1">
        <f t="array" ref="AK42">[1]!dbsum(S42:U42)</f>
        <v>69.099999999999994</v>
      </c>
      <c r="AL42" s="112" cm="1">
        <f t="array" ref="AL42">[1]!dbsum(V42:X42)</f>
        <v>68.099999999999994</v>
      </c>
      <c r="AM42" s="112" cm="1">
        <f t="array" ref="AM42">[1]!dbsum(Y42:AA42)</f>
        <v>63.1</v>
      </c>
      <c r="AN42" s="113" cm="1">
        <f t="array" ref="AN42">[1]!dbsum(AB42:AD42)</f>
        <v>61.8</v>
      </c>
      <c r="AP42" s="28">
        <f t="shared" si="2"/>
        <v>27</v>
      </c>
      <c r="AQ42" s="50" t="str">
        <f t="shared" si="3"/>
        <v>2m to E (rear) side of Siltbuster</v>
      </c>
      <c r="AR42" s="90">
        <f t="shared" si="7"/>
        <v>29.8</v>
      </c>
      <c r="AS42" s="58">
        <f t="shared" si="8"/>
        <v>32.799999999999997</v>
      </c>
      <c r="AT42" s="58">
        <f t="shared" si="9"/>
        <v>39.5</v>
      </c>
      <c r="AU42" s="58">
        <f t="shared" si="10"/>
        <v>39.9</v>
      </c>
      <c r="AV42" s="58">
        <f t="shared" si="11"/>
        <v>44.9</v>
      </c>
      <c r="AW42" s="58">
        <f t="shared" si="12"/>
        <v>50.6</v>
      </c>
      <c r="AX42" s="58">
        <f t="shared" si="13"/>
        <v>53.1</v>
      </c>
      <c r="AY42" s="58">
        <f t="shared" si="14"/>
        <v>56.4</v>
      </c>
      <c r="AZ42" s="58">
        <f t="shared" si="15"/>
        <v>55.4</v>
      </c>
      <c r="BA42" s="58">
        <f t="shared" si="16"/>
        <v>59.8</v>
      </c>
      <c r="BB42" s="58">
        <f t="shared" si="17"/>
        <v>60.8</v>
      </c>
      <c r="BC42" s="58">
        <f t="shared" si="18"/>
        <v>61.1</v>
      </c>
      <c r="BD42" s="58">
        <f t="shared" si="19"/>
        <v>64.2</v>
      </c>
      <c r="BE42" s="58">
        <f t="shared" si="20"/>
        <v>64</v>
      </c>
      <c r="BF42" s="58">
        <f t="shared" si="21"/>
        <v>64.599999999999994</v>
      </c>
      <c r="BG42" s="58">
        <f t="shared" si="22"/>
        <v>65</v>
      </c>
      <c r="BH42" s="58">
        <f t="shared" si="23"/>
        <v>64.2</v>
      </c>
      <c r="BI42" s="58">
        <f t="shared" si="24"/>
        <v>64.3</v>
      </c>
      <c r="BJ42" s="58">
        <f t="shared" si="25"/>
        <v>61.2</v>
      </c>
      <c r="BK42" s="58">
        <f t="shared" si="26"/>
        <v>59</v>
      </c>
      <c r="BL42" s="58">
        <f t="shared" si="27"/>
        <v>56.5</v>
      </c>
      <c r="BM42" s="58">
        <f t="shared" si="28"/>
        <v>54.9</v>
      </c>
      <c r="BN42" s="58">
        <f t="shared" si="29"/>
        <v>51.9</v>
      </c>
      <c r="BO42" s="118">
        <f t="shared" si="30"/>
        <v>57.5</v>
      </c>
      <c r="BP42" s="41">
        <f>[1]!dbsum(AR42:BO42)</f>
        <v>73.900000000000006</v>
      </c>
      <c r="BR42" s="41">
        <f t="shared" si="5"/>
        <v>11.099999999999994</v>
      </c>
    </row>
    <row r="43" spans="2:70" x14ac:dyDescent="0.3">
      <c r="B43" s="41" t="s">
        <v>396</v>
      </c>
      <c r="D43" s="41">
        <v>28</v>
      </c>
      <c r="E43" s="41">
        <v>7</v>
      </c>
      <c r="F43" s="38" t="s">
        <v>119</v>
      </c>
      <c r="G43" s="90">
        <v>62</v>
      </c>
      <c r="H43" s="58">
        <v>61</v>
      </c>
      <c r="I43" s="58">
        <v>58</v>
      </c>
      <c r="J43" s="58">
        <v>57</v>
      </c>
      <c r="K43" s="58">
        <v>59</v>
      </c>
      <c r="L43" s="58">
        <v>61</v>
      </c>
      <c r="M43" s="58">
        <v>61</v>
      </c>
      <c r="N43" s="58">
        <v>61</v>
      </c>
      <c r="O43" s="58">
        <v>59</v>
      </c>
      <c r="P43" s="58">
        <v>60</v>
      </c>
      <c r="Q43" s="58">
        <v>61</v>
      </c>
      <c r="R43" s="58">
        <v>59</v>
      </c>
      <c r="S43" s="58">
        <v>58</v>
      </c>
      <c r="T43" s="58">
        <v>57</v>
      </c>
      <c r="U43" s="58">
        <v>57</v>
      </c>
      <c r="V43" s="58">
        <v>55</v>
      </c>
      <c r="W43" s="58">
        <v>55</v>
      </c>
      <c r="X43" s="58">
        <v>53</v>
      </c>
      <c r="Y43" s="58">
        <v>52</v>
      </c>
      <c r="Z43" s="58">
        <v>52</v>
      </c>
      <c r="AA43" s="58">
        <v>50</v>
      </c>
      <c r="AB43" s="58">
        <v>46</v>
      </c>
      <c r="AC43" s="58">
        <v>41</v>
      </c>
      <c r="AD43" s="58">
        <v>62</v>
      </c>
      <c r="AE43" s="54" t="s">
        <v>17</v>
      </c>
      <c r="AG43" s="111" cm="1">
        <f t="array" ref="AG43">[1]!dbsum(G43:I43)</f>
        <v>65.400000000000006</v>
      </c>
      <c r="AH43" s="112" cm="1">
        <f t="array" ref="AH43">[1]!dbsum(J43:L43)</f>
        <v>64.099999999999994</v>
      </c>
      <c r="AI43" s="112" cm="1">
        <f t="array" ref="AI43">[1]!dbsum(M43:O43)</f>
        <v>65.2</v>
      </c>
      <c r="AJ43" s="112" cm="1">
        <f t="array" ref="AJ43">[1]!dbsum(P43:R43)</f>
        <v>64.8</v>
      </c>
      <c r="AK43" s="112" cm="1">
        <f t="array" ref="AK43">[1]!dbsum(S43:U43)</f>
        <v>62.1</v>
      </c>
      <c r="AL43" s="112" cm="1">
        <f t="array" ref="AL43">[1]!dbsum(V43:X43)</f>
        <v>59.2</v>
      </c>
      <c r="AM43" s="112" cm="1">
        <f t="array" ref="AM43">[1]!dbsum(Y43:AA43)</f>
        <v>56.2</v>
      </c>
      <c r="AN43" s="113" cm="1">
        <f t="array" ref="AN43">[1]!dbsum(AB43:AD43)</f>
        <v>62.1</v>
      </c>
      <c r="AP43" s="28">
        <f t="shared" si="2"/>
        <v>28</v>
      </c>
      <c r="AQ43" s="50" t="str">
        <f t="shared" si="3"/>
        <v>5m from open door to DAF1</v>
      </c>
      <c r="AR43" s="90">
        <f t="shared" si="7"/>
        <v>31.8</v>
      </c>
      <c r="AS43" s="58">
        <f t="shared" si="8"/>
        <v>34.799999999999997</v>
      </c>
      <c r="AT43" s="58">
        <f t="shared" si="9"/>
        <v>35.5</v>
      </c>
      <c r="AU43" s="58">
        <f t="shared" si="10"/>
        <v>37.9</v>
      </c>
      <c r="AV43" s="58">
        <f t="shared" si="11"/>
        <v>42.9</v>
      </c>
      <c r="AW43" s="58">
        <f t="shared" si="12"/>
        <v>47.6</v>
      </c>
      <c r="AX43" s="58">
        <f t="shared" si="13"/>
        <v>50.1</v>
      </c>
      <c r="AY43" s="58">
        <f t="shared" si="14"/>
        <v>52.4</v>
      </c>
      <c r="AZ43" s="58">
        <f t="shared" si="15"/>
        <v>52.4</v>
      </c>
      <c r="BA43" s="58">
        <f t="shared" si="16"/>
        <v>55.8</v>
      </c>
      <c r="BB43" s="58">
        <f t="shared" si="17"/>
        <v>57.8</v>
      </c>
      <c r="BC43" s="58">
        <f t="shared" si="18"/>
        <v>57.1</v>
      </c>
      <c r="BD43" s="58">
        <f t="shared" si="19"/>
        <v>57.2</v>
      </c>
      <c r="BE43" s="58">
        <f t="shared" si="20"/>
        <v>57</v>
      </c>
      <c r="BF43" s="58">
        <f t="shared" si="21"/>
        <v>57.6</v>
      </c>
      <c r="BG43" s="58">
        <f t="shared" si="22"/>
        <v>56</v>
      </c>
      <c r="BH43" s="58">
        <f t="shared" si="23"/>
        <v>56.2</v>
      </c>
      <c r="BI43" s="58">
        <f t="shared" si="24"/>
        <v>54.3</v>
      </c>
      <c r="BJ43" s="58">
        <f t="shared" si="25"/>
        <v>53.2</v>
      </c>
      <c r="BK43" s="58">
        <f t="shared" si="26"/>
        <v>53</v>
      </c>
      <c r="BL43" s="58">
        <f t="shared" si="27"/>
        <v>50.5</v>
      </c>
      <c r="BM43" s="58">
        <f t="shared" si="28"/>
        <v>45.9</v>
      </c>
      <c r="BN43" s="58">
        <f t="shared" si="29"/>
        <v>39.9</v>
      </c>
      <c r="BO43" s="118">
        <f t="shared" si="30"/>
        <v>59.5</v>
      </c>
      <c r="BP43" s="41">
        <f>[1]!dbsum(AR43:BO43)</f>
        <v>67.900000000000006</v>
      </c>
      <c r="BR43" s="41">
        <f t="shared" si="5"/>
        <v>17.099999999999994</v>
      </c>
    </row>
    <row r="44" spans="2:70" x14ac:dyDescent="0.3">
      <c r="B44" s="41" t="s">
        <v>397</v>
      </c>
      <c r="D44" s="41">
        <v>29</v>
      </c>
      <c r="E44" s="41">
        <v>19</v>
      </c>
      <c r="F44" s="38" t="s">
        <v>92</v>
      </c>
      <c r="G44" s="90">
        <v>59</v>
      </c>
      <c r="H44" s="58">
        <v>65</v>
      </c>
      <c r="I44" s="58">
        <v>64</v>
      </c>
      <c r="J44" s="58">
        <v>76</v>
      </c>
      <c r="K44" s="58">
        <v>63</v>
      </c>
      <c r="L44" s="58">
        <v>62</v>
      </c>
      <c r="M44" s="58">
        <v>68</v>
      </c>
      <c r="N44" s="58">
        <v>68</v>
      </c>
      <c r="O44" s="58">
        <v>64</v>
      </c>
      <c r="P44" s="58">
        <v>65</v>
      </c>
      <c r="Q44" s="58">
        <v>62</v>
      </c>
      <c r="R44" s="58">
        <v>68</v>
      </c>
      <c r="S44" s="58">
        <v>63</v>
      </c>
      <c r="T44" s="58">
        <v>62</v>
      </c>
      <c r="U44" s="58">
        <v>60</v>
      </c>
      <c r="V44" s="58">
        <v>61</v>
      </c>
      <c r="W44" s="58">
        <v>60</v>
      </c>
      <c r="X44" s="58">
        <v>60</v>
      </c>
      <c r="Y44" s="58">
        <v>57</v>
      </c>
      <c r="Z44" s="58">
        <v>56</v>
      </c>
      <c r="AA44" s="58">
        <v>54</v>
      </c>
      <c r="AB44" s="58">
        <v>51</v>
      </c>
      <c r="AC44" s="58">
        <v>47</v>
      </c>
      <c r="AD44" s="58">
        <v>59</v>
      </c>
      <c r="AE44" s="54" t="s">
        <v>17</v>
      </c>
      <c r="AG44" s="111" cm="1">
        <f t="array" ref="AG44">[1]!dbsum(G44:I44)</f>
        <v>68.099999999999994</v>
      </c>
      <c r="AH44" s="112" cm="1">
        <f t="array" ref="AH44">[1]!dbsum(J44:L44)</f>
        <v>76.400000000000006</v>
      </c>
      <c r="AI44" s="112" cm="1">
        <f t="array" ref="AI44">[1]!dbsum(M44:O44)</f>
        <v>71.8</v>
      </c>
      <c r="AJ44" s="112" cm="1">
        <f t="array" ref="AJ44">[1]!dbsum(P44:R44)</f>
        <v>70.400000000000006</v>
      </c>
      <c r="AK44" s="112" cm="1">
        <f t="array" ref="AK44">[1]!dbsum(S44:U44)</f>
        <v>66.599999999999994</v>
      </c>
      <c r="AL44" s="112" cm="1">
        <f t="array" ref="AL44">[1]!dbsum(V44:X44)</f>
        <v>65.099999999999994</v>
      </c>
      <c r="AM44" s="112" cm="1">
        <f t="array" ref="AM44">[1]!dbsum(Y44:AA44)</f>
        <v>60.6</v>
      </c>
      <c r="AN44" s="113" cm="1">
        <f t="array" ref="AN44">[1]!dbsum(AB44:AD44)</f>
        <v>59.9</v>
      </c>
      <c r="AP44" s="28">
        <f t="shared" si="2"/>
        <v>29</v>
      </c>
      <c r="AQ44" s="50" t="str">
        <f t="shared" si="3"/>
        <v>Rear of DAF1</v>
      </c>
      <c r="AR44" s="90">
        <f t="shared" si="7"/>
        <v>28.8</v>
      </c>
      <c r="AS44" s="58">
        <f t="shared" si="8"/>
        <v>38.799999999999997</v>
      </c>
      <c r="AT44" s="58">
        <f t="shared" si="9"/>
        <v>41.5</v>
      </c>
      <c r="AU44" s="58">
        <f t="shared" si="10"/>
        <v>56.9</v>
      </c>
      <c r="AV44" s="58">
        <f t="shared" si="11"/>
        <v>46.9</v>
      </c>
      <c r="AW44" s="58">
        <f t="shared" si="12"/>
        <v>48.6</v>
      </c>
      <c r="AX44" s="58">
        <f t="shared" si="13"/>
        <v>57.1</v>
      </c>
      <c r="AY44" s="58">
        <f t="shared" si="14"/>
        <v>59.4</v>
      </c>
      <c r="AZ44" s="58">
        <f t="shared" si="15"/>
        <v>57.4</v>
      </c>
      <c r="BA44" s="58">
        <f t="shared" si="16"/>
        <v>60.8</v>
      </c>
      <c r="BB44" s="58">
        <f t="shared" si="17"/>
        <v>58.8</v>
      </c>
      <c r="BC44" s="58">
        <f t="shared" si="18"/>
        <v>66.099999999999994</v>
      </c>
      <c r="BD44" s="58">
        <f t="shared" si="19"/>
        <v>62.2</v>
      </c>
      <c r="BE44" s="58">
        <f t="shared" si="20"/>
        <v>62</v>
      </c>
      <c r="BF44" s="58">
        <f t="shared" si="21"/>
        <v>60.6</v>
      </c>
      <c r="BG44" s="58">
        <f t="shared" si="22"/>
        <v>62</v>
      </c>
      <c r="BH44" s="58">
        <f t="shared" si="23"/>
        <v>61.2</v>
      </c>
      <c r="BI44" s="58">
        <f t="shared" si="24"/>
        <v>61.3</v>
      </c>
      <c r="BJ44" s="58">
        <f t="shared" si="25"/>
        <v>58.2</v>
      </c>
      <c r="BK44" s="58">
        <f t="shared" si="26"/>
        <v>57</v>
      </c>
      <c r="BL44" s="58">
        <f t="shared" si="27"/>
        <v>54.5</v>
      </c>
      <c r="BM44" s="58">
        <f t="shared" si="28"/>
        <v>50.9</v>
      </c>
      <c r="BN44" s="58">
        <f t="shared" si="29"/>
        <v>45.9</v>
      </c>
      <c r="BO44" s="118">
        <f t="shared" si="30"/>
        <v>56.5</v>
      </c>
      <c r="BP44" s="41">
        <f>[1]!dbsum(AR44:BO44)</f>
        <v>72.900000000000006</v>
      </c>
      <c r="BR44" s="41">
        <f t="shared" si="5"/>
        <v>12.099999999999994</v>
      </c>
    </row>
    <row r="45" spans="2:70" x14ac:dyDescent="0.3">
      <c r="B45" s="41" t="s">
        <v>398</v>
      </c>
      <c r="D45" s="41">
        <v>30</v>
      </c>
      <c r="E45" s="41"/>
      <c r="F45" s="38" t="s">
        <v>93</v>
      </c>
      <c r="G45" s="90">
        <v>64</v>
      </c>
      <c r="H45" s="58">
        <v>64</v>
      </c>
      <c r="I45" s="58">
        <v>65</v>
      </c>
      <c r="J45" s="58">
        <v>63</v>
      </c>
      <c r="K45" s="58">
        <v>65</v>
      </c>
      <c r="L45" s="58">
        <v>66</v>
      </c>
      <c r="M45" s="58">
        <v>64</v>
      </c>
      <c r="N45" s="58">
        <v>64</v>
      </c>
      <c r="O45" s="58">
        <v>68</v>
      </c>
      <c r="P45" s="58">
        <v>63</v>
      </c>
      <c r="Q45" s="58">
        <v>61</v>
      </c>
      <c r="R45" s="58">
        <v>63</v>
      </c>
      <c r="S45" s="58">
        <v>60</v>
      </c>
      <c r="T45" s="58">
        <v>60</v>
      </c>
      <c r="U45" s="58">
        <v>59</v>
      </c>
      <c r="V45" s="58">
        <v>58</v>
      </c>
      <c r="W45" s="58">
        <v>58</v>
      </c>
      <c r="X45" s="58">
        <v>57</v>
      </c>
      <c r="Y45" s="58">
        <v>56</v>
      </c>
      <c r="Z45" s="58">
        <v>54</v>
      </c>
      <c r="AA45" s="58">
        <v>52</v>
      </c>
      <c r="AB45" s="58">
        <v>50</v>
      </c>
      <c r="AC45" s="58">
        <v>49</v>
      </c>
      <c r="AD45" s="58">
        <v>64</v>
      </c>
      <c r="AE45" s="54" t="s">
        <v>17</v>
      </c>
      <c r="AG45" s="111" cm="1">
        <f t="array" ref="AG45">[1]!dbsum(G45:I45)</f>
        <v>69.099999999999994</v>
      </c>
      <c r="AH45" s="112" cm="1">
        <f t="array" ref="AH45">[1]!dbsum(J45:L45)</f>
        <v>69.599999999999994</v>
      </c>
      <c r="AI45" s="112" cm="1">
        <f t="array" ref="AI45">[1]!dbsum(M45:O45)</f>
        <v>70.5</v>
      </c>
      <c r="AJ45" s="112" cm="1">
        <f t="array" ref="AJ45">[1]!dbsum(P45:R45)</f>
        <v>67.2</v>
      </c>
      <c r="AK45" s="112" cm="1">
        <f t="array" ref="AK45">[1]!dbsum(S45:U45)</f>
        <v>64.5</v>
      </c>
      <c r="AL45" s="112" cm="1">
        <f t="array" ref="AL45">[1]!dbsum(V45:X45)</f>
        <v>62.5</v>
      </c>
      <c r="AM45" s="112" cm="1">
        <f t="array" ref="AM45">[1]!dbsum(Y45:AA45)</f>
        <v>59.1</v>
      </c>
      <c r="AN45" s="113" cm="1">
        <f t="array" ref="AN45">[1]!dbsum(AB45:AD45)</f>
        <v>64.3</v>
      </c>
      <c r="AP45" s="28">
        <f t="shared" si="2"/>
        <v>30</v>
      </c>
      <c r="AQ45" s="50" t="str">
        <f t="shared" si="3"/>
        <v>2m from unit, 1m from fan outlet</v>
      </c>
      <c r="AR45" s="90">
        <f t="shared" si="7"/>
        <v>33.799999999999997</v>
      </c>
      <c r="AS45" s="58">
        <f t="shared" si="8"/>
        <v>37.799999999999997</v>
      </c>
      <c r="AT45" s="58">
        <f t="shared" si="9"/>
        <v>42.5</v>
      </c>
      <c r="AU45" s="58">
        <f t="shared" si="10"/>
        <v>43.9</v>
      </c>
      <c r="AV45" s="58">
        <f t="shared" si="11"/>
        <v>48.9</v>
      </c>
      <c r="AW45" s="58">
        <f t="shared" si="12"/>
        <v>52.6</v>
      </c>
      <c r="AX45" s="58">
        <f t="shared" si="13"/>
        <v>53.1</v>
      </c>
      <c r="AY45" s="58">
        <f t="shared" si="14"/>
        <v>55.4</v>
      </c>
      <c r="AZ45" s="58">
        <f t="shared" si="15"/>
        <v>61.4</v>
      </c>
      <c r="BA45" s="58">
        <f t="shared" si="16"/>
        <v>58.8</v>
      </c>
      <c r="BB45" s="58">
        <f t="shared" si="17"/>
        <v>57.8</v>
      </c>
      <c r="BC45" s="58">
        <f t="shared" si="18"/>
        <v>61.1</v>
      </c>
      <c r="BD45" s="58">
        <f t="shared" si="19"/>
        <v>59.2</v>
      </c>
      <c r="BE45" s="58">
        <f t="shared" si="20"/>
        <v>60</v>
      </c>
      <c r="BF45" s="58">
        <f t="shared" si="21"/>
        <v>59.6</v>
      </c>
      <c r="BG45" s="58">
        <f t="shared" si="22"/>
        <v>59</v>
      </c>
      <c r="BH45" s="58">
        <f t="shared" si="23"/>
        <v>59.2</v>
      </c>
      <c r="BI45" s="58">
        <f t="shared" si="24"/>
        <v>58.3</v>
      </c>
      <c r="BJ45" s="58">
        <f t="shared" si="25"/>
        <v>57.2</v>
      </c>
      <c r="BK45" s="58">
        <f t="shared" si="26"/>
        <v>55</v>
      </c>
      <c r="BL45" s="58">
        <f t="shared" si="27"/>
        <v>52.5</v>
      </c>
      <c r="BM45" s="58">
        <f t="shared" si="28"/>
        <v>49.9</v>
      </c>
      <c r="BN45" s="58">
        <f t="shared" si="29"/>
        <v>47.9</v>
      </c>
      <c r="BO45" s="118">
        <f t="shared" si="30"/>
        <v>61.5</v>
      </c>
      <c r="BP45" s="41">
        <f>[1]!dbsum(AR45:BO45)</f>
        <v>71</v>
      </c>
      <c r="BR45" s="41">
        <f t="shared" si="5"/>
        <v>14</v>
      </c>
    </row>
    <row r="46" spans="2:70" x14ac:dyDescent="0.3">
      <c r="B46" s="41" t="s">
        <v>399</v>
      </c>
      <c r="D46" s="41">
        <v>31</v>
      </c>
      <c r="E46" s="41">
        <v>12</v>
      </c>
      <c r="F46" s="38" t="s">
        <v>91</v>
      </c>
      <c r="G46" s="90">
        <v>72</v>
      </c>
      <c r="H46" s="58">
        <v>80</v>
      </c>
      <c r="I46" s="58">
        <v>79</v>
      </c>
      <c r="J46" s="58">
        <v>67</v>
      </c>
      <c r="K46" s="58">
        <v>69</v>
      </c>
      <c r="L46" s="58">
        <v>69</v>
      </c>
      <c r="M46" s="58">
        <v>68</v>
      </c>
      <c r="N46" s="58">
        <v>68</v>
      </c>
      <c r="O46" s="58">
        <v>67</v>
      </c>
      <c r="P46" s="58">
        <v>64</v>
      </c>
      <c r="Q46" s="58">
        <v>67</v>
      </c>
      <c r="R46" s="58">
        <v>64</v>
      </c>
      <c r="S46" s="58">
        <v>64</v>
      </c>
      <c r="T46" s="58">
        <v>61</v>
      </c>
      <c r="U46" s="58">
        <v>59</v>
      </c>
      <c r="V46" s="58">
        <v>58</v>
      </c>
      <c r="W46" s="58">
        <v>57</v>
      </c>
      <c r="X46" s="58">
        <v>56</v>
      </c>
      <c r="Y46" s="58">
        <v>55</v>
      </c>
      <c r="Z46" s="58">
        <v>53</v>
      </c>
      <c r="AA46" s="58">
        <v>50</v>
      </c>
      <c r="AB46" s="58">
        <v>49</v>
      </c>
      <c r="AC46" s="58">
        <v>48</v>
      </c>
      <c r="AD46" s="58">
        <v>72</v>
      </c>
      <c r="AE46" s="54" t="s">
        <v>17</v>
      </c>
      <c r="AG46" s="111" cm="1">
        <f t="array" ref="AG46">[1]!dbsum(G46:I46)</f>
        <v>82.9</v>
      </c>
      <c r="AH46" s="112" cm="1">
        <f t="array" ref="AH46">[1]!dbsum(J46:L46)</f>
        <v>73.2</v>
      </c>
      <c r="AI46" s="112" cm="1">
        <f t="array" ref="AI46">[1]!dbsum(M46:O46)</f>
        <v>72.5</v>
      </c>
      <c r="AJ46" s="112" cm="1">
        <f t="array" ref="AJ46">[1]!dbsum(P46:R46)</f>
        <v>70</v>
      </c>
      <c r="AK46" s="112" cm="1">
        <f t="array" ref="AK46">[1]!dbsum(S46:U46)</f>
        <v>66.599999999999994</v>
      </c>
      <c r="AL46" s="112" cm="1">
        <f t="array" ref="AL46">[1]!dbsum(V46:X46)</f>
        <v>61.8</v>
      </c>
      <c r="AM46" s="112" cm="1">
        <f t="array" ref="AM46">[1]!dbsum(Y46:AA46)</f>
        <v>57.9</v>
      </c>
      <c r="AN46" s="113" cm="1">
        <f t="array" ref="AN46">[1]!dbsum(AB46:AD46)</f>
        <v>72</v>
      </c>
      <c r="AP46" s="28">
        <f t="shared" si="2"/>
        <v>31</v>
      </c>
      <c r="AQ46" s="50" t="str">
        <f t="shared" si="3"/>
        <v>On gantry - 1m from AT1a aerator (blower not operation)</v>
      </c>
      <c r="AR46" s="90">
        <f t="shared" si="7"/>
        <v>41.8</v>
      </c>
      <c r="AS46" s="58">
        <f t="shared" si="8"/>
        <v>53.8</v>
      </c>
      <c r="AT46" s="58">
        <f t="shared" si="9"/>
        <v>56.5</v>
      </c>
      <c r="AU46" s="58">
        <f t="shared" si="10"/>
        <v>47.9</v>
      </c>
      <c r="AV46" s="58">
        <f t="shared" si="11"/>
        <v>52.9</v>
      </c>
      <c r="AW46" s="58">
        <f t="shared" si="12"/>
        <v>55.6</v>
      </c>
      <c r="AX46" s="58">
        <f t="shared" si="13"/>
        <v>57.1</v>
      </c>
      <c r="AY46" s="58">
        <f t="shared" si="14"/>
        <v>59.4</v>
      </c>
      <c r="AZ46" s="58">
        <f t="shared" si="15"/>
        <v>60.4</v>
      </c>
      <c r="BA46" s="58">
        <f t="shared" si="16"/>
        <v>59.8</v>
      </c>
      <c r="BB46" s="58">
        <f t="shared" si="17"/>
        <v>63.8</v>
      </c>
      <c r="BC46" s="58">
        <f t="shared" si="18"/>
        <v>62.1</v>
      </c>
      <c r="BD46" s="58">
        <f t="shared" si="19"/>
        <v>63.2</v>
      </c>
      <c r="BE46" s="58">
        <f t="shared" si="20"/>
        <v>61</v>
      </c>
      <c r="BF46" s="58">
        <f t="shared" si="21"/>
        <v>59.6</v>
      </c>
      <c r="BG46" s="58">
        <f t="shared" si="22"/>
        <v>59</v>
      </c>
      <c r="BH46" s="58">
        <f t="shared" si="23"/>
        <v>58.2</v>
      </c>
      <c r="BI46" s="58">
        <f t="shared" si="24"/>
        <v>57.3</v>
      </c>
      <c r="BJ46" s="58">
        <f t="shared" si="25"/>
        <v>56.2</v>
      </c>
      <c r="BK46" s="58">
        <f t="shared" si="26"/>
        <v>54</v>
      </c>
      <c r="BL46" s="58">
        <f t="shared" si="27"/>
        <v>50.5</v>
      </c>
      <c r="BM46" s="58">
        <f t="shared" si="28"/>
        <v>48.9</v>
      </c>
      <c r="BN46" s="58">
        <f t="shared" si="29"/>
        <v>46.9</v>
      </c>
      <c r="BO46" s="118">
        <f t="shared" si="30"/>
        <v>69.5</v>
      </c>
      <c r="BP46" s="41">
        <f>[1]!dbsum(AR46:BO46)</f>
        <v>74</v>
      </c>
      <c r="BR46" s="41">
        <f t="shared" si="5"/>
        <v>11</v>
      </c>
    </row>
    <row r="47" spans="2:70" x14ac:dyDescent="0.3">
      <c r="B47" s="41" t="s">
        <v>400</v>
      </c>
      <c r="D47" s="41">
        <v>32</v>
      </c>
      <c r="E47" s="41">
        <v>13</v>
      </c>
      <c r="F47" s="38" t="s">
        <v>94</v>
      </c>
      <c r="G47" s="90">
        <v>62</v>
      </c>
      <c r="H47" s="58">
        <v>63</v>
      </c>
      <c r="I47" s="58">
        <v>66</v>
      </c>
      <c r="J47" s="58">
        <v>70</v>
      </c>
      <c r="K47" s="58">
        <v>70</v>
      </c>
      <c r="L47" s="58">
        <v>74</v>
      </c>
      <c r="M47" s="58">
        <v>77</v>
      </c>
      <c r="N47" s="58">
        <v>73</v>
      </c>
      <c r="O47" s="58">
        <v>64</v>
      </c>
      <c r="P47" s="58">
        <v>64</v>
      </c>
      <c r="Q47" s="58">
        <v>65</v>
      </c>
      <c r="R47" s="58">
        <v>67</v>
      </c>
      <c r="S47" s="58">
        <v>66</v>
      </c>
      <c r="T47" s="58">
        <v>64</v>
      </c>
      <c r="U47" s="58">
        <v>65</v>
      </c>
      <c r="V47" s="58">
        <v>62</v>
      </c>
      <c r="W47" s="58">
        <v>63</v>
      </c>
      <c r="X47" s="58">
        <v>61</v>
      </c>
      <c r="Y47" s="58">
        <v>61</v>
      </c>
      <c r="Z47" s="58">
        <v>61</v>
      </c>
      <c r="AA47" s="58">
        <v>55</v>
      </c>
      <c r="AB47" s="58">
        <v>53</v>
      </c>
      <c r="AC47" s="58">
        <v>50</v>
      </c>
      <c r="AD47" s="58">
        <v>62</v>
      </c>
      <c r="AE47" s="54" t="s">
        <v>17</v>
      </c>
      <c r="AG47" s="111" cm="1">
        <f t="array" ref="AG47">[1]!dbsum(G47:I47)</f>
        <v>68.8</v>
      </c>
      <c r="AH47" s="112" cm="1">
        <f t="array" ref="AH47">[1]!dbsum(J47:L47)</f>
        <v>76.5</v>
      </c>
      <c r="AI47" s="112" cm="1">
        <f t="array" ref="AI47">[1]!dbsum(M47:O47)</f>
        <v>78.599999999999994</v>
      </c>
      <c r="AJ47" s="112" cm="1">
        <f t="array" ref="AJ47">[1]!dbsum(P47:R47)</f>
        <v>70.3</v>
      </c>
      <c r="AK47" s="112" cm="1">
        <f t="array" ref="AK47">[1]!dbsum(S47:U47)</f>
        <v>69.8</v>
      </c>
      <c r="AL47" s="112" cm="1">
        <f t="array" ref="AL47">[1]!dbsum(V47:X47)</f>
        <v>66.8</v>
      </c>
      <c r="AM47" s="112" cm="1">
        <f t="array" ref="AM47">[1]!dbsum(Y47:AA47)</f>
        <v>64.5</v>
      </c>
      <c r="AN47" s="113" cm="1">
        <f t="array" ref="AN47">[1]!dbsum(AB47:AD47)</f>
        <v>62.8</v>
      </c>
      <c r="AP47" s="28">
        <f t="shared" si="2"/>
        <v>32</v>
      </c>
      <c r="AQ47" s="50" t="str">
        <f t="shared" si="3"/>
        <v>On gantry - 1m from AT1a aerator/blower</v>
      </c>
      <c r="AR47" s="90">
        <f t="shared" si="7"/>
        <v>31.8</v>
      </c>
      <c r="AS47" s="58">
        <f t="shared" si="8"/>
        <v>36.799999999999997</v>
      </c>
      <c r="AT47" s="58">
        <f t="shared" si="9"/>
        <v>43.5</v>
      </c>
      <c r="AU47" s="58">
        <f t="shared" si="10"/>
        <v>50.9</v>
      </c>
      <c r="AV47" s="58">
        <f t="shared" si="11"/>
        <v>53.9</v>
      </c>
      <c r="AW47" s="58">
        <f t="shared" si="12"/>
        <v>60.6</v>
      </c>
      <c r="AX47" s="58">
        <f t="shared" si="13"/>
        <v>66.099999999999994</v>
      </c>
      <c r="AY47" s="58">
        <f t="shared" si="14"/>
        <v>64.400000000000006</v>
      </c>
      <c r="AZ47" s="58">
        <f t="shared" si="15"/>
        <v>57.4</v>
      </c>
      <c r="BA47" s="58">
        <f t="shared" si="16"/>
        <v>59.8</v>
      </c>
      <c r="BB47" s="58">
        <f t="shared" si="17"/>
        <v>61.8</v>
      </c>
      <c r="BC47" s="58">
        <f t="shared" si="18"/>
        <v>65.099999999999994</v>
      </c>
      <c r="BD47" s="58">
        <f t="shared" si="19"/>
        <v>65.2</v>
      </c>
      <c r="BE47" s="58">
        <f t="shared" si="20"/>
        <v>64</v>
      </c>
      <c r="BF47" s="58">
        <f t="shared" si="21"/>
        <v>65.599999999999994</v>
      </c>
      <c r="BG47" s="58">
        <f t="shared" si="22"/>
        <v>63</v>
      </c>
      <c r="BH47" s="58">
        <f t="shared" si="23"/>
        <v>64.2</v>
      </c>
      <c r="BI47" s="58">
        <f t="shared" si="24"/>
        <v>62.3</v>
      </c>
      <c r="BJ47" s="58">
        <f t="shared" si="25"/>
        <v>62.2</v>
      </c>
      <c r="BK47" s="58">
        <f t="shared" si="26"/>
        <v>62</v>
      </c>
      <c r="BL47" s="58">
        <f t="shared" si="27"/>
        <v>55.5</v>
      </c>
      <c r="BM47" s="58">
        <f t="shared" si="28"/>
        <v>52.9</v>
      </c>
      <c r="BN47" s="58">
        <f t="shared" si="29"/>
        <v>48.9</v>
      </c>
      <c r="BO47" s="118">
        <f t="shared" si="30"/>
        <v>59.5</v>
      </c>
      <c r="BP47" s="41">
        <f>[1]!dbsum(AR47:BO47)</f>
        <v>75.5</v>
      </c>
      <c r="BR47" s="41">
        <f t="shared" si="5"/>
        <v>9.5</v>
      </c>
    </row>
    <row r="48" spans="2:70" x14ac:dyDescent="0.3">
      <c r="B48" s="41" t="s">
        <v>401</v>
      </c>
      <c r="D48" s="41">
        <v>33</v>
      </c>
      <c r="E48" s="41"/>
      <c r="F48" s="38" t="s">
        <v>95</v>
      </c>
      <c r="G48" s="90">
        <v>63</v>
      </c>
      <c r="H48" s="58">
        <v>62</v>
      </c>
      <c r="I48" s="58">
        <v>66</v>
      </c>
      <c r="J48" s="58">
        <v>62</v>
      </c>
      <c r="K48" s="58">
        <v>61</v>
      </c>
      <c r="L48" s="58">
        <v>60</v>
      </c>
      <c r="M48" s="58">
        <v>61</v>
      </c>
      <c r="N48" s="58">
        <v>62</v>
      </c>
      <c r="O48" s="58">
        <v>61</v>
      </c>
      <c r="P48" s="58">
        <v>62</v>
      </c>
      <c r="Q48" s="58">
        <v>59</v>
      </c>
      <c r="R48" s="58">
        <v>63</v>
      </c>
      <c r="S48" s="58">
        <v>63</v>
      </c>
      <c r="T48" s="58">
        <v>56</v>
      </c>
      <c r="U48" s="58">
        <v>55</v>
      </c>
      <c r="V48" s="58">
        <v>52</v>
      </c>
      <c r="W48" s="58">
        <v>51</v>
      </c>
      <c r="X48" s="58">
        <v>49</v>
      </c>
      <c r="Y48" s="58">
        <v>46</v>
      </c>
      <c r="Z48" s="58">
        <v>45</v>
      </c>
      <c r="AA48" s="58">
        <v>42</v>
      </c>
      <c r="AB48" s="58">
        <v>39</v>
      </c>
      <c r="AC48" s="58">
        <v>37</v>
      </c>
      <c r="AD48" s="58">
        <v>63</v>
      </c>
      <c r="AE48" s="54" t="s">
        <v>17</v>
      </c>
      <c r="AG48" s="111" cm="1">
        <f t="array" ref="AG48">[1]!dbsum(G48:I48)</f>
        <v>68.8</v>
      </c>
      <c r="AH48" s="112" cm="1">
        <f t="array" ref="AH48">[1]!dbsum(J48:L48)</f>
        <v>65.8</v>
      </c>
      <c r="AI48" s="112" cm="1">
        <f t="array" ref="AI48">[1]!dbsum(M48:O48)</f>
        <v>66.099999999999994</v>
      </c>
      <c r="AJ48" s="112" cm="1">
        <f t="array" ref="AJ48">[1]!dbsum(P48:R48)</f>
        <v>66.400000000000006</v>
      </c>
      <c r="AK48" s="112" cm="1">
        <f t="array" ref="AK48">[1]!dbsum(S48:U48)</f>
        <v>64.3</v>
      </c>
      <c r="AL48" s="112" cm="1">
        <f t="array" ref="AL48">[1]!dbsum(V48:X48)</f>
        <v>55.6</v>
      </c>
      <c r="AM48" s="112" cm="1">
        <f t="array" ref="AM48">[1]!dbsum(Y48:AA48)</f>
        <v>49.4</v>
      </c>
      <c r="AN48" s="113" cm="1">
        <f t="array" ref="AN48">[1]!dbsum(AB48:AD48)</f>
        <v>63</v>
      </c>
      <c r="AP48" s="28">
        <f t="shared" si="2"/>
        <v>33</v>
      </c>
      <c r="AQ48" s="50" t="str">
        <f t="shared" si="3"/>
        <v>2m from pumps</v>
      </c>
      <c r="AR48" s="90">
        <f t="shared" si="7"/>
        <v>32.799999999999997</v>
      </c>
      <c r="AS48" s="58">
        <f t="shared" si="8"/>
        <v>35.799999999999997</v>
      </c>
      <c r="AT48" s="58">
        <f t="shared" si="9"/>
        <v>43.5</v>
      </c>
      <c r="AU48" s="58">
        <f t="shared" si="10"/>
        <v>42.9</v>
      </c>
      <c r="AV48" s="58">
        <f t="shared" si="11"/>
        <v>44.9</v>
      </c>
      <c r="AW48" s="58">
        <f t="shared" si="12"/>
        <v>46.6</v>
      </c>
      <c r="AX48" s="58">
        <f t="shared" si="13"/>
        <v>50.1</v>
      </c>
      <c r="AY48" s="58">
        <f t="shared" si="14"/>
        <v>53.4</v>
      </c>
      <c r="AZ48" s="58">
        <f t="shared" si="15"/>
        <v>54.4</v>
      </c>
      <c r="BA48" s="58">
        <f t="shared" si="16"/>
        <v>57.8</v>
      </c>
      <c r="BB48" s="58">
        <f t="shared" si="17"/>
        <v>55.8</v>
      </c>
      <c r="BC48" s="58">
        <f t="shared" si="18"/>
        <v>61.1</v>
      </c>
      <c r="BD48" s="58">
        <f t="shared" si="19"/>
        <v>62.2</v>
      </c>
      <c r="BE48" s="58">
        <f t="shared" si="20"/>
        <v>56</v>
      </c>
      <c r="BF48" s="58">
        <f t="shared" si="21"/>
        <v>55.6</v>
      </c>
      <c r="BG48" s="58">
        <f t="shared" si="22"/>
        <v>53</v>
      </c>
      <c r="BH48" s="58">
        <f t="shared" si="23"/>
        <v>52.2</v>
      </c>
      <c r="BI48" s="58">
        <f t="shared" si="24"/>
        <v>50.3</v>
      </c>
      <c r="BJ48" s="58">
        <f t="shared" si="25"/>
        <v>47.2</v>
      </c>
      <c r="BK48" s="58">
        <f t="shared" si="26"/>
        <v>46</v>
      </c>
      <c r="BL48" s="58">
        <f t="shared" si="27"/>
        <v>42.5</v>
      </c>
      <c r="BM48" s="58">
        <f t="shared" si="28"/>
        <v>38.9</v>
      </c>
      <c r="BN48" s="58">
        <f t="shared" si="29"/>
        <v>35.9</v>
      </c>
      <c r="BO48" s="118">
        <f>AD48+BO$11</f>
        <v>60.5</v>
      </c>
      <c r="BP48" s="41">
        <f>[1]!dbsum(AR48:BO48)</f>
        <v>68.5</v>
      </c>
      <c r="BR48" s="41">
        <f t="shared" si="5"/>
        <v>16.5</v>
      </c>
    </row>
    <row r="49" spans="2:70" ht="15" thickBot="1" x14ac:dyDescent="0.35">
      <c r="B49" s="42" t="s">
        <v>402</v>
      </c>
      <c r="D49" s="42">
        <v>34</v>
      </c>
      <c r="E49" s="42">
        <v>20</v>
      </c>
      <c r="F49" s="39" t="s">
        <v>96</v>
      </c>
      <c r="G49" s="105">
        <v>60</v>
      </c>
      <c r="H49" s="107">
        <v>60</v>
      </c>
      <c r="I49" s="107">
        <v>62</v>
      </c>
      <c r="J49" s="107">
        <v>59</v>
      </c>
      <c r="K49" s="107">
        <v>57</v>
      </c>
      <c r="L49" s="107">
        <v>60</v>
      </c>
      <c r="M49" s="107">
        <v>63</v>
      </c>
      <c r="N49" s="107">
        <v>67</v>
      </c>
      <c r="O49" s="107">
        <v>70</v>
      </c>
      <c r="P49" s="107">
        <v>62</v>
      </c>
      <c r="Q49" s="107">
        <v>59</v>
      </c>
      <c r="R49" s="107">
        <v>62</v>
      </c>
      <c r="S49" s="107">
        <v>57</v>
      </c>
      <c r="T49" s="107">
        <v>60</v>
      </c>
      <c r="U49" s="107">
        <v>62</v>
      </c>
      <c r="V49" s="107">
        <v>58</v>
      </c>
      <c r="W49" s="107">
        <v>59</v>
      </c>
      <c r="X49" s="107">
        <v>61</v>
      </c>
      <c r="Y49" s="107">
        <v>60</v>
      </c>
      <c r="Z49" s="107">
        <v>57</v>
      </c>
      <c r="AA49" s="107">
        <v>60</v>
      </c>
      <c r="AB49" s="107">
        <v>62</v>
      </c>
      <c r="AC49" s="107">
        <v>57</v>
      </c>
      <c r="AD49" s="107">
        <v>60</v>
      </c>
      <c r="AE49" s="55" t="s">
        <v>17</v>
      </c>
      <c r="AG49" s="114" cm="1">
        <f t="array" ref="AG49">[1]!dbsum(G49:I49)</f>
        <v>65.5</v>
      </c>
      <c r="AH49" s="115" cm="1">
        <f t="array" ref="AH49">[1]!dbsum(J49:L49)</f>
        <v>63.6</v>
      </c>
      <c r="AI49" s="115" cm="1">
        <f t="array" ref="AI49">[1]!dbsum(M49:O49)</f>
        <v>72.3</v>
      </c>
      <c r="AJ49" s="115" cm="1">
        <f t="array" ref="AJ49">[1]!dbsum(P49:R49)</f>
        <v>66</v>
      </c>
      <c r="AK49" s="115" cm="1">
        <f t="array" ref="AK49">[1]!dbsum(S49:U49)</f>
        <v>64.900000000000006</v>
      </c>
      <c r="AL49" s="115" cm="1">
        <f t="array" ref="AL49">[1]!dbsum(V49:X49)</f>
        <v>64.3</v>
      </c>
      <c r="AM49" s="115" cm="1">
        <f t="array" ref="AM49">[1]!dbsum(Y49:AA49)</f>
        <v>64</v>
      </c>
      <c r="AN49" s="116" cm="1">
        <f t="array" ref="AN49">[1]!dbsum(AB49:AD49)</f>
        <v>64.900000000000006</v>
      </c>
      <c r="AP49" s="30">
        <f t="shared" si="2"/>
        <v>34</v>
      </c>
      <c r="AQ49" s="51" t="str">
        <f t="shared" si="3"/>
        <v>At site boundary 2m from pumps</v>
      </c>
      <c r="AR49" s="105">
        <f>G49+AR$11</f>
        <v>29.8</v>
      </c>
      <c r="AS49" s="107">
        <f t="shared" si="8"/>
        <v>33.799999999999997</v>
      </c>
      <c r="AT49" s="107">
        <f t="shared" si="9"/>
        <v>39.5</v>
      </c>
      <c r="AU49" s="107">
        <f t="shared" si="10"/>
        <v>39.9</v>
      </c>
      <c r="AV49" s="107">
        <f t="shared" si="11"/>
        <v>40.9</v>
      </c>
      <c r="AW49" s="107">
        <f t="shared" si="12"/>
        <v>46.6</v>
      </c>
      <c r="AX49" s="107">
        <f t="shared" si="13"/>
        <v>52.1</v>
      </c>
      <c r="AY49" s="107">
        <f t="shared" si="14"/>
        <v>58.4</v>
      </c>
      <c r="AZ49" s="107">
        <f t="shared" si="15"/>
        <v>63.4</v>
      </c>
      <c r="BA49" s="107">
        <f t="shared" si="16"/>
        <v>57.8</v>
      </c>
      <c r="BB49" s="107">
        <f t="shared" si="17"/>
        <v>55.8</v>
      </c>
      <c r="BC49" s="107">
        <f t="shared" si="18"/>
        <v>60.1</v>
      </c>
      <c r="BD49" s="107">
        <f t="shared" si="19"/>
        <v>56.2</v>
      </c>
      <c r="BE49" s="107">
        <f t="shared" si="20"/>
        <v>60</v>
      </c>
      <c r="BF49" s="107">
        <f t="shared" si="21"/>
        <v>62.6</v>
      </c>
      <c r="BG49" s="107">
        <f t="shared" si="22"/>
        <v>59</v>
      </c>
      <c r="BH49" s="107">
        <f t="shared" si="23"/>
        <v>60.2</v>
      </c>
      <c r="BI49" s="107">
        <f t="shared" si="24"/>
        <v>62.3</v>
      </c>
      <c r="BJ49" s="107">
        <f t="shared" si="25"/>
        <v>61.2</v>
      </c>
      <c r="BK49" s="107">
        <f t="shared" si="26"/>
        <v>58</v>
      </c>
      <c r="BL49" s="107">
        <f t="shared" si="27"/>
        <v>60.5</v>
      </c>
      <c r="BM49" s="107">
        <f t="shared" si="28"/>
        <v>61.9</v>
      </c>
      <c r="BN49" s="107">
        <f t="shared" si="29"/>
        <v>55.9</v>
      </c>
      <c r="BO49" s="119">
        <f t="shared" si="30"/>
        <v>57.5</v>
      </c>
      <c r="BP49" s="42">
        <f>[1]!dbsum(AR49:BO49)</f>
        <v>72.400000000000006</v>
      </c>
      <c r="BR49" s="42">
        <f t="shared" si="5"/>
        <v>12.599999999999994</v>
      </c>
    </row>
  </sheetData>
  <mergeCells count="15">
    <mergeCell ref="BP13:BP15"/>
    <mergeCell ref="B13:B15"/>
    <mergeCell ref="AR14:BO14"/>
    <mergeCell ref="AR9:BO9"/>
    <mergeCell ref="D13:D15"/>
    <mergeCell ref="F13:F15"/>
    <mergeCell ref="G13:AD13"/>
    <mergeCell ref="AE13:AE15"/>
    <mergeCell ref="G14:AD14"/>
    <mergeCell ref="E13:E15"/>
    <mergeCell ref="AG13:AN13"/>
    <mergeCell ref="AG14:AN14"/>
    <mergeCell ref="AR13:BO13"/>
    <mergeCell ref="AP13:AP15"/>
    <mergeCell ref="AQ13:AQ15"/>
  </mergeCells>
  <phoneticPr fontId="12" type="noConversion"/>
  <pageMargins left="0.7" right="0.7" top="0.75" bottom="0.75" header="0.3" footer="0.3"/>
  <ignoredErrors>
    <ignoredError sqref="AG16:AN49"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0093-79DC-4BF1-BA43-7AF2C61460E9}">
  <sheetPr>
    <tabColor theme="4" tint="-0.249977111117893"/>
  </sheetPr>
  <dimension ref="B2:CD71"/>
  <sheetViews>
    <sheetView zoomScale="55" zoomScaleNormal="55" workbookViewId="0">
      <selection activeCell="AR17" sqref="AR17"/>
    </sheetView>
  </sheetViews>
  <sheetFormatPr defaultRowHeight="14.4" x14ac:dyDescent="0.3"/>
  <cols>
    <col min="2" max="2" width="25.88671875" bestFit="1" customWidth="1"/>
    <col min="4" max="4" width="32.5546875" customWidth="1"/>
    <col min="5" max="6" width="27.77734375" customWidth="1"/>
    <col min="7" max="7" width="49.77734375" bestFit="1" customWidth="1"/>
    <col min="8" max="10" width="4.44140625" bestFit="1" customWidth="1"/>
    <col min="11" max="20" width="5.77734375" bestFit="1" customWidth="1"/>
    <col min="21" max="30" width="7.21875" bestFit="1" customWidth="1"/>
    <col min="31" max="31" width="8.44140625" bestFit="1" customWidth="1"/>
    <col min="32" max="32" width="7.33203125" bestFit="1" customWidth="1"/>
    <col min="34" max="34" width="8.21875" customWidth="1"/>
    <col min="35" max="37" width="5.77734375" bestFit="1" customWidth="1"/>
    <col min="38" max="41" width="7.21875" bestFit="1" customWidth="1"/>
    <col min="43" max="43" width="22.77734375" customWidth="1"/>
    <col min="44" max="44" width="49.77734375" bestFit="1" customWidth="1"/>
    <col min="45" max="51" width="6.77734375" bestFit="1" customWidth="1"/>
    <col min="52" max="57" width="6" bestFit="1" customWidth="1"/>
    <col min="58" max="67" width="7.21875" bestFit="1" customWidth="1"/>
    <col min="68" max="68" width="8.44140625" bestFit="1" customWidth="1"/>
    <col min="69" max="69" width="7.44140625" bestFit="1" customWidth="1"/>
    <col min="70" max="70" width="27.44140625" bestFit="1" customWidth="1"/>
    <col min="71" max="71" width="22.77734375" customWidth="1"/>
    <col min="72" max="72" width="51.5546875" bestFit="1" customWidth="1"/>
    <col min="73" max="73" width="5.44140625" bestFit="1" customWidth="1"/>
    <col min="74" max="76" width="5.77734375" bestFit="1" customWidth="1"/>
    <col min="77" max="80" width="7.21875" bestFit="1" customWidth="1"/>
    <col min="81" max="81" width="7.44140625" bestFit="1" customWidth="1"/>
  </cols>
  <sheetData>
    <row r="2" spans="2:82" ht="21" x14ac:dyDescent="0.4">
      <c r="B2" s="7"/>
      <c r="C2" s="7"/>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row>
    <row r="4" spans="2:82" x14ac:dyDescent="0.3">
      <c r="D4" t="s">
        <v>29</v>
      </c>
    </row>
    <row r="5" spans="2:82" x14ac:dyDescent="0.3">
      <c r="D5" t="s">
        <v>152</v>
      </c>
    </row>
    <row r="6" spans="2:82" x14ac:dyDescent="0.3">
      <c r="D6" t="s">
        <v>154</v>
      </c>
    </row>
    <row r="7" spans="2:82" x14ac:dyDescent="0.3">
      <c r="D7" t="s">
        <v>153</v>
      </c>
    </row>
    <row r="8" spans="2:82" ht="15" thickBot="1" x14ac:dyDescent="0.35">
      <c r="D8" t="s">
        <v>32</v>
      </c>
      <c r="AQ8" s="1" t="s">
        <v>64</v>
      </c>
    </row>
    <row r="9" spans="2:82" ht="15" thickBot="1" x14ac:dyDescent="0.35">
      <c r="D9" t="s">
        <v>71</v>
      </c>
      <c r="AS9" s="365" t="s">
        <v>41</v>
      </c>
      <c r="AT9" s="366"/>
      <c r="AU9" s="366"/>
      <c r="AV9" s="366"/>
      <c r="AW9" s="366"/>
      <c r="AX9" s="366"/>
      <c r="AY9" s="366"/>
      <c r="AZ9" s="366"/>
      <c r="BA9" s="366"/>
      <c r="BB9" s="366"/>
      <c r="BC9" s="366"/>
      <c r="BD9" s="366"/>
      <c r="BE9" s="366"/>
      <c r="BF9" s="366"/>
      <c r="BG9" s="366"/>
      <c r="BH9" s="366"/>
      <c r="BI9" s="366"/>
      <c r="BJ9" s="366"/>
      <c r="BK9" s="366"/>
      <c r="BL9" s="366"/>
      <c r="BM9" s="366"/>
      <c r="BN9" s="366"/>
      <c r="BO9" s="366"/>
      <c r="BP9" s="367"/>
    </row>
    <row r="10" spans="2:82" ht="15" thickBot="1" x14ac:dyDescent="0.35">
      <c r="AS10" s="66">
        <v>50</v>
      </c>
      <c r="AT10" s="67">
        <v>63</v>
      </c>
      <c r="AU10" s="67">
        <v>80</v>
      </c>
      <c r="AV10" s="67">
        <v>100</v>
      </c>
      <c r="AW10" s="67">
        <v>125</v>
      </c>
      <c r="AX10" s="67">
        <v>160</v>
      </c>
      <c r="AY10" s="67">
        <v>200</v>
      </c>
      <c r="AZ10" s="67">
        <v>250</v>
      </c>
      <c r="BA10" s="67">
        <v>315</v>
      </c>
      <c r="BB10" s="67">
        <v>400</v>
      </c>
      <c r="BC10" s="67">
        <v>500</v>
      </c>
      <c r="BD10" s="67">
        <v>630</v>
      </c>
      <c r="BE10" s="67">
        <v>800</v>
      </c>
      <c r="BF10" s="67">
        <v>1000</v>
      </c>
      <c r="BG10" s="67">
        <v>1250</v>
      </c>
      <c r="BH10" s="67">
        <v>1600</v>
      </c>
      <c r="BI10" s="67">
        <v>2000</v>
      </c>
      <c r="BJ10" s="67">
        <v>2500</v>
      </c>
      <c r="BK10" s="67">
        <v>3150</v>
      </c>
      <c r="BL10" s="67">
        <v>4000</v>
      </c>
      <c r="BM10" s="67">
        <v>5000</v>
      </c>
      <c r="BN10" s="67">
        <v>6300</v>
      </c>
      <c r="BO10" s="67">
        <v>8000</v>
      </c>
      <c r="BP10" s="68">
        <v>10000</v>
      </c>
    </row>
    <row r="11" spans="2:82" ht="15" thickBot="1" x14ac:dyDescent="0.35">
      <c r="D11" s="8"/>
      <c r="E11" s="8"/>
      <c r="F11" s="8"/>
      <c r="AR11" s="34" t="s">
        <v>60</v>
      </c>
      <c r="AS11" s="133">
        <v>-30.2</v>
      </c>
      <c r="AT11" s="134">
        <v>-26.2</v>
      </c>
      <c r="AU11" s="134">
        <v>-22.5</v>
      </c>
      <c r="AV11" s="134">
        <v>-19.100000000000001</v>
      </c>
      <c r="AW11" s="134">
        <v>-16.100000000000001</v>
      </c>
      <c r="AX11" s="134">
        <v>-13.4</v>
      </c>
      <c r="AY11" s="134">
        <v>-10.9</v>
      </c>
      <c r="AZ11" s="134">
        <v>-8.6</v>
      </c>
      <c r="BA11" s="134">
        <v>-6.6</v>
      </c>
      <c r="BB11" s="134">
        <v>-4.2</v>
      </c>
      <c r="BC11" s="134">
        <v>-3.2</v>
      </c>
      <c r="BD11" s="134">
        <v>-1.9</v>
      </c>
      <c r="BE11" s="134">
        <v>-0.8</v>
      </c>
      <c r="BF11" s="134">
        <v>0</v>
      </c>
      <c r="BG11" s="134">
        <v>0.6</v>
      </c>
      <c r="BH11" s="134">
        <v>1</v>
      </c>
      <c r="BI11" s="134">
        <v>1.2</v>
      </c>
      <c r="BJ11" s="134">
        <v>1.3</v>
      </c>
      <c r="BK11" s="134">
        <v>1.2</v>
      </c>
      <c r="BL11" s="134">
        <v>1</v>
      </c>
      <c r="BM11" s="134">
        <v>0.5</v>
      </c>
      <c r="BN11" s="134">
        <v>-0.1</v>
      </c>
      <c r="BO11" s="134">
        <v>-1.1000000000000001</v>
      </c>
      <c r="BP11" s="132">
        <v>-2.5</v>
      </c>
    </row>
    <row r="12" spans="2:82" ht="16.2" thickBot="1" x14ac:dyDescent="0.4">
      <c r="D12" s="1" t="s">
        <v>34</v>
      </c>
      <c r="E12" s="1"/>
      <c r="F12" s="1"/>
      <c r="AH12" s="1" t="s">
        <v>35</v>
      </c>
    </row>
    <row r="13" spans="2:82" ht="17.100000000000001" customHeight="1" thickBot="1" x14ac:dyDescent="0.4">
      <c r="B13" s="362" t="s">
        <v>348</v>
      </c>
      <c r="D13" s="378" t="s">
        <v>203</v>
      </c>
      <c r="E13" s="393" t="s">
        <v>205</v>
      </c>
      <c r="F13" s="390" t="s">
        <v>120</v>
      </c>
      <c r="G13" s="395" t="s">
        <v>37</v>
      </c>
      <c r="H13" s="397" t="s">
        <v>38</v>
      </c>
      <c r="I13" s="398"/>
      <c r="J13" s="398"/>
      <c r="K13" s="398"/>
      <c r="L13" s="398"/>
      <c r="M13" s="398"/>
      <c r="N13" s="398"/>
      <c r="O13" s="398"/>
      <c r="P13" s="398"/>
      <c r="Q13" s="398"/>
      <c r="R13" s="398"/>
      <c r="S13" s="398"/>
      <c r="T13" s="398"/>
      <c r="U13" s="398"/>
      <c r="V13" s="398"/>
      <c r="W13" s="398"/>
      <c r="X13" s="398"/>
      <c r="Y13" s="398"/>
      <c r="Z13" s="398"/>
      <c r="AA13" s="398"/>
      <c r="AB13" s="398"/>
      <c r="AC13" s="398"/>
      <c r="AD13" s="398"/>
      <c r="AE13" s="399"/>
      <c r="AF13" s="399" t="s">
        <v>39</v>
      </c>
      <c r="AH13" s="365" t="s">
        <v>63</v>
      </c>
      <c r="AI13" s="366"/>
      <c r="AJ13" s="366"/>
      <c r="AK13" s="366"/>
      <c r="AL13" s="366"/>
      <c r="AM13" s="366"/>
      <c r="AN13" s="366"/>
      <c r="AO13" s="367"/>
      <c r="AQ13" s="378" t="s">
        <v>36</v>
      </c>
      <c r="AR13" s="378" t="s">
        <v>37</v>
      </c>
      <c r="AS13" s="365" t="s">
        <v>40</v>
      </c>
      <c r="AT13" s="366"/>
      <c r="AU13" s="366"/>
      <c r="AV13" s="366"/>
      <c r="AW13" s="366"/>
      <c r="AX13" s="366"/>
      <c r="AY13" s="366"/>
      <c r="AZ13" s="366"/>
      <c r="BA13" s="366"/>
      <c r="BB13" s="366"/>
      <c r="BC13" s="366"/>
      <c r="BD13" s="366"/>
      <c r="BE13" s="366"/>
      <c r="BF13" s="366"/>
      <c r="BG13" s="366"/>
      <c r="BH13" s="366"/>
      <c r="BI13" s="366"/>
      <c r="BJ13" s="366"/>
      <c r="BK13" s="366"/>
      <c r="BL13" s="366"/>
      <c r="BM13" s="366"/>
      <c r="BN13" s="366"/>
      <c r="BO13" s="366"/>
      <c r="BP13" s="367"/>
      <c r="BQ13" s="383" t="s">
        <v>39</v>
      </c>
    </row>
    <row r="14" spans="2:82" ht="15" customHeight="1" thickBot="1" x14ac:dyDescent="0.35">
      <c r="B14" s="363" t="s">
        <v>61</v>
      </c>
      <c r="D14" s="379"/>
      <c r="E14" s="394"/>
      <c r="F14" s="391"/>
      <c r="G14" s="396"/>
      <c r="H14" s="401" t="s">
        <v>41</v>
      </c>
      <c r="I14" s="402"/>
      <c r="J14" s="402"/>
      <c r="K14" s="402"/>
      <c r="L14" s="402"/>
      <c r="M14" s="402"/>
      <c r="N14" s="402"/>
      <c r="O14" s="402"/>
      <c r="P14" s="402"/>
      <c r="Q14" s="402"/>
      <c r="R14" s="402"/>
      <c r="S14" s="402"/>
      <c r="T14" s="402"/>
      <c r="U14" s="402"/>
      <c r="V14" s="402"/>
      <c r="W14" s="402"/>
      <c r="X14" s="402"/>
      <c r="Y14" s="402"/>
      <c r="Z14" s="402"/>
      <c r="AA14" s="402"/>
      <c r="AB14" s="402"/>
      <c r="AC14" s="402"/>
      <c r="AD14" s="402"/>
      <c r="AE14" s="400"/>
      <c r="AF14" s="400"/>
      <c r="AH14" s="365" t="s">
        <v>598</v>
      </c>
      <c r="AI14" s="366"/>
      <c r="AJ14" s="366"/>
      <c r="AK14" s="366"/>
      <c r="AL14" s="366"/>
      <c r="AM14" s="366"/>
      <c r="AN14" s="366"/>
      <c r="AO14" s="367"/>
      <c r="AQ14" s="379"/>
      <c r="AR14" s="379"/>
      <c r="AS14" s="365" t="s">
        <v>41</v>
      </c>
      <c r="AT14" s="366"/>
      <c r="AU14" s="366"/>
      <c r="AV14" s="366"/>
      <c r="AW14" s="366"/>
      <c r="AX14" s="366"/>
      <c r="AY14" s="366"/>
      <c r="AZ14" s="366"/>
      <c r="BA14" s="366"/>
      <c r="BB14" s="366"/>
      <c r="BC14" s="366"/>
      <c r="BD14" s="366"/>
      <c r="BE14" s="366"/>
      <c r="BF14" s="366"/>
      <c r="BG14" s="366"/>
      <c r="BH14" s="366"/>
      <c r="BI14" s="366"/>
      <c r="BJ14" s="366"/>
      <c r="BK14" s="366"/>
      <c r="BL14" s="366"/>
      <c r="BM14" s="366"/>
      <c r="BN14" s="366"/>
      <c r="BO14" s="366"/>
      <c r="BP14" s="367"/>
      <c r="BQ14" s="384"/>
    </row>
    <row r="15" spans="2:82" ht="15" thickBot="1" x14ac:dyDescent="0.35">
      <c r="B15" s="377"/>
      <c r="D15" s="379"/>
      <c r="E15" s="394"/>
      <c r="F15" s="391"/>
      <c r="G15" s="396"/>
      <c r="H15" s="73">
        <v>50</v>
      </c>
      <c r="I15" s="74">
        <v>63</v>
      </c>
      <c r="J15" s="74">
        <v>80</v>
      </c>
      <c r="K15" s="74">
        <v>100</v>
      </c>
      <c r="L15" s="74">
        <v>125</v>
      </c>
      <c r="M15" s="74">
        <v>160</v>
      </c>
      <c r="N15" s="74">
        <v>200</v>
      </c>
      <c r="O15" s="74">
        <v>250</v>
      </c>
      <c r="P15" s="74">
        <v>315</v>
      </c>
      <c r="Q15" s="74">
        <v>400</v>
      </c>
      <c r="R15" s="74">
        <v>500</v>
      </c>
      <c r="S15" s="74">
        <v>630</v>
      </c>
      <c r="T15" s="74">
        <v>800</v>
      </c>
      <c r="U15" s="74">
        <v>1000</v>
      </c>
      <c r="V15" s="74">
        <v>1250</v>
      </c>
      <c r="W15" s="74">
        <v>1600</v>
      </c>
      <c r="X15" s="74">
        <v>2000</v>
      </c>
      <c r="Y15" s="74">
        <v>2500</v>
      </c>
      <c r="Z15" s="74">
        <v>3150</v>
      </c>
      <c r="AA15" s="74">
        <v>4000</v>
      </c>
      <c r="AB15" s="74">
        <v>5000</v>
      </c>
      <c r="AC15" s="74">
        <v>6300</v>
      </c>
      <c r="AD15" s="74">
        <v>8000</v>
      </c>
      <c r="AE15" s="72">
        <v>10000</v>
      </c>
      <c r="AF15" s="400"/>
      <c r="AH15" s="69">
        <f>I15</f>
        <v>63</v>
      </c>
      <c r="AI15" s="70">
        <f>L15</f>
        <v>125</v>
      </c>
      <c r="AJ15" s="70">
        <f>O15</f>
        <v>250</v>
      </c>
      <c r="AK15" s="70">
        <f>R15</f>
        <v>500</v>
      </c>
      <c r="AL15" s="70">
        <f>U15</f>
        <v>1000</v>
      </c>
      <c r="AM15" s="70">
        <f>X15</f>
        <v>2000</v>
      </c>
      <c r="AN15" s="70">
        <f>AA15</f>
        <v>4000</v>
      </c>
      <c r="AO15" s="71">
        <f>AD15</f>
        <v>8000</v>
      </c>
      <c r="AQ15" s="389"/>
      <c r="AR15" s="389"/>
      <c r="AS15" s="74">
        <v>50</v>
      </c>
      <c r="AT15" s="74">
        <v>63</v>
      </c>
      <c r="AU15" s="74">
        <v>80</v>
      </c>
      <c r="AV15" s="74">
        <v>100</v>
      </c>
      <c r="AW15" s="74">
        <v>125</v>
      </c>
      <c r="AX15" s="74">
        <v>160</v>
      </c>
      <c r="AY15" s="74">
        <v>200</v>
      </c>
      <c r="AZ15" s="74">
        <v>250</v>
      </c>
      <c r="BA15" s="74">
        <v>315</v>
      </c>
      <c r="BB15" s="74">
        <v>400</v>
      </c>
      <c r="BC15" s="74">
        <v>500</v>
      </c>
      <c r="BD15" s="74">
        <v>630</v>
      </c>
      <c r="BE15" s="74">
        <v>800</v>
      </c>
      <c r="BF15" s="74">
        <v>1000</v>
      </c>
      <c r="BG15" s="74">
        <v>1250</v>
      </c>
      <c r="BH15" s="74">
        <v>1600</v>
      </c>
      <c r="BI15" s="74">
        <v>2000</v>
      </c>
      <c r="BJ15" s="74">
        <v>2500</v>
      </c>
      <c r="BK15" s="74">
        <v>3150</v>
      </c>
      <c r="BL15" s="74">
        <v>4000</v>
      </c>
      <c r="BM15" s="74">
        <v>5000</v>
      </c>
      <c r="BN15" s="74">
        <v>6300</v>
      </c>
      <c r="BO15" s="74">
        <v>8000</v>
      </c>
      <c r="BP15" s="74">
        <v>10000</v>
      </c>
      <c r="BQ15" s="385"/>
    </row>
    <row r="16" spans="2:82" x14ac:dyDescent="0.3">
      <c r="B16" s="40" t="s">
        <v>403</v>
      </c>
      <c r="D16" s="40">
        <v>1</v>
      </c>
      <c r="E16" s="62">
        <v>1</v>
      </c>
      <c r="F16" s="40"/>
      <c r="G16" s="63" t="s">
        <v>174</v>
      </c>
      <c r="H16" s="106">
        <v>57</v>
      </c>
      <c r="I16" s="62">
        <v>59</v>
      </c>
      <c r="J16" s="62">
        <v>56</v>
      </c>
      <c r="K16" s="62">
        <v>58</v>
      </c>
      <c r="L16" s="62">
        <v>62</v>
      </c>
      <c r="M16" s="62">
        <v>54</v>
      </c>
      <c r="N16" s="62">
        <v>51</v>
      </c>
      <c r="O16" s="62">
        <v>50</v>
      </c>
      <c r="P16" s="62">
        <v>48</v>
      </c>
      <c r="Q16" s="62">
        <v>47</v>
      </c>
      <c r="R16" s="62">
        <v>46</v>
      </c>
      <c r="S16" s="62">
        <v>44</v>
      </c>
      <c r="T16" s="62">
        <v>43</v>
      </c>
      <c r="U16" s="62">
        <v>44</v>
      </c>
      <c r="V16" s="62">
        <v>43</v>
      </c>
      <c r="W16" s="62">
        <v>40</v>
      </c>
      <c r="X16" s="62">
        <v>40</v>
      </c>
      <c r="Y16" s="62">
        <v>44</v>
      </c>
      <c r="Z16" s="62">
        <v>44</v>
      </c>
      <c r="AA16" s="62">
        <v>43</v>
      </c>
      <c r="AB16" s="62">
        <v>37</v>
      </c>
      <c r="AC16" s="62">
        <v>33</v>
      </c>
      <c r="AD16" s="62">
        <v>31</v>
      </c>
      <c r="AE16" s="117">
        <v>28</v>
      </c>
      <c r="AF16" s="59" t="s">
        <v>17</v>
      </c>
      <c r="AH16" s="108" cm="1">
        <f t="array" ref="AH16">[1]!dbsum(H16:J16)</f>
        <v>62.3</v>
      </c>
      <c r="AI16" s="109" cm="1">
        <f t="array" ref="AI16">[1]!dbsum(K16:M16)</f>
        <v>63.9</v>
      </c>
      <c r="AJ16" s="109" cm="1">
        <f t="array" ref="AJ16">[1]!dbsum(N16:P16)</f>
        <v>54.6</v>
      </c>
      <c r="AK16" s="109" cm="1">
        <f t="array" ref="AK16">[1]!dbsum(Q16:S16)</f>
        <v>50.6</v>
      </c>
      <c r="AL16" s="109" cm="1">
        <f t="array" ref="AL16">[1]!dbsum(T16:V16)</f>
        <v>48.1</v>
      </c>
      <c r="AM16" s="109" cm="1">
        <f t="array" ref="AM16">[1]!dbsum(W16:Y16)</f>
        <v>46.5</v>
      </c>
      <c r="AN16" s="109" cm="1">
        <f t="array" ref="AN16">[1]!dbsum(Z16:AB16)</f>
        <v>47</v>
      </c>
      <c r="AO16" s="110" cm="1">
        <f t="array" ref="AO16">[1]!dbsum(AC16:AE16)</f>
        <v>35.9</v>
      </c>
      <c r="AQ16" s="56">
        <f>D16</f>
        <v>1</v>
      </c>
      <c r="AR16" s="49" t="str">
        <f>G16</f>
        <v>5m in front of centrifuge, facing SW unit</v>
      </c>
      <c r="AS16" s="106">
        <f>H16+AS$11</f>
        <v>26.8</v>
      </c>
      <c r="AT16" s="62">
        <f t="shared" ref="AT16:BI16" si="0">I16+AT$11</f>
        <v>32.799999999999997</v>
      </c>
      <c r="AU16" s="62">
        <f t="shared" si="0"/>
        <v>33.5</v>
      </c>
      <c r="AV16" s="62">
        <f t="shared" si="0"/>
        <v>38.9</v>
      </c>
      <c r="AW16" s="62">
        <f t="shared" si="0"/>
        <v>45.9</v>
      </c>
      <c r="AX16" s="62">
        <f t="shared" si="0"/>
        <v>40.6</v>
      </c>
      <c r="AY16" s="62">
        <f t="shared" si="0"/>
        <v>40.1</v>
      </c>
      <c r="AZ16" s="62">
        <f t="shared" si="0"/>
        <v>41.4</v>
      </c>
      <c r="BA16" s="62">
        <f t="shared" si="0"/>
        <v>41.4</v>
      </c>
      <c r="BB16" s="62">
        <f t="shared" si="0"/>
        <v>42.8</v>
      </c>
      <c r="BC16" s="62">
        <f t="shared" si="0"/>
        <v>42.8</v>
      </c>
      <c r="BD16" s="62">
        <f t="shared" si="0"/>
        <v>42.1</v>
      </c>
      <c r="BE16" s="62">
        <f t="shared" si="0"/>
        <v>42.2</v>
      </c>
      <c r="BF16" s="121">
        <f t="shared" si="0"/>
        <v>44</v>
      </c>
      <c r="BG16" s="62">
        <f t="shared" si="0"/>
        <v>43.6</v>
      </c>
      <c r="BH16" s="62">
        <f t="shared" si="0"/>
        <v>41</v>
      </c>
      <c r="BI16" s="62">
        <f t="shared" si="0"/>
        <v>41.2</v>
      </c>
      <c r="BJ16" s="62">
        <f t="shared" ref="BJ16:BP16" si="1">Y16+BJ$11</f>
        <v>45.3</v>
      </c>
      <c r="BK16" s="62">
        <f t="shared" si="1"/>
        <v>45.2</v>
      </c>
      <c r="BL16" s="62">
        <f t="shared" si="1"/>
        <v>44</v>
      </c>
      <c r="BM16" s="62">
        <f t="shared" si="1"/>
        <v>37.5</v>
      </c>
      <c r="BN16" s="62">
        <f t="shared" si="1"/>
        <v>32.9</v>
      </c>
      <c r="BO16" s="62">
        <f t="shared" si="1"/>
        <v>29.9</v>
      </c>
      <c r="BP16" s="62">
        <f t="shared" si="1"/>
        <v>25.5</v>
      </c>
      <c r="BQ16" s="122">
        <f>[1]!dbsum(AS16:BP16)</f>
        <v>55.4</v>
      </c>
    </row>
    <row r="17" spans="2:69" x14ac:dyDescent="0.3">
      <c r="B17" s="41" t="s">
        <v>404</v>
      </c>
      <c r="D17" s="41" t="s">
        <v>155</v>
      </c>
      <c r="F17" s="50"/>
      <c r="G17" t="s">
        <v>175</v>
      </c>
      <c r="H17" s="90">
        <v>59</v>
      </c>
      <c r="I17" s="58">
        <v>58</v>
      </c>
      <c r="J17" s="58">
        <v>60</v>
      </c>
      <c r="K17" s="58">
        <v>60</v>
      </c>
      <c r="L17" s="58">
        <v>62</v>
      </c>
      <c r="M17" s="58">
        <v>60</v>
      </c>
      <c r="N17" s="58">
        <v>59</v>
      </c>
      <c r="O17" s="58">
        <v>58</v>
      </c>
      <c r="P17" s="58">
        <v>53</v>
      </c>
      <c r="Q17" s="58">
        <v>55</v>
      </c>
      <c r="R17" s="58">
        <v>52</v>
      </c>
      <c r="S17" s="58">
        <v>50</v>
      </c>
      <c r="T17" s="58">
        <v>52</v>
      </c>
      <c r="U17" s="58">
        <v>51</v>
      </c>
      <c r="V17" s="58">
        <v>52</v>
      </c>
      <c r="W17" s="58">
        <v>50</v>
      </c>
      <c r="X17" s="58">
        <v>49</v>
      </c>
      <c r="Y17" s="58">
        <v>51</v>
      </c>
      <c r="Z17" s="58">
        <v>51</v>
      </c>
      <c r="AA17" s="58">
        <v>50</v>
      </c>
      <c r="AB17" s="58">
        <v>44</v>
      </c>
      <c r="AC17" s="58">
        <v>42</v>
      </c>
      <c r="AD17" s="58">
        <v>41</v>
      </c>
      <c r="AE17" s="118">
        <v>36</v>
      </c>
      <c r="AF17" s="59" t="s">
        <v>17</v>
      </c>
      <c r="AH17" s="111" cm="1">
        <f t="array" ref="AH17">[1]!dbsum(H17:J17)</f>
        <v>63.8</v>
      </c>
      <c r="AI17" s="112" cm="1">
        <f t="array" ref="AI17">[1]!dbsum(K17:M17)</f>
        <v>65.5</v>
      </c>
      <c r="AJ17" s="112" cm="1">
        <f t="array" ref="AJ17">[1]!dbsum(N17:P17)</f>
        <v>62.1</v>
      </c>
      <c r="AK17" s="112" cm="1">
        <f t="array" ref="AK17">[1]!dbsum(Q17:S17)</f>
        <v>57.6</v>
      </c>
      <c r="AL17" s="112" cm="1">
        <f t="array" ref="AL17">[1]!dbsum(T17:V17)</f>
        <v>56.5</v>
      </c>
      <c r="AM17" s="112" cm="1">
        <f t="array" ref="AM17">[1]!dbsum(W17:Y17)</f>
        <v>54.8</v>
      </c>
      <c r="AN17" s="112" cm="1">
        <f t="array" ref="AN17">[1]!dbsum(Z17:AB17)</f>
        <v>54</v>
      </c>
      <c r="AO17" s="113" cm="1">
        <f t="array" ref="AO17">[1]!dbsum(AC17:AE17)</f>
        <v>45.1</v>
      </c>
      <c r="AQ17" s="15" t="str">
        <f t="shared" ref="AQ17:AQ71" si="2">D17</f>
        <v>1a</v>
      </c>
      <c r="AR17" s="50" t="str">
        <f t="shared" ref="AR17:AR71" si="3">G17</f>
        <v>5m to side of centrifuge, facing SW unit</v>
      </c>
      <c r="AS17" s="90">
        <f t="shared" ref="AS17:AS70" si="4">H17+AS$11</f>
        <v>28.8</v>
      </c>
      <c r="AT17" s="58">
        <f t="shared" ref="AT17:AT71" si="5">I17+AT$11</f>
        <v>31.8</v>
      </c>
      <c r="AU17" s="58">
        <f t="shared" ref="AU17:AU71" si="6">J17+AU$11</f>
        <v>37.5</v>
      </c>
      <c r="AV17" s="58">
        <f t="shared" ref="AV17:AV71" si="7">K17+AV$11</f>
        <v>40.9</v>
      </c>
      <c r="AW17" s="58">
        <f t="shared" ref="AW17:AW71" si="8">L17+AW$11</f>
        <v>45.9</v>
      </c>
      <c r="AX17" s="58">
        <f t="shared" ref="AX17:AX71" si="9">M17+AX$11</f>
        <v>46.6</v>
      </c>
      <c r="AY17" s="58">
        <f t="shared" ref="AY17:AY71" si="10">N17+AY$11</f>
        <v>48.1</v>
      </c>
      <c r="AZ17" s="58">
        <f t="shared" ref="AZ17:AZ71" si="11">O17+AZ$11</f>
        <v>49.4</v>
      </c>
      <c r="BA17" s="58">
        <f t="shared" ref="BA17:BA71" si="12">P17+BA$11</f>
        <v>46.4</v>
      </c>
      <c r="BB17" s="58">
        <f t="shared" ref="BB17:BB71" si="13">Q17+BB$11</f>
        <v>50.8</v>
      </c>
      <c r="BC17" s="58">
        <f t="shared" ref="BC17:BC71" si="14">R17+BC$11</f>
        <v>48.8</v>
      </c>
      <c r="BD17" s="58">
        <f t="shared" ref="BD17:BD71" si="15">S17+BD$11</f>
        <v>48.1</v>
      </c>
      <c r="BE17" s="58">
        <f t="shared" ref="BE17:BE71" si="16">T17+BE$11</f>
        <v>51.2</v>
      </c>
      <c r="BF17" s="123">
        <f t="shared" ref="BF17:BF71" si="17">U17+BF$11</f>
        <v>51</v>
      </c>
      <c r="BG17" s="58">
        <f t="shared" ref="BG17:BG71" si="18">V17+BG$11</f>
        <v>52.6</v>
      </c>
      <c r="BH17" s="58">
        <f t="shared" ref="BH17:BH71" si="19">W17+BH$11</f>
        <v>51</v>
      </c>
      <c r="BI17" s="58">
        <f t="shared" ref="BI17:BI71" si="20">X17+BI$11</f>
        <v>50.2</v>
      </c>
      <c r="BJ17" s="58">
        <f t="shared" ref="BJ17:BJ71" si="21">Y17+BJ$11</f>
        <v>52.3</v>
      </c>
      <c r="BK17" s="58">
        <f t="shared" ref="BK17:BK71" si="22">Z17+BK$11</f>
        <v>52.2</v>
      </c>
      <c r="BL17" s="58">
        <f t="shared" ref="BL17:BL71" si="23">AA17+BL$11</f>
        <v>51</v>
      </c>
      <c r="BM17" s="58">
        <f t="shared" ref="BM17:BM71" si="24">AB17+BM$11</f>
        <v>44.5</v>
      </c>
      <c r="BN17" s="58">
        <f t="shared" ref="BN17:BN71" si="25">AC17+BN$11</f>
        <v>41.9</v>
      </c>
      <c r="BO17" s="58">
        <f t="shared" ref="BO17:BO71" si="26">AD17+BO$11</f>
        <v>39.9</v>
      </c>
      <c r="BP17" s="58">
        <f t="shared" ref="BP17:BP71" si="27">AE17+BP$11</f>
        <v>33.5</v>
      </c>
      <c r="BQ17" s="124">
        <f>[1]!dbsum(AS17:BP17)</f>
        <v>62.4</v>
      </c>
    </row>
    <row r="18" spans="2:69" x14ac:dyDescent="0.3">
      <c r="B18" s="41" t="s">
        <v>405</v>
      </c>
      <c r="D18" s="41" t="s">
        <v>156</v>
      </c>
      <c r="F18" s="50"/>
      <c r="G18" t="s">
        <v>176</v>
      </c>
      <c r="H18" s="90">
        <v>61</v>
      </c>
      <c r="I18" s="58">
        <v>63</v>
      </c>
      <c r="J18" s="58">
        <v>67</v>
      </c>
      <c r="K18" s="58">
        <v>69</v>
      </c>
      <c r="L18" s="58">
        <v>78</v>
      </c>
      <c r="M18" s="58">
        <v>72</v>
      </c>
      <c r="N18" s="58">
        <v>64</v>
      </c>
      <c r="O18" s="58">
        <v>64</v>
      </c>
      <c r="P18" s="58">
        <v>65</v>
      </c>
      <c r="Q18" s="58">
        <v>64</v>
      </c>
      <c r="R18" s="58">
        <v>62</v>
      </c>
      <c r="S18" s="58">
        <v>60</v>
      </c>
      <c r="T18" s="58">
        <v>60</v>
      </c>
      <c r="U18" s="58">
        <v>63</v>
      </c>
      <c r="V18" s="58">
        <v>64</v>
      </c>
      <c r="W18" s="58">
        <v>61</v>
      </c>
      <c r="X18" s="58">
        <v>61</v>
      </c>
      <c r="Y18" s="58">
        <v>64</v>
      </c>
      <c r="Z18" s="58">
        <v>64</v>
      </c>
      <c r="AA18" s="58">
        <v>63</v>
      </c>
      <c r="AB18" s="58">
        <v>56</v>
      </c>
      <c r="AC18" s="58">
        <v>55</v>
      </c>
      <c r="AD18" s="58">
        <v>51</v>
      </c>
      <c r="AE18" s="118">
        <v>47</v>
      </c>
      <c r="AF18" s="59" t="s">
        <v>17</v>
      </c>
      <c r="AH18" s="111" cm="1">
        <f t="array" ref="AH18">[1]!dbsum(H18:J18)</f>
        <v>69.2</v>
      </c>
      <c r="AI18" s="112" cm="1">
        <f t="array" ref="AI18">[1]!dbsum(K18:M18)</f>
        <v>79.400000000000006</v>
      </c>
      <c r="AJ18" s="112" cm="1">
        <f t="array" ref="AJ18">[1]!dbsum(N18:P18)</f>
        <v>69.099999999999994</v>
      </c>
      <c r="AK18" s="112" cm="1">
        <f t="array" ref="AK18">[1]!dbsum(Q18:S18)</f>
        <v>67.099999999999994</v>
      </c>
      <c r="AL18" s="112" cm="1">
        <f t="array" ref="AL18">[1]!dbsum(T18:V18)</f>
        <v>67.400000000000006</v>
      </c>
      <c r="AM18" s="112" cm="1">
        <f t="array" ref="AM18">[1]!dbsum(W18:Y18)</f>
        <v>67</v>
      </c>
      <c r="AN18" s="112" cm="1">
        <f t="array" ref="AN18">[1]!dbsum(Z18:AB18)</f>
        <v>66.900000000000006</v>
      </c>
      <c r="AO18" s="113" cm="1">
        <f t="array" ref="AO18">[1]!dbsum(AC18:AE18)</f>
        <v>56.9</v>
      </c>
      <c r="AQ18" s="15" t="str">
        <f t="shared" si="2"/>
        <v>1b</v>
      </c>
      <c r="AR18" s="50" t="str">
        <f t="shared" si="3"/>
        <v>1m from open door at gantry level</v>
      </c>
      <c r="AS18" s="90">
        <f t="shared" si="4"/>
        <v>30.8</v>
      </c>
      <c r="AT18" s="58">
        <f t="shared" si="5"/>
        <v>36.799999999999997</v>
      </c>
      <c r="AU18" s="58">
        <f t="shared" si="6"/>
        <v>44.5</v>
      </c>
      <c r="AV18" s="58">
        <f t="shared" si="7"/>
        <v>49.9</v>
      </c>
      <c r="AW18" s="58">
        <f t="shared" si="8"/>
        <v>61.9</v>
      </c>
      <c r="AX18" s="58">
        <f t="shared" si="9"/>
        <v>58.6</v>
      </c>
      <c r="AY18" s="58">
        <f t="shared" si="10"/>
        <v>53.1</v>
      </c>
      <c r="AZ18" s="58">
        <f t="shared" si="11"/>
        <v>55.4</v>
      </c>
      <c r="BA18" s="58">
        <f t="shared" si="12"/>
        <v>58.4</v>
      </c>
      <c r="BB18" s="58">
        <f t="shared" si="13"/>
        <v>59.8</v>
      </c>
      <c r="BC18" s="58">
        <f t="shared" si="14"/>
        <v>58.8</v>
      </c>
      <c r="BD18" s="58">
        <f t="shared" si="15"/>
        <v>58.1</v>
      </c>
      <c r="BE18" s="58">
        <f t="shared" si="16"/>
        <v>59.2</v>
      </c>
      <c r="BF18" s="123">
        <f t="shared" si="17"/>
        <v>63</v>
      </c>
      <c r="BG18" s="58">
        <f t="shared" si="18"/>
        <v>64.599999999999994</v>
      </c>
      <c r="BH18" s="58">
        <f t="shared" si="19"/>
        <v>62</v>
      </c>
      <c r="BI18" s="58">
        <f t="shared" si="20"/>
        <v>62.2</v>
      </c>
      <c r="BJ18" s="58">
        <f t="shared" si="21"/>
        <v>65.3</v>
      </c>
      <c r="BK18" s="58">
        <f t="shared" si="22"/>
        <v>65.2</v>
      </c>
      <c r="BL18" s="58">
        <f t="shared" si="23"/>
        <v>64</v>
      </c>
      <c r="BM18" s="58">
        <f t="shared" si="24"/>
        <v>56.5</v>
      </c>
      <c r="BN18" s="58">
        <f t="shared" si="25"/>
        <v>54.9</v>
      </c>
      <c r="BO18" s="58">
        <f t="shared" si="26"/>
        <v>49.9</v>
      </c>
      <c r="BP18" s="58">
        <f t="shared" si="27"/>
        <v>44.5</v>
      </c>
      <c r="BQ18" s="124">
        <f>[1]!dbsum(AS18:BP18)</f>
        <v>74</v>
      </c>
    </row>
    <row r="19" spans="2:69" x14ac:dyDescent="0.3">
      <c r="B19" s="41" t="s">
        <v>406</v>
      </c>
      <c r="D19" s="41" t="s">
        <v>157</v>
      </c>
      <c r="F19" s="50"/>
      <c r="G19" t="s">
        <v>177</v>
      </c>
      <c r="H19" s="90">
        <v>67</v>
      </c>
      <c r="I19" s="58">
        <v>68</v>
      </c>
      <c r="J19" s="58">
        <v>72</v>
      </c>
      <c r="K19" s="58">
        <v>71</v>
      </c>
      <c r="L19" s="58">
        <v>80</v>
      </c>
      <c r="M19" s="58">
        <v>76</v>
      </c>
      <c r="N19" s="58">
        <v>72</v>
      </c>
      <c r="O19" s="58">
        <v>73</v>
      </c>
      <c r="P19" s="58">
        <v>73</v>
      </c>
      <c r="Q19" s="58">
        <v>72</v>
      </c>
      <c r="R19" s="58">
        <v>71</v>
      </c>
      <c r="S19" s="58">
        <v>69</v>
      </c>
      <c r="T19" s="58">
        <v>70</v>
      </c>
      <c r="U19" s="58">
        <v>72</v>
      </c>
      <c r="V19" s="58">
        <v>73</v>
      </c>
      <c r="W19" s="58">
        <v>70</v>
      </c>
      <c r="X19" s="58">
        <v>70</v>
      </c>
      <c r="Y19" s="58">
        <v>74</v>
      </c>
      <c r="Z19" s="58">
        <v>74</v>
      </c>
      <c r="AA19" s="58">
        <v>73</v>
      </c>
      <c r="AB19" s="58">
        <v>66</v>
      </c>
      <c r="AC19" s="58">
        <v>66</v>
      </c>
      <c r="AD19" s="58">
        <v>63</v>
      </c>
      <c r="AE19" s="118">
        <v>60</v>
      </c>
      <c r="AF19" s="59" t="s">
        <v>17</v>
      </c>
      <c r="AH19" s="111" cm="1">
        <f t="array" ref="AH19">[1]!dbsum(H19:J19)</f>
        <v>74.3</v>
      </c>
      <c r="AI19" s="112" cm="1">
        <f t="array" ref="AI19">[1]!dbsum(K19:M19)</f>
        <v>81.8</v>
      </c>
      <c r="AJ19" s="112" cm="1">
        <f t="array" ref="AJ19">[1]!dbsum(N19:P19)</f>
        <v>77.5</v>
      </c>
      <c r="AK19" s="112" cm="1">
        <f t="array" ref="AK19">[1]!dbsum(Q19:S19)</f>
        <v>75.599999999999994</v>
      </c>
      <c r="AL19" s="112" cm="1">
        <f t="array" ref="AL19">[1]!dbsum(T19:V19)</f>
        <v>76.599999999999994</v>
      </c>
      <c r="AM19" s="112" cm="1">
        <f t="array" ref="AM19">[1]!dbsum(W19:Y19)</f>
        <v>76.5</v>
      </c>
      <c r="AN19" s="112" cm="1">
        <f t="array" ref="AN19">[1]!dbsum(Z19:AB19)</f>
        <v>76.900000000000006</v>
      </c>
      <c r="AO19" s="113" cm="1">
        <f t="array" ref="AO19">[1]!dbsum(AC19:AE19)</f>
        <v>68.400000000000006</v>
      </c>
      <c r="AQ19" s="15" t="str">
        <f t="shared" si="2"/>
        <v>1c</v>
      </c>
      <c r="AR19" s="50" t="str">
        <f t="shared" si="3"/>
        <v>Inside first floor area of centrifuge</v>
      </c>
      <c r="AS19" s="90">
        <f t="shared" si="4"/>
        <v>36.799999999999997</v>
      </c>
      <c r="AT19" s="58">
        <f t="shared" si="5"/>
        <v>41.8</v>
      </c>
      <c r="AU19" s="58">
        <f t="shared" si="6"/>
        <v>49.5</v>
      </c>
      <c r="AV19" s="58">
        <f t="shared" si="7"/>
        <v>51.9</v>
      </c>
      <c r="AW19" s="58">
        <f t="shared" si="8"/>
        <v>63.9</v>
      </c>
      <c r="AX19" s="58">
        <f t="shared" si="9"/>
        <v>62.6</v>
      </c>
      <c r="AY19" s="58">
        <f t="shared" si="10"/>
        <v>61.1</v>
      </c>
      <c r="AZ19" s="58">
        <f t="shared" si="11"/>
        <v>64.400000000000006</v>
      </c>
      <c r="BA19" s="58">
        <f t="shared" si="12"/>
        <v>66.400000000000006</v>
      </c>
      <c r="BB19" s="58">
        <f t="shared" si="13"/>
        <v>67.8</v>
      </c>
      <c r="BC19" s="58">
        <f t="shared" si="14"/>
        <v>67.8</v>
      </c>
      <c r="BD19" s="58">
        <f t="shared" si="15"/>
        <v>67.099999999999994</v>
      </c>
      <c r="BE19" s="58">
        <f t="shared" si="16"/>
        <v>69.2</v>
      </c>
      <c r="BF19" s="123">
        <f t="shared" si="17"/>
        <v>72</v>
      </c>
      <c r="BG19" s="58">
        <f t="shared" si="18"/>
        <v>73.599999999999994</v>
      </c>
      <c r="BH19" s="58">
        <f t="shared" si="19"/>
        <v>71</v>
      </c>
      <c r="BI19" s="58">
        <f t="shared" si="20"/>
        <v>71.2</v>
      </c>
      <c r="BJ19" s="58">
        <f t="shared" si="21"/>
        <v>75.3</v>
      </c>
      <c r="BK19" s="58">
        <f t="shared" si="22"/>
        <v>75.2</v>
      </c>
      <c r="BL19" s="58">
        <f t="shared" si="23"/>
        <v>74</v>
      </c>
      <c r="BM19" s="58">
        <f t="shared" si="24"/>
        <v>66.5</v>
      </c>
      <c r="BN19" s="58">
        <f t="shared" si="25"/>
        <v>65.900000000000006</v>
      </c>
      <c r="BO19" s="58">
        <f t="shared" si="26"/>
        <v>61.9</v>
      </c>
      <c r="BP19" s="58">
        <f t="shared" si="27"/>
        <v>57.5</v>
      </c>
      <c r="BQ19" s="124">
        <f>[1]!dbsum(AS19:BP19)</f>
        <v>83.1</v>
      </c>
    </row>
    <row r="20" spans="2:69" x14ac:dyDescent="0.3">
      <c r="B20" s="41" t="s">
        <v>407</v>
      </c>
      <c r="D20" s="41">
        <v>2</v>
      </c>
      <c r="E20" s="58">
        <v>2</v>
      </c>
      <c r="F20" s="41">
        <v>6</v>
      </c>
      <c r="G20" t="s">
        <v>178</v>
      </c>
      <c r="H20" s="90">
        <v>59</v>
      </c>
      <c r="I20" s="58">
        <v>55</v>
      </c>
      <c r="J20" s="58">
        <v>56</v>
      </c>
      <c r="K20" s="58">
        <v>57</v>
      </c>
      <c r="L20" s="58">
        <v>60</v>
      </c>
      <c r="M20" s="58">
        <v>55</v>
      </c>
      <c r="N20" s="58">
        <v>52</v>
      </c>
      <c r="O20" s="58">
        <v>52</v>
      </c>
      <c r="P20" s="58">
        <v>47</v>
      </c>
      <c r="Q20" s="58">
        <v>46</v>
      </c>
      <c r="R20" s="58">
        <v>46</v>
      </c>
      <c r="S20" s="58">
        <v>44</v>
      </c>
      <c r="T20" s="58">
        <v>43</v>
      </c>
      <c r="U20" s="58">
        <v>42</v>
      </c>
      <c r="V20" s="58">
        <v>42</v>
      </c>
      <c r="W20" s="58">
        <v>41</v>
      </c>
      <c r="X20" s="58">
        <v>40</v>
      </c>
      <c r="Y20" s="58">
        <v>42</v>
      </c>
      <c r="Z20" s="58">
        <v>42</v>
      </c>
      <c r="AA20" s="58">
        <v>41</v>
      </c>
      <c r="AB20" s="58">
        <v>39</v>
      </c>
      <c r="AC20" s="58">
        <v>32</v>
      </c>
      <c r="AD20" s="58">
        <v>31</v>
      </c>
      <c r="AE20" s="118">
        <v>27</v>
      </c>
      <c r="AF20" s="59" t="s">
        <v>17</v>
      </c>
      <c r="AH20" s="111" cm="1">
        <f t="array" ref="AH20">[1]!dbsum(H20:J20)</f>
        <v>61.8</v>
      </c>
      <c r="AI20" s="112" cm="1">
        <f t="array" ref="AI20">[1]!dbsum(K20:M20)</f>
        <v>62.6</v>
      </c>
      <c r="AJ20" s="112" cm="1">
        <f t="array" ref="AJ20">[1]!dbsum(N20:P20)</f>
        <v>55.6</v>
      </c>
      <c r="AK20" s="112" cm="1">
        <f t="array" ref="AK20">[1]!dbsum(Q20:S20)</f>
        <v>50.2</v>
      </c>
      <c r="AL20" s="112" cm="1">
        <f t="array" ref="AL20">[1]!dbsum(T20:V20)</f>
        <v>47.1</v>
      </c>
      <c r="AM20" s="112" cm="1">
        <f t="array" ref="AM20">[1]!dbsum(W20:Y20)</f>
        <v>45.8</v>
      </c>
      <c r="AN20" s="112" cm="1">
        <f t="array" ref="AN20">[1]!dbsum(Z20:AB20)</f>
        <v>45.6</v>
      </c>
      <c r="AO20" s="113" cm="1">
        <f t="array" ref="AO20">[1]!dbsum(AC20:AE20)</f>
        <v>35.200000000000003</v>
      </c>
      <c r="AQ20" s="15">
        <f t="shared" si="2"/>
        <v>2</v>
      </c>
      <c r="AR20" s="50" t="str">
        <f t="shared" si="3"/>
        <v>5m in front of centrifuge, between units</v>
      </c>
      <c r="AS20" s="90">
        <f t="shared" si="4"/>
        <v>28.8</v>
      </c>
      <c r="AT20" s="58">
        <f t="shared" si="5"/>
        <v>28.8</v>
      </c>
      <c r="AU20" s="58">
        <f t="shared" si="6"/>
        <v>33.5</v>
      </c>
      <c r="AV20" s="58">
        <f t="shared" si="7"/>
        <v>37.9</v>
      </c>
      <c r="AW20" s="58">
        <f t="shared" si="8"/>
        <v>43.9</v>
      </c>
      <c r="AX20" s="58">
        <f t="shared" si="9"/>
        <v>41.6</v>
      </c>
      <c r="AY20" s="58">
        <f t="shared" si="10"/>
        <v>41.1</v>
      </c>
      <c r="AZ20" s="58">
        <f t="shared" si="11"/>
        <v>43.4</v>
      </c>
      <c r="BA20" s="58">
        <f t="shared" si="12"/>
        <v>40.4</v>
      </c>
      <c r="BB20" s="58">
        <f t="shared" si="13"/>
        <v>41.8</v>
      </c>
      <c r="BC20" s="58">
        <f t="shared" si="14"/>
        <v>42.8</v>
      </c>
      <c r="BD20" s="58">
        <f t="shared" si="15"/>
        <v>42.1</v>
      </c>
      <c r="BE20" s="58">
        <f t="shared" si="16"/>
        <v>42.2</v>
      </c>
      <c r="BF20" s="123">
        <f t="shared" si="17"/>
        <v>42</v>
      </c>
      <c r="BG20" s="58">
        <f t="shared" si="18"/>
        <v>42.6</v>
      </c>
      <c r="BH20" s="58">
        <f t="shared" si="19"/>
        <v>42</v>
      </c>
      <c r="BI20" s="58">
        <f t="shared" si="20"/>
        <v>41.2</v>
      </c>
      <c r="BJ20" s="58">
        <f t="shared" si="21"/>
        <v>43.3</v>
      </c>
      <c r="BK20" s="58">
        <f t="shared" si="22"/>
        <v>43.2</v>
      </c>
      <c r="BL20" s="58">
        <f t="shared" si="23"/>
        <v>42</v>
      </c>
      <c r="BM20" s="58">
        <f t="shared" si="24"/>
        <v>39.5</v>
      </c>
      <c r="BN20" s="58">
        <f t="shared" si="25"/>
        <v>31.9</v>
      </c>
      <c r="BO20" s="58">
        <f t="shared" si="26"/>
        <v>29.9</v>
      </c>
      <c r="BP20" s="58">
        <f t="shared" si="27"/>
        <v>24.5</v>
      </c>
      <c r="BQ20" s="124">
        <f>[1]!dbsum(AS20:BP20)</f>
        <v>54.7</v>
      </c>
    </row>
    <row r="21" spans="2:69" x14ac:dyDescent="0.3">
      <c r="B21" s="41" t="s">
        <v>408</v>
      </c>
      <c r="D21" s="41">
        <v>3</v>
      </c>
      <c r="E21" s="58">
        <v>3</v>
      </c>
      <c r="F21" s="41"/>
      <c r="G21" t="s">
        <v>179</v>
      </c>
      <c r="H21" s="90">
        <v>58</v>
      </c>
      <c r="I21" s="58">
        <v>57</v>
      </c>
      <c r="J21" s="58">
        <v>57</v>
      </c>
      <c r="K21" s="58">
        <v>58</v>
      </c>
      <c r="L21" s="58">
        <v>58</v>
      </c>
      <c r="M21" s="58">
        <v>54</v>
      </c>
      <c r="N21" s="58">
        <v>51</v>
      </c>
      <c r="O21" s="58">
        <v>50</v>
      </c>
      <c r="P21" s="58">
        <v>48</v>
      </c>
      <c r="Q21" s="58">
        <v>45</v>
      </c>
      <c r="R21" s="58">
        <v>43</v>
      </c>
      <c r="S21" s="58">
        <v>43</v>
      </c>
      <c r="T21" s="58">
        <v>44</v>
      </c>
      <c r="U21" s="58">
        <v>44</v>
      </c>
      <c r="V21" s="58">
        <v>43</v>
      </c>
      <c r="W21" s="58">
        <v>41</v>
      </c>
      <c r="X21" s="58">
        <v>40</v>
      </c>
      <c r="Y21" s="58">
        <v>42</v>
      </c>
      <c r="Z21" s="58">
        <v>41</v>
      </c>
      <c r="AA21" s="58">
        <v>38</v>
      </c>
      <c r="AB21" s="58">
        <v>32</v>
      </c>
      <c r="AC21" s="58">
        <v>30</v>
      </c>
      <c r="AD21" s="58">
        <v>28</v>
      </c>
      <c r="AE21" s="118">
        <v>23</v>
      </c>
      <c r="AF21" s="59" t="s">
        <v>17</v>
      </c>
      <c r="AH21" s="111" cm="1">
        <f t="array" ref="AH21">[1]!dbsum(H21:J21)</f>
        <v>62.1</v>
      </c>
      <c r="AI21" s="112" cm="1">
        <f t="array" ref="AI21">[1]!dbsum(K21:M21)</f>
        <v>61.8</v>
      </c>
      <c r="AJ21" s="112" cm="1">
        <f t="array" ref="AJ21">[1]!dbsum(N21:P21)</f>
        <v>54.6</v>
      </c>
      <c r="AK21" s="112" cm="1">
        <f t="array" ref="AK21">[1]!dbsum(Q21:S21)</f>
        <v>48.5</v>
      </c>
      <c r="AL21" s="112" cm="1">
        <f t="array" ref="AL21">[1]!dbsum(T21:V21)</f>
        <v>48.5</v>
      </c>
      <c r="AM21" s="112" cm="1">
        <f t="array" ref="AM21">[1]!dbsum(W21:Y21)</f>
        <v>45.8</v>
      </c>
      <c r="AN21" s="112" cm="1">
        <f t="array" ref="AN21">[1]!dbsum(Z21:AB21)</f>
        <v>43.1</v>
      </c>
      <c r="AO21" s="113" cm="1">
        <f t="array" ref="AO21">[1]!dbsum(AC21:AE21)</f>
        <v>32.6</v>
      </c>
      <c r="AQ21" s="15">
        <f t="shared" si="2"/>
        <v>3</v>
      </c>
      <c r="AR21" s="50" t="str">
        <f t="shared" si="3"/>
        <v>5m in front of centrifuge, facing NE unit</v>
      </c>
      <c r="AS21" s="90">
        <f t="shared" si="4"/>
        <v>27.8</v>
      </c>
      <c r="AT21" s="58">
        <f t="shared" si="5"/>
        <v>30.8</v>
      </c>
      <c r="AU21" s="58">
        <f t="shared" si="6"/>
        <v>34.5</v>
      </c>
      <c r="AV21" s="58">
        <f t="shared" si="7"/>
        <v>38.9</v>
      </c>
      <c r="AW21" s="58">
        <f t="shared" si="8"/>
        <v>41.9</v>
      </c>
      <c r="AX21" s="58">
        <f t="shared" si="9"/>
        <v>40.6</v>
      </c>
      <c r="AY21" s="58">
        <f t="shared" si="10"/>
        <v>40.1</v>
      </c>
      <c r="AZ21" s="58">
        <f t="shared" si="11"/>
        <v>41.4</v>
      </c>
      <c r="BA21" s="58">
        <f t="shared" si="12"/>
        <v>41.4</v>
      </c>
      <c r="BB21" s="58">
        <f t="shared" si="13"/>
        <v>40.799999999999997</v>
      </c>
      <c r="BC21" s="58">
        <f t="shared" si="14"/>
        <v>39.799999999999997</v>
      </c>
      <c r="BD21" s="58">
        <f t="shared" si="15"/>
        <v>41.1</v>
      </c>
      <c r="BE21" s="58">
        <f t="shared" si="16"/>
        <v>43.2</v>
      </c>
      <c r="BF21" s="123">
        <f t="shared" si="17"/>
        <v>44</v>
      </c>
      <c r="BG21" s="58">
        <f t="shared" si="18"/>
        <v>43.6</v>
      </c>
      <c r="BH21" s="58">
        <f t="shared" si="19"/>
        <v>42</v>
      </c>
      <c r="BI21" s="58">
        <f t="shared" si="20"/>
        <v>41.2</v>
      </c>
      <c r="BJ21" s="58">
        <f t="shared" si="21"/>
        <v>43.3</v>
      </c>
      <c r="BK21" s="58">
        <f t="shared" si="22"/>
        <v>42.2</v>
      </c>
      <c r="BL21" s="58">
        <f t="shared" si="23"/>
        <v>39</v>
      </c>
      <c r="BM21" s="58">
        <f t="shared" si="24"/>
        <v>32.5</v>
      </c>
      <c r="BN21" s="58">
        <f t="shared" si="25"/>
        <v>29.9</v>
      </c>
      <c r="BO21" s="58">
        <f t="shared" si="26"/>
        <v>26.9</v>
      </c>
      <c r="BP21" s="58">
        <f t="shared" si="27"/>
        <v>20.5</v>
      </c>
      <c r="BQ21" s="124">
        <f>[1]!dbsum(AS21:BP21)</f>
        <v>54.1</v>
      </c>
    </row>
    <row r="22" spans="2:69" x14ac:dyDescent="0.3">
      <c r="B22" s="41" t="s">
        <v>409</v>
      </c>
      <c r="D22" s="41">
        <v>4</v>
      </c>
      <c r="E22" s="58">
        <v>4</v>
      </c>
      <c r="F22" s="41"/>
      <c r="G22" t="s">
        <v>180</v>
      </c>
      <c r="H22" s="90">
        <v>61</v>
      </c>
      <c r="I22" s="58">
        <v>57</v>
      </c>
      <c r="J22" s="58">
        <v>55</v>
      </c>
      <c r="K22" s="58">
        <v>56</v>
      </c>
      <c r="L22" s="58">
        <v>54</v>
      </c>
      <c r="M22" s="58">
        <v>51</v>
      </c>
      <c r="N22" s="58">
        <v>52</v>
      </c>
      <c r="O22" s="58">
        <v>48</v>
      </c>
      <c r="P22" s="58">
        <v>46</v>
      </c>
      <c r="Q22" s="58">
        <v>47</v>
      </c>
      <c r="R22" s="58">
        <v>48</v>
      </c>
      <c r="S22" s="58">
        <v>45</v>
      </c>
      <c r="T22" s="58">
        <v>46</v>
      </c>
      <c r="U22" s="58">
        <v>45</v>
      </c>
      <c r="V22" s="58">
        <v>45</v>
      </c>
      <c r="W22" s="58">
        <v>43</v>
      </c>
      <c r="X22" s="58">
        <v>41</v>
      </c>
      <c r="Y22" s="58">
        <v>39</v>
      </c>
      <c r="Z22" s="58">
        <v>38</v>
      </c>
      <c r="AA22" s="58">
        <v>36</v>
      </c>
      <c r="AB22" s="58">
        <v>33</v>
      </c>
      <c r="AC22" s="58">
        <v>31</v>
      </c>
      <c r="AD22" s="58">
        <v>29</v>
      </c>
      <c r="AE22" s="118">
        <v>23</v>
      </c>
      <c r="AF22" s="59" t="s">
        <v>17</v>
      </c>
      <c r="AH22" s="111" cm="1">
        <f t="array" ref="AH22">[1]!dbsum(H22:J22)</f>
        <v>63.2</v>
      </c>
      <c r="AI22" s="112" cm="1">
        <f t="array" ref="AI22">[1]!dbsum(K22:M22)</f>
        <v>58.9</v>
      </c>
      <c r="AJ22" s="112" cm="1">
        <f t="array" ref="AJ22">[1]!dbsum(N22:P22)</f>
        <v>54.2</v>
      </c>
      <c r="AK22" s="112" cm="1">
        <f t="array" ref="AK22">[1]!dbsum(Q22:S22)</f>
        <v>51.6</v>
      </c>
      <c r="AL22" s="112" cm="1">
        <f t="array" ref="AL22">[1]!dbsum(T22:V22)</f>
        <v>50.1</v>
      </c>
      <c r="AM22" s="112" cm="1">
        <f t="array" ref="AM22">[1]!dbsum(W22:Y22)</f>
        <v>46.1</v>
      </c>
      <c r="AN22" s="112" cm="1">
        <f t="array" ref="AN22">[1]!dbsum(Z22:AB22)</f>
        <v>40.9</v>
      </c>
      <c r="AO22" s="113" cm="1">
        <f t="array" ref="AO22">[1]!dbsum(AC22:AE22)</f>
        <v>33.5</v>
      </c>
      <c r="AQ22" s="15">
        <f t="shared" si="2"/>
        <v>4</v>
      </c>
      <c r="AR22" s="50" t="str">
        <f t="shared" si="3"/>
        <v>On path NW of tank, facing loose pipe hanging</v>
      </c>
      <c r="AS22" s="90">
        <f t="shared" si="4"/>
        <v>30.8</v>
      </c>
      <c r="AT22" s="58">
        <f t="shared" si="5"/>
        <v>30.8</v>
      </c>
      <c r="AU22" s="58">
        <f t="shared" si="6"/>
        <v>32.5</v>
      </c>
      <c r="AV22" s="58">
        <f t="shared" si="7"/>
        <v>36.9</v>
      </c>
      <c r="AW22" s="58">
        <f t="shared" si="8"/>
        <v>37.9</v>
      </c>
      <c r="AX22" s="58">
        <f t="shared" si="9"/>
        <v>37.6</v>
      </c>
      <c r="AY22" s="58">
        <f t="shared" si="10"/>
        <v>41.1</v>
      </c>
      <c r="AZ22" s="58">
        <f t="shared" si="11"/>
        <v>39.4</v>
      </c>
      <c r="BA22" s="58">
        <f t="shared" si="12"/>
        <v>39.4</v>
      </c>
      <c r="BB22" s="58">
        <f t="shared" si="13"/>
        <v>42.8</v>
      </c>
      <c r="BC22" s="58">
        <f t="shared" si="14"/>
        <v>44.8</v>
      </c>
      <c r="BD22" s="58">
        <f t="shared" si="15"/>
        <v>43.1</v>
      </c>
      <c r="BE22" s="58">
        <f t="shared" si="16"/>
        <v>45.2</v>
      </c>
      <c r="BF22" s="123">
        <f t="shared" si="17"/>
        <v>45</v>
      </c>
      <c r="BG22" s="58">
        <f t="shared" si="18"/>
        <v>45.6</v>
      </c>
      <c r="BH22" s="58">
        <f t="shared" si="19"/>
        <v>44</v>
      </c>
      <c r="BI22" s="58">
        <f t="shared" si="20"/>
        <v>42.2</v>
      </c>
      <c r="BJ22" s="58">
        <f t="shared" si="21"/>
        <v>40.299999999999997</v>
      </c>
      <c r="BK22" s="58">
        <f t="shared" si="22"/>
        <v>39.200000000000003</v>
      </c>
      <c r="BL22" s="58">
        <f t="shared" si="23"/>
        <v>37</v>
      </c>
      <c r="BM22" s="58">
        <f t="shared" si="24"/>
        <v>33.5</v>
      </c>
      <c r="BN22" s="58">
        <f t="shared" si="25"/>
        <v>30.9</v>
      </c>
      <c r="BO22" s="58">
        <f t="shared" si="26"/>
        <v>27.9</v>
      </c>
      <c r="BP22" s="58">
        <f t="shared" si="27"/>
        <v>20.5</v>
      </c>
      <c r="BQ22" s="124">
        <f>[1]!dbsum(AS22:BP22)</f>
        <v>54.7</v>
      </c>
    </row>
    <row r="23" spans="2:69" x14ac:dyDescent="0.3">
      <c r="B23" s="41" t="s">
        <v>410</v>
      </c>
      <c r="D23" s="41">
        <v>5</v>
      </c>
      <c r="E23" s="58">
        <v>5</v>
      </c>
      <c r="F23" s="41">
        <v>1</v>
      </c>
      <c r="G23" t="s">
        <v>98</v>
      </c>
      <c r="H23" s="90">
        <v>64</v>
      </c>
      <c r="I23" s="58">
        <v>65</v>
      </c>
      <c r="J23" s="58">
        <v>60</v>
      </c>
      <c r="K23" s="58">
        <v>61</v>
      </c>
      <c r="L23" s="58">
        <v>60</v>
      </c>
      <c r="M23" s="58">
        <v>61</v>
      </c>
      <c r="N23" s="58">
        <v>61</v>
      </c>
      <c r="O23" s="58">
        <v>59</v>
      </c>
      <c r="P23" s="58">
        <v>61</v>
      </c>
      <c r="Q23" s="58">
        <v>63</v>
      </c>
      <c r="R23" s="58">
        <v>62</v>
      </c>
      <c r="S23" s="58">
        <v>59</v>
      </c>
      <c r="T23" s="58">
        <v>61</v>
      </c>
      <c r="U23" s="58">
        <v>62</v>
      </c>
      <c r="V23" s="58">
        <v>60</v>
      </c>
      <c r="W23" s="58">
        <v>59</v>
      </c>
      <c r="X23" s="58">
        <v>57</v>
      </c>
      <c r="Y23" s="58">
        <v>54</v>
      </c>
      <c r="Z23" s="58">
        <v>53</v>
      </c>
      <c r="AA23" s="58">
        <v>53</v>
      </c>
      <c r="AB23" s="58">
        <v>51</v>
      </c>
      <c r="AC23" s="58">
        <v>47</v>
      </c>
      <c r="AD23" s="58">
        <v>48</v>
      </c>
      <c r="AE23" s="118">
        <v>42</v>
      </c>
      <c r="AF23" s="59" t="s">
        <v>17</v>
      </c>
      <c r="AH23" s="111" cm="1">
        <f t="array" ref="AH23">[1]!dbsum(H23:J23)</f>
        <v>68.2</v>
      </c>
      <c r="AI23" s="112" cm="1">
        <f t="array" ref="AI23">[1]!dbsum(K23:M23)</f>
        <v>65.5</v>
      </c>
      <c r="AJ23" s="112" cm="1">
        <f t="array" ref="AJ23">[1]!dbsum(N23:P23)</f>
        <v>65.2</v>
      </c>
      <c r="AK23" s="112" cm="1">
        <f t="array" ref="AK23">[1]!dbsum(Q23:S23)</f>
        <v>66.400000000000006</v>
      </c>
      <c r="AL23" s="112" cm="1">
        <f t="array" ref="AL23">[1]!dbsum(T23:V23)</f>
        <v>65.8</v>
      </c>
      <c r="AM23" s="112" cm="1">
        <f t="array" ref="AM23">[1]!dbsum(W23:Y23)</f>
        <v>61.9</v>
      </c>
      <c r="AN23" s="112" cm="1">
        <f t="array" ref="AN23">[1]!dbsum(Z23:AB23)</f>
        <v>57.2</v>
      </c>
      <c r="AO23" s="113" cm="1">
        <f t="array" ref="AO23">[1]!dbsum(AC23:AE23)</f>
        <v>51.1</v>
      </c>
      <c r="AQ23" s="15">
        <f t="shared" si="2"/>
        <v>5</v>
      </c>
      <c r="AR23" s="50" t="str">
        <f t="shared" si="3"/>
        <v>On gantry between BT1 and Divert</v>
      </c>
      <c r="AS23" s="90">
        <f t="shared" si="4"/>
        <v>33.799999999999997</v>
      </c>
      <c r="AT23" s="58">
        <f t="shared" si="5"/>
        <v>38.799999999999997</v>
      </c>
      <c r="AU23" s="58">
        <f t="shared" si="6"/>
        <v>37.5</v>
      </c>
      <c r="AV23" s="58">
        <f t="shared" si="7"/>
        <v>41.9</v>
      </c>
      <c r="AW23" s="58">
        <f t="shared" si="8"/>
        <v>43.9</v>
      </c>
      <c r="AX23" s="58">
        <f t="shared" si="9"/>
        <v>47.6</v>
      </c>
      <c r="AY23" s="58">
        <f t="shared" si="10"/>
        <v>50.1</v>
      </c>
      <c r="AZ23" s="58">
        <f t="shared" si="11"/>
        <v>50.4</v>
      </c>
      <c r="BA23" s="58">
        <f t="shared" si="12"/>
        <v>54.4</v>
      </c>
      <c r="BB23" s="58">
        <f t="shared" si="13"/>
        <v>58.8</v>
      </c>
      <c r="BC23" s="58">
        <f t="shared" si="14"/>
        <v>58.8</v>
      </c>
      <c r="BD23" s="58">
        <f t="shared" si="15"/>
        <v>57.1</v>
      </c>
      <c r="BE23" s="58">
        <f t="shared" si="16"/>
        <v>60.2</v>
      </c>
      <c r="BF23" s="123">
        <f t="shared" si="17"/>
        <v>62</v>
      </c>
      <c r="BG23" s="58">
        <f t="shared" si="18"/>
        <v>60.6</v>
      </c>
      <c r="BH23" s="58">
        <f t="shared" si="19"/>
        <v>60</v>
      </c>
      <c r="BI23" s="58">
        <f t="shared" si="20"/>
        <v>58.2</v>
      </c>
      <c r="BJ23" s="58">
        <f t="shared" si="21"/>
        <v>55.3</v>
      </c>
      <c r="BK23" s="58">
        <f t="shared" si="22"/>
        <v>54.2</v>
      </c>
      <c r="BL23" s="58">
        <f t="shared" si="23"/>
        <v>54</v>
      </c>
      <c r="BM23" s="58">
        <f t="shared" si="24"/>
        <v>51.5</v>
      </c>
      <c r="BN23" s="58">
        <f t="shared" si="25"/>
        <v>46.9</v>
      </c>
      <c r="BO23" s="58">
        <f t="shared" si="26"/>
        <v>46.9</v>
      </c>
      <c r="BP23" s="58">
        <f t="shared" si="27"/>
        <v>39.5</v>
      </c>
      <c r="BQ23" s="124">
        <f>[1]!dbsum(AS23:BP23)</f>
        <v>69.599999999999994</v>
      </c>
    </row>
    <row r="24" spans="2:69" x14ac:dyDescent="0.3">
      <c r="B24" s="41" t="s">
        <v>411</v>
      </c>
      <c r="D24" s="41" t="s">
        <v>158</v>
      </c>
      <c r="F24" s="50"/>
      <c r="G24" t="s">
        <v>181</v>
      </c>
      <c r="H24" s="90">
        <v>63</v>
      </c>
      <c r="I24" s="58">
        <v>60</v>
      </c>
      <c r="J24" s="58">
        <v>62</v>
      </c>
      <c r="K24" s="58">
        <v>61</v>
      </c>
      <c r="L24" s="58">
        <v>61</v>
      </c>
      <c r="M24" s="58">
        <v>62</v>
      </c>
      <c r="N24" s="58">
        <v>62</v>
      </c>
      <c r="O24" s="58">
        <v>61</v>
      </c>
      <c r="P24" s="58">
        <v>62</v>
      </c>
      <c r="Q24" s="58">
        <v>62</v>
      </c>
      <c r="R24" s="58">
        <v>60</v>
      </c>
      <c r="S24" s="58">
        <v>57</v>
      </c>
      <c r="T24" s="58">
        <v>55</v>
      </c>
      <c r="U24" s="58">
        <v>54</v>
      </c>
      <c r="V24" s="58">
        <v>53</v>
      </c>
      <c r="W24" s="58">
        <v>54</v>
      </c>
      <c r="X24" s="58">
        <v>54</v>
      </c>
      <c r="Y24" s="58">
        <v>48</v>
      </c>
      <c r="Z24" s="58">
        <v>47</v>
      </c>
      <c r="AA24" s="58">
        <v>44</v>
      </c>
      <c r="AB24" s="58">
        <v>42</v>
      </c>
      <c r="AC24" s="58">
        <v>39</v>
      </c>
      <c r="AD24" s="58">
        <v>36</v>
      </c>
      <c r="AE24" s="118">
        <v>31</v>
      </c>
      <c r="AF24" s="59" t="s">
        <v>17</v>
      </c>
      <c r="AH24" s="111" cm="1">
        <f t="array" ref="AH24">[1]!dbsum(H24:J24)</f>
        <v>66.599999999999994</v>
      </c>
      <c r="AI24" s="112" cm="1">
        <f t="array" ref="AI24">[1]!dbsum(K24:M24)</f>
        <v>66.099999999999994</v>
      </c>
      <c r="AJ24" s="112" cm="1">
        <f t="array" ref="AJ24">[1]!dbsum(N24:P24)</f>
        <v>66.5</v>
      </c>
      <c r="AK24" s="112" cm="1">
        <f t="array" ref="AK24">[1]!dbsum(Q24:S24)</f>
        <v>64.900000000000006</v>
      </c>
      <c r="AL24" s="112" cm="1">
        <f t="array" ref="AL24">[1]!dbsum(T24:V24)</f>
        <v>58.8</v>
      </c>
      <c r="AM24" s="112" cm="1">
        <f t="array" ref="AM24">[1]!dbsum(W24:Y24)</f>
        <v>57.5</v>
      </c>
      <c r="AN24" s="112" cm="1">
        <f t="array" ref="AN24">[1]!dbsum(Z24:AB24)</f>
        <v>49.6</v>
      </c>
      <c r="AO24" s="113" cm="1">
        <f t="array" ref="AO24">[1]!dbsum(AC24:AE24)</f>
        <v>41.2</v>
      </c>
      <c r="AQ24" s="15" t="str">
        <f t="shared" si="2"/>
        <v>5a</v>
      </c>
      <c r="AR24" s="50" t="str">
        <f t="shared" si="3"/>
        <v>1m above covering of BT1</v>
      </c>
      <c r="AS24" s="90">
        <f t="shared" si="4"/>
        <v>32.799999999999997</v>
      </c>
      <c r="AT24" s="58">
        <f t="shared" si="5"/>
        <v>33.799999999999997</v>
      </c>
      <c r="AU24" s="58">
        <f t="shared" si="6"/>
        <v>39.5</v>
      </c>
      <c r="AV24" s="58">
        <f t="shared" si="7"/>
        <v>41.9</v>
      </c>
      <c r="AW24" s="58">
        <f t="shared" si="8"/>
        <v>44.9</v>
      </c>
      <c r="AX24" s="58">
        <f t="shared" si="9"/>
        <v>48.6</v>
      </c>
      <c r="AY24" s="58">
        <f t="shared" si="10"/>
        <v>51.1</v>
      </c>
      <c r="AZ24" s="58">
        <f t="shared" si="11"/>
        <v>52.4</v>
      </c>
      <c r="BA24" s="58">
        <f t="shared" si="12"/>
        <v>55.4</v>
      </c>
      <c r="BB24" s="58">
        <f t="shared" si="13"/>
        <v>57.8</v>
      </c>
      <c r="BC24" s="58">
        <f t="shared" si="14"/>
        <v>56.8</v>
      </c>
      <c r="BD24" s="58">
        <f t="shared" si="15"/>
        <v>55.1</v>
      </c>
      <c r="BE24" s="58">
        <f t="shared" si="16"/>
        <v>54.2</v>
      </c>
      <c r="BF24" s="123">
        <f t="shared" si="17"/>
        <v>54</v>
      </c>
      <c r="BG24" s="58">
        <f t="shared" si="18"/>
        <v>53.6</v>
      </c>
      <c r="BH24" s="58">
        <f t="shared" si="19"/>
        <v>55</v>
      </c>
      <c r="BI24" s="58">
        <f t="shared" si="20"/>
        <v>55.2</v>
      </c>
      <c r="BJ24" s="58">
        <f t="shared" si="21"/>
        <v>49.3</v>
      </c>
      <c r="BK24" s="58">
        <f t="shared" si="22"/>
        <v>48.2</v>
      </c>
      <c r="BL24" s="58">
        <f t="shared" si="23"/>
        <v>45</v>
      </c>
      <c r="BM24" s="58">
        <f t="shared" si="24"/>
        <v>42.5</v>
      </c>
      <c r="BN24" s="58">
        <f t="shared" si="25"/>
        <v>38.9</v>
      </c>
      <c r="BO24" s="58">
        <f t="shared" si="26"/>
        <v>34.9</v>
      </c>
      <c r="BP24" s="58">
        <f t="shared" si="27"/>
        <v>28.5</v>
      </c>
      <c r="BQ24" s="124">
        <f>[1]!dbsum(AS24:BP24)</f>
        <v>65.8</v>
      </c>
    </row>
    <row r="25" spans="2:69" x14ac:dyDescent="0.3">
      <c r="B25" s="41" t="s">
        <v>412</v>
      </c>
      <c r="D25" s="41" t="s">
        <v>159</v>
      </c>
      <c r="F25" s="50"/>
      <c r="G25" t="s">
        <v>182</v>
      </c>
      <c r="H25" s="90">
        <v>63</v>
      </c>
      <c r="I25" s="58">
        <v>56</v>
      </c>
      <c r="J25" s="58">
        <v>58</v>
      </c>
      <c r="K25" s="58">
        <v>59</v>
      </c>
      <c r="L25" s="58">
        <v>57</v>
      </c>
      <c r="M25" s="58">
        <v>56</v>
      </c>
      <c r="N25" s="58">
        <v>57</v>
      </c>
      <c r="O25" s="58">
        <v>56</v>
      </c>
      <c r="P25" s="58">
        <v>57</v>
      </c>
      <c r="Q25" s="58">
        <v>56</v>
      </c>
      <c r="R25" s="58">
        <v>55</v>
      </c>
      <c r="S25" s="58">
        <v>52</v>
      </c>
      <c r="T25" s="58">
        <v>52</v>
      </c>
      <c r="U25" s="58">
        <v>51</v>
      </c>
      <c r="V25" s="58">
        <v>52</v>
      </c>
      <c r="W25" s="58">
        <v>52</v>
      </c>
      <c r="X25" s="58">
        <v>47</v>
      </c>
      <c r="Y25" s="58">
        <v>45</v>
      </c>
      <c r="Z25" s="58">
        <v>44</v>
      </c>
      <c r="AA25" s="58">
        <v>42</v>
      </c>
      <c r="AB25" s="58">
        <v>38</v>
      </c>
      <c r="AC25" s="58">
        <v>35</v>
      </c>
      <c r="AD25" s="58">
        <v>32</v>
      </c>
      <c r="AE25" s="118">
        <v>26</v>
      </c>
      <c r="AF25" s="59" t="s">
        <v>17</v>
      </c>
      <c r="AH25" s="111" cm="1">
        <f t="array" ref="AH25">[1]!dbsum(H25:J25)</f>
        <v>64.8</v>
      </c>
      <c r="AI25" s="112" cm="1">
        <f t="array" ref="AI25">[1]!dbsum(K25:M25)</f>
        <v>62.3</v>
      </c>
      <c r="AJ25" s="112" cm="1">
        <f t="array" ref="AJ25">[1]!dbsum(N25:P25)</f>
        <v>61.5</v>
      </c>
      <c r="AK25" s="112" cm="1">
        <f t="array" ref="AK25">[1]!dbsum(Q25:S25)</f>
        <v>59.4</v>
      </c>
      <c r="AL25" s="112" cm="1">
        <f t="array" ref="AL25">[1]!dbsum(T25:V25)</f>
        <v>56.5</v>
      </c>
      <c r="AM25" s="112" cm="1">
        <f t="array" ref="AM25">[1]!dbsum(W25:Y25)</f>
        <v>53.8</v>
      </c>
      <c r="AN25" s="112" cm="1">
        <f t="array" ref="AN25">[1]!dbsum(Z25:AB25)</f>
        <v>46.7</v>
      </c>
      <c r="AO25" s="113" cm="1">
        <f t="array" ref="AO25">[1]!dbsum(AC25:AE25)</f>
        <v>37.1</v>
      </c>
      <c r="AQ25" s="15" t="str">
        <f t="shared" si="2"/>
        <v>5b</v>
      </c>
      <c r="AR25" s="50" t="str">
        <f t="shared" si="3"/>
        <v>1m above covering of Divert</v>
      </c>
      <c r="AS25" s="90">
        <f t="shared" si="4"/>
        <v>32.799999999999997</v>
      </c>
      <c r="AT25" s="58">
        <f t="shared" si="5"/>
        <v>29.8</v>
      </c>
      <c r="AU25" s="58">
        <f t="shared" si="6"/>
        <v>35.5</v>
      </c>
      <c r="AV25" s="58">
        <f t="shared" si="7"/>
        <v>39.9</v>
      </c>
      <c r="AW25" s="58">
        <f t="shared" si="8"/>
        <v>40.9</v>
      </c>
      <c r="AX25" s="58">
        <f t="shared" si="9"/>
        <v>42.6</v>
      </c>
      <c r="AY25" s="58">
        <f t="shared" si="10"/>
        <v>46.1</v>
      </c>
      <c r="AZ25" s="58">
        <f t="shared" si="11"/>
        <v>47.4</v>
      </c>
      <c r="BA25" s="58">
        <f t="shared" si="12"/>
        <v>50.4</v>
      </c>
      <c r="BB25" s="58">
        <f t="shared" si="13"/>
        <v>51.8</v>
      </c>
      <c r="BC25" s="58">
        <f t="shared" si="14"/>
        <v>51.8</v>
      </c>
      <c r="BD25" s="58">
        <f t="shared" si="15"/>
        <v>50.1</v>
      </c>
      <c r="BE25" s="58">
        <f t="shared" si="16"/>
        <v>51.2</v>
      </c>
      <c r="BF25" s="123">
        <f t="shared" si="17"/>
        <v>51</v>
      </c>
      <c r="BG25" s="58">
        <f t="shared" si="18"/>
        <v>52.6</v>
      </c>
      <c r="BH25" s="58">
        <f t="shared" si="19"/>
        <v>53</v>
      </c>
      <c r="BI25" s="58">
        <f t="shared" si="20"/>
        <v>48.2</v>
      </c>
      <c r="BJ25" s="58">
        <f t="shared" si="21"/>
        <v>46.3</v>
      </c>
      <c r="BK25" s="58">
        <f t="shared" si="22"/>
        <v>45.2</v>
      </c>
      <c r="BL25" s="58">
        <f t="shared" si="23"/>
        <v>43</v>
      </c>
      <c r="BM25" s="58">
        <f t="shared" si="24"/>
        <v>38.5</v>
      </c>
      <c r="BN25" s="58">
        <f t="shared" si="25"/>
        <v>34.9</v>
      </c>
      <c r="BO25" s="58">
        <f t="shared" si="26"/>
        <v>30.9</v>
      </c>
      <c r="BP25" s="58">
        <f t="shared" si="27"/>
        <v>23.5</v>
      </c>
      <c r="BQ25" s="124">
        <f>[1]!dbsum(AS25:BP25)</f>
        <v>61.7</v>
      </c>
    </row>
    <row r="26" spans="2:69" x14ac:dyDescent="0.3">
      <c r="B26" s="41" t="s">
        <v>413</v>
      </c>
      <c r="D26" s="41">
        <v>6</v>
      </c>
      <c r="E26" s="58">
        <v>6</v>
      </c>
      <c r="F26" s="41">
        <v>2</v>
      </c>
      <c r="G26" t="s">
        <v>99</v>
      </c>
      <c r="H26" s="90">
        <v>65</v>
      </c>
      <c r="I26" s="58">
        <v>65</v>
      </c>
      <c r="J26" s="58">
        <v>62</v>
      </c>
      <c r="K26" s="58">
        <v>62</v>
      </c>
      <c r="L26" s="58">
        <v>61</v>
      </c>
      <c r="M26" s="58">
        <v>60</v>
      </c>
      <c r="N26" s="58">
        <v>62</v>
      </c>
      <c r="O26" s="58">
        <v>60</v>
      </c>
      <c r="P26" s="58">
        <v>61</v>
      </c>
      <c r="Q26" s="58">
        <v>63</v>
      </c>
      <c r="R26" s="58">
        <v>63</v>
      </c>
      <c r="S26" s="58">
        <v>59</v>
      </c>
      <c r="T26" s="58">
        <v>62</v>
      </c>
      <c r="U26" s="58">
        <v>67</v>
      </c>
      <c r="V26" s="58">
        <v>63</v>
      </c>
      <c r="W26" s="58">
        <v>62</v>
      </c>
      <c r="X26" s="58">
        <v>60</v>
      </c>
      <c r="Y26" s="58">
        <v>58</v>
      </c>
      <c r="Z26" s="58">
        <v>57</v>
      </c>
      <c r="AA26" s="58">
        <v>59</v>
      </c>
      <c r="AB26" s="58">
        <v>56</v>
      </c>
      <c r="AC26" s="58">
        <v>53</v>
      </c>
      <c r="AD26" s="58">
        <v>54</v>
      </c>
      <c r="AE26" s="118">
        <v>47</v>
      </c>
      <c r="AF26" s="59" t="s">
        <v>17</v>
      </c>
      <c r="AH26" s="111" cm="1">
        <f t="array" ref="AH26">[1]!dbsum(H26:J26)</f>
        <v>69</v>
      </c>
      <c r="AI26" s="112" cm="1">
        <f t="array" ref="AI26">[1]!dbsum(K26:M26)</f>
        <v>65.8</v>
      </c>
      <c r="AJ26" s="112" cm="1">
        <f t="array" ref="AJ26">[1]!dbsum(N26:P26)</f>
        <v>65.8</v>
      </c>
      <c r="AK26" s="112" cm="1">
        <f t="array" ref="AK26">[1]!dbsum(Q26:S26)</f>
        <v>66.8</v>
      </c>
      <c r="AL26" s="112" cm="1">
        <f t="array" ref="AL26">[1]!dbsum(T26:V26)</f>
        <v>69.3</v>
      </c>
      <c r="AM26" s="112" cm="1">
        <f t="array" ref="AM26">[1]!dbsum(W26:Y26)</f>
        <v>65.099999999999994</v>
      </c>
      <c r="AN26" s="112" cm="1">
        <f t="array" ref="AN26">[1]!dbsum(Z26:AB26)</f>
        <v>62.3</v>
      </c>
      <c r="AO26" s="113" cm="1">
        <f t="array" ref="AO26">[1]!dbsum(AC26:AE26)</f>
        <v>57</v>
      </c>
      <c r="AQ26" s="15">
        <f t="shared" si="2"/>
        <v>6</v>
      </c>
      <c r="AR26" s="50" t="str">
        <f t="shared" si="3"/>
        <v>Ground level between BT1 and Diver</v>
      </c>
      <c r="AS26" s="90">
        <f t="shared" si="4"/>
        <v>34.799999999999997</v>
      </c>
      <c r="AT26" s="58">
        <f t="shared" si="5"/>
        <v>38.799999999999997</v>
      </c>
      <c r="AU26" s="58">
        <f t="shared" si="6"/>
        <v>39.5</v>
      </c>
      <c r="AV26" s="58">
        <f t="shared" si="7"/>
        <v>42.9</v>
      </c>
      <c r="AW26" s="58">
        <f t="shared" si="8"/>
        <v>44.9</v>
      </c>
      <c r="AX26" s="58">
        <f t="shared" si="9"/>
        <v>46.6</v>
      </c>
      <c r="AY26" s="58">
        <f t="shared" si="10"/>
        <v>51.1</v>
      </c>
      <c r="AZ26" s="58">
        <f t="shared" si="11"/>
        <v>51.4</v>
      </c>
      <c r="BA26" s="58">
        <f t="shared" si="12"/>
        <v>54.4</v>
      </c>
      <c r="BB26" s="58">
        <f t="shared" si="13"/>
        <v>58.8</v>
      </c>
      <c r="BC26" s="58">
        <f t="shared" si="14"/>
        <v>59.8</v>
      </c>
      <c r="BD26" s="58">
        <f t="shared" si="15"/>
        <v>57.1</v>
      </c>
      <c r="BE26" s="58">
        <f t="shared" si="16"/>
        <v>61.2</v>
      </c>
      <c r="BF26" s="123">
        <f t="shared" si="17"/>
        <v>67</v>
      </c>
      <c r="BG26" s="58">
        <f t="shared" si="18"/>
        <v>63.6</v>
      </c>
      <c r="BH26" s="58">
        <f t="shared" si="19"/>
        <v>63</v>
      </c>
      <c r="BI26" s="58">
        <f t="shared" si="20"/>
        <v>61.2</v>
      </c>
      <c r="BJ26" s="58">
        <f t="shared" si="21"/>
        <v>59.3</v>
      </c>
      <c r="BK26" s="58">
        <f t="shared" si="22"/>
        <v>58.2</v>
      </c>
      <c r="BL26" s="58">
        <f t="shared" si="23"/>
        <v>60</v>
      </c>
      <c r="BM26" s="58">
        <f t="shared" si="24"/>
        <v>56.5</v>
      </c>
      <c r="BN26" s="58">
        <f t="shared" si="25"/>
        <v>52.9</v>
      </c>
      <c r="BO26" s="58">
        <f t="shared" si="26"/>
        <v>52.9</v>
      </c>
      <c r="BP26" s="58">
        <f t="shared" si="27"/>
        <v>44.5</v>
      </c>
      <c r="BQ26" s="124">
        <f>[1]!dbsum(AS26:BP26)</f>
        <v>72.599999999999994</v>
      </c>
    </row>
    <row r="27" spans="2:69" x14ac:dyDescent="0.3">
      <c r="B27" s="41" t="s">
        <v>414</v>
      </c>
      <c r="D27" s="41" t="s">
        <v>160</v>
      </c>
      <c r="F27" s="50"/>
      <c r="G27" t="s">
        <v>183</v>
      </c>
      <c r="H27" s="90">
        <v>67</v>
      </c>
      <c r="I27" s="58">
        <v>61</v>
      </c>
      <c r="J27" s="58">
        <v>62</v>
      </c>
      <c r="K27" s="58">
        <v>60</v>
      </c>
      <c r="L27" s="58">
        <v>69</v>
      </c>
      <c r="M27" s="58">
        <v>65</v>
      </c>
      <c r="N27" s="58">
        <v>65</v>
      </c>
      <c r="O27" s="58">
        <v>63</v>
      </c>
      <c r="P27" s="58">
        <v>64</v>
      </c>
      <c r="Q27" s="58">
        <v>71</v>
      </c>
      <c r="R27" s="58">
        <v>68</v>
      </c>
      <c r="S27" s="58">
        <v>61</v>
      </c>
      <c r="T27" s="58">
        <v>62</v>
      </c>
      <c r="U27" s="58">
        <v>69</v>
      </c>
      <c r="V27" s="58">
        <v>64</v>
      </c>
      <c r="W27" s="58">
        <v>61</v>
      </c>
      <c r="X27" s="58">
        <v>61</v>
      </c>
      <c r="Y27" s="58">
        <v>60</v>
      </c>
      <c r="Z27" s="58">
        <v>59</v>
      </c>
      <c r="AA27" s="58">
        <v>60</v>
      </c>
      <c r="AB27" s="58">
        <v>61</v>
      </c>
      <c r="AC27" s="58">
        <v>57</v>
      </c>
      <c r="AD27" s="58">
        <v>60</v>
      </c>
      <c r="AE27" s="118">
        <v>54</v>
      </c>
      <c r="AF27" s="59" t="s">
        <v>17</v>
      </c>
      <c r="AH27" s="111" cm="1">
        <f t="array" ref="AH27">[1]!dbsum(H27:J27)</f>
        <v>69</v>
      </c>
      <c r="AI27" s="112" cm="1">
        <f t="array" ref="AI27">[1]!dbsum(K27:M27)</f>
        <v>70.8</v>
      </c>
      <c r="AJ27" s="112" cm="1">
        <f t="array" ref="AJ27">[1]!dbsum(N27:P27)</f>
        <v>68.8</v>
      </c>
      <c r="AK27" s="112" cm="1">
        <f t="array" ref="AK27">[1]!dbsum(Q27:S27)</f>
        <v>73</v>
      </c>
      <c r="AL27" s="112" cm="1">
        <f t="array" ref="AL27">[1]!dbsum(T27:V27)</f>
        <v>70.8</v>
      </c>
      <c r="AM27" s="112" cm="1">
        <f t="array" ref="AM27">[1]!dbsum(W27:Y27)</f>
        <v>65.5</v>
      </c>
      <c r="AN27" s="112" cm="1">
        <f t="array" ref="AN27">[1]!dbsum(Z27:AB27)</f>
        <v>64.8</v>
      </c>
      <c r="AO27" s="113" cm="1">
        <f t="array" ref="AO27">[1]!dbsum(AC27:AE27)</f>
        <v>62.4</v>
      </c>
      <c r="AQ27" s="15" t="str">
        <f t="shared" si="2"/>
        <v>6a</v>
      </c>
      <c r="AR27" s="50" t="str">
        <f t="shared" si="3"/>
        <v>1m from 2 pumps on ground to south of BT1</v>
      </c>
      <c r="AS27" s="90">
        <f t="shared" si="4"/>
        <v>36.799999999999997</v>
      </c>
      <c r="AT27" s="58">
        <f t="shared" si="5"/>
        <v>34.799999999999997</v>
      </c>
      <c r="AU27" s="58">
        <f t="shared" si="6"/>
        <v>39.5</v>
      </c>
      <c r="AV27" s="58">
        <f t="shared" si="7"/>
        <v>40.9</v>
      </c>
      <c r="AW27" s="58">
        <f t="shared" si="8"/>
        <v>52.9</v>
      </c>
      <c r="AX27" s="58">
        <f t="shared" si="9"/>
        <v>51.6</v>
      </c>
      <c r="AY27" s="58">
        <f t="shared" si="10"/>
        <v>54.1</v>
      </c>
      <c r="AZ27" s="58">
        <f t="shared" si="11"/>
        <v>54.4</v>
      </c>
      <c r="BA27" s="58">
        <f t="shared" si="12"/>
        <v>57.4</v>
      </c>
      <c r="BB27" s="58">
        <f t="shared" si="13"/>
        <v>66.8</v>
      </c>
      <c r="BC27" s="58">
        <f t="shared" si="14"/>
        <v>64.8</v>
      </c>
      <c r="BD27" s="58">
        <f t="shared" si="15"/>
        <v>59.1</v>
      </c>
      <c r="BE27" s="58">
        <f t="shared" si="16"/>
        <v>61.2</v>
      </c>
      <c r="BF27" s="123">
        <f t="shared" si="17"/>
        <v>69</v>
      </c>
      <c r="BG27" s="58">
        <f t="shared" si="18"/>
        <v>64.599999999999994</v>
      </c>
      <c r="BH27" s="58">
        <f t="shared" si="19"/>
        <v>62</v>
      </c>
      <c r="BI27" s="58">
        <f t="shared" si="20"/>
        <v>62.2</v>
      </c>
      <c r="BJ27" s="58">
        <f t="shared" si="21"/>
        <v>61.3</v>
      </c>
      <c r="BK27" s="58">
        <f t="shared" si="22"/>
        <v>60.2</v>
      </c>
      <c r="BL27" s="58">
        <f t="shared" si="23"/>
        <v>61</v>
      </c>
      <c r="BM27" s="58">
        <f t="shared" si="24"/>
        <v>61.5</v>
      </c>
      <c r="BN27" s="58">
        <f t="shared" si="25"/>
        <v>56.9</v>
      </c>
      <c r="BO27" s="58">
        <f t="shared" si="26"/>
        <v>58.9</v>
      </c>
      <c r="BP27" s="58">
        <f t="shared" si="27"/>
        <v>51.5</v>
      </c>
      <c r="BQ27" s="124">
        <f>[1]!dbsum(AS27:BP27)</f>
        <v>75</v>
      </c>
    </row>
    <row r="28" spans="2:69" x14ac:dyDescent="0.3">
      <c r="B28" s="41" t="s">
        <v>415</v>
      </c>
      <c r="D28" s="41">
        <v>7</v>
      </c>
      <c r="E28" s="58">
        <v>7</v>
      </c>
      <c r="F28" s="41">
        <v>3</v>
      </c>
      <c r="G28" t="s">
        <v>100</v>
      </c>
      <c r="H28" s="90">
        <v>61</v>
      </c>
      <c r="I28" s="58">
        <v>54</v>
      </c>
      <c r="J28" s="58">
        <v>57</v>
      </c>
      <c r="K28" s="58">
        <v>54</v>
      </c>
      <c r="L28" s="58">
        <v>57</v>
      </c>
      <c r="M28" s="58">
        <v>57</v>
      </c>
      <c r="N28" s="58">
        <v>58</v>
      </c>
      <c r="O28" s="58">
        <v>56</v>
      </c>
      <c r="P28" s="58">
        <v>58</v>
      </c>
      <c r="Q28" s="58">
        <v>59</v>
      </c>
      <c r="R28" s="58">
        <v>59</v>
      </c>
      <c r="S28" s="58">
        <v>54</v>
      </c>
      <c r="T28" s="58">
        <v>59</v>
      </c>
      <c r="U28" s="58">
        <v>58</v>
      </c>
      <c r="V28" s="58">
        <v>59</v>
      </c>
      <c r="W28" s="58">
        <v>57</v>
      </c>
      <c r="X28" s="58">
        <v>55</v>
      </c>
      <c r="Y28" s="58">
        <v>54</v>
      </c>
      <c r="Z28" s="58">
        <v>52</v>
      </c>
      <c r="AA28" s="58">
        <v>51</v>
      </c>
      <c r="AB28" s="58">
        <v>46</v>
      </c>
      <c r="AC28" s="58">
        <v>44</v>
      </c>
      <c r="AD28" s="58">
        <v>44</v>
      </c>
      <c r="AE28" s="118">
        <v>38</v>
      </c>
      <c r="AF28" s="59" t="s">
        <v>17</v>
      </c>
      <c r="AH28" s="111" cm="1">
        <f t="array" ref="AH28">[1]!dbsum(H28:J28)</f>
        <v>63</v>
      </c>
      <c r="AI28" s="112" cm="1">
        <f t="array" ref="AI28">[1]!dbsum(K28:M28)</f>
        <v>61</v>
      </c>
      <c r="AJ28" s="112" cm="1">
        <f t="array" ref="AJ28">[1]!dbsum(N28:P28)</f>
        <v>62.2</v>
      </c>
      <c r="AK28" s="112" cm="1">
        <f t="array" ref="AK28">[1]!dbsum(Q28:S28)</f>
        <v>62.6</v>
      </c>
      <c r="AL28" s="112" cm="1">
        <f t="array" ref="AL28">[1]!dbsum(T28:V28)</f>
        <v>63.5</v>
      </c>
      <c r="AM28" s="112" cm="1">
        <f t="array" ref="AM28">[1]!dbsum(W28:Y28)</f>
        <v>60.3</v>
      </c>
      <c r="AN28" s="112" cm="1">
        <f t="array" ref="AN28">[1]!dbsum(Z28:AB28)</f>
        <v>55.1</v>
      </c>
      <c r="AO28" s="113" cm="1">
        <f t="array" ref="AO28">[1]!dbsum(AC28:AE28)</f>
        <v>47.5</v>
      </c>
      <c r="AQ28" s="15">
        <f t="shared" si="2"/>
        <v>7</v>
      </c>
      <c r="AR28" s="50" t="str">
        <f t="shared" si="3"/>
        <v>Midway between outside edges of BT1 and Divert</v>
      </c>
      <c r="AS28" s="90">
        <f t="shared" si="4"/>
        <v>30.8</v>
      </c>
      <c r="AT28" s="58">
        <f t="shared" si="5"/>
        <v>27.8</v>
      </c>
      <c r="AU28" s="58">
        <f t="shared" si="6"/>
        <v>34.5</v>
      </c>
      <c r="AV28" s="58">
        <f t="shared" si="7"/>
        <v>34.9</v>
      </c>
      <c r="AW28" s="58">
        <f t="shared" si="8"/>
        <v>40.9</v>
      </c>
      <c r="AX28" s="58">
        <f t="shared" si="9"/>
        <v>43.6</v>
      </c>
      <c r="AY28" s="58">
        <f t="shared" si="10"/>
        <v>47.1</v>
      </c>
      <c r="AZ28" s="58">
        <f t="shared" si="11"/>
        <v>47.4</v>
      </c>
      <c r="BA28" s="58">
        <f t="shared" si="12"/>
        <v>51.4</v>
      </c>
      <c r="BB28" s="58">
        <f t="shared" si="13"/>
        <v>54.8</v>
      </c>
      <c r="BC28" s="58">
        <f t="shared" si="14"/>
        <v>55.8</v>
      </c>
      <c r="BD28" s="58">
        <f t="shared" si="15"/>
        <v>52.1</v>
      </c>
      <c r="BE28" s="58">
        <f t="shared" si="16"/>
        <v>58.2</v>
      </c>
      <c r="BF28" s="123">
        <f t="shared" si="17"/>
        <v>58</v>
      </c>
      <c r="BG28" s="58">
        <f t="shared" si="18"/>
        <v>59.6</v>
      </c>
      <c r="BH28" s="58">
        <f t="shared" si="19"/>
        <v>58</v>
      </c>
      <c r="BI28" s="58">
        <f t="shared" si="20"/>
        <v>56.2</v>
      </c>
      <c r="BJ28" s="58">
        <f t="shared" si="21"/>
        <v>55.3</v>
      </c>
      <c r="BK28" s="58">
        <f t="shared" si="22"/>
        <v>53.2</v>
      </c>
      <c r="BL28" s="58">
        <f t="shared" si="23"/>
        <v>52</v>
      </c>
      <c r="BM28" s="58">
        <f t="shared" si="24"/>
        <v>46.5</v>
      </c>
      <c r="BN28" s="58">
        <f t="shared" si="25"/>
        <v>43.9</v>
      </c>
      <c r="BO28" s="58">
        <f t="shared" si="26"/>
        <v>42.9</v>
      </c>
      <c r="BP28" s="58">
        <f t="shared" si="27"/>
        <v>35.5</v>
      </c>
      <c r="BQ28" s="124">
        <f>[1]!dbsum(AS28:BP28)</f>
        <v>67.099999999999994</v>
      </c>
    </row>
    <row r="29" spans="2:69" x14ac:dyDescent="0.3">
      <c r="B29" s="41" t="s">
        <v>416</v>
      </c>
      <c r="D29" s="41">
        <v>8</v>
      </c>
      <c r="E29" s="58">
        <v>8</v>
      </c>
      <c r="F29" s="41">
        <v>4</v>
      </c>
      <c r="G29" t="s">
        <v>101</v>
      </c>
      <c r="H29" s="90">
        <v>50</v>
      </c>
      <c r="I29" s="58">
        <v>48</v>
      </c>
      <c r="J29" s="58">
        <v>50</v>
      </c>
      <c r="K29" s="58">
        <v>47</v>
      </c>
      <c r="L29" s="58">
        <v>47</v>
      </c>
      <c r="M29" s="58">
        <v>44</v>
      </c>
      <c r="N29" s="58">
        <v>43</v>
      </c>
      <c r="O29" s="58">
        <v>42</v>
      </c>
      <c r="P29" s="58">
        <v>44</v>
      </c>
      <c r="Q29" s="58">
        <v>48</v>
      </c>
      <c r="R29" s="58">
        <v>46</v>
      </c>
      <c r="S29" s="58">
        <v>41</v>
      </c>
      <c r="T29" s="58">
        <v>41</v>
      </c>
      <c r="U29" s="58">
        <v>42</v>
      </c>
      <c r="V29" s="58">
        <v>43</v>
      </c>
      <c r="W29" s="58">
        <v>43</v>
      </c>
      <c r="X29" s="58">
        <v>38</v>
      </c>
      <c r="Y29" s="58">
        <v>35</v>
      </c>
      <c r="Z29" s="58">
        <v>32</v>
      </c>
      <c r="AA29" s="58">
        <v>31</v>
      </c>
      <c r="AB29" s="58">
        <v>27</v>
      </c>
      <c r="AC29" s="58">
        <v>23</v>
      </c>
      <c r="AD29" s="58">
        <v>21</v>
      </c>
      <c r="AE29" s="118">
        <v>16</v>
      </c>
      <c r="AF29" s="59" t="s">
        <v>17</v>
      </c>
      <c r="AH29" s="111" cm="1">
        <f t="array" ref="AH29">[1]!dbsum(H29:J29)</f>
        <v>54.2</v>
      </c>
      <c r="AI29" s="112" cm="1">
        <f t="array" ref="AI29">[1]!dbsum(K29:M29)</f>
        <v>51</v>
      </c>
      <c r="AJ29" s="112" cm="1">
        <f t="array" ref="AJ29">[1]!dbsum(N29:P29)</f>
        <v>47.8</v>
      </c>
      <c r="AK29" s="112" cm="1">
        <f t="array" ref="AK29">[1]!dbsum(Q29:S29)</f>
        <v>50.6</v>
      </c>
      <c r="AL29" s="112" cm="1">
        <f t="array" ref="AL29">[1]!dbsum(T29:V29)</f>
        <v>46.8</v>
      </c>
      <c r="AM29" s="112" cm="1">
        <f t="array" ref="AM29">[1]!dbsum(W29:Y29)</f>
        <v>44.7</v>
      </c>
      <c r="AN29" s="112" cm="1">
        <f t="array" ref="AN29">[1]!dbsum(Z29:AB29)</f>
        <v>35.200000000000003</v>
      </c>
      <c r="AO29" s="113" cm="1">
        <f t="array" ref="AO29">[1]!dbsum(AC29:AE29)</f>
        <v>25.6</v>
      </c>
      <c r="AQ29" s="15">
        <f t="shared" si="2"/>
        <v>8</v>
      </c>
      <c r="AR29" s="50" t="str">
        <f t="shared" si="3"/>
        <v>Above manhole set back from BT1 and Divert</v>
      </c>
      <c r="AS29" s="90">
        <f t="shared" si="4"/>
        <v>19.8</v>
      </c>
      <c r="AT29" s="58">
        <f t="shared" si="5"/>
        <v>21.8</v>
      </c>
      <c r="AU29" s="58">
        <f t="shared" si="6"/>
        <v>27.5</v>
      </c>
      <c r="AV29" s="58">
        <f t="shared" si="7"/>
        <v>27.9</v>
      </c>
      <c r="AW29" s="58">
        <f t="shared" si="8"/>
        <v>30.9</v>
      </c>
      <c r="AX29" s="58">
        <f t="shared" si="9"/>
        <v>30.6</v>
      </c>
      <c r="AY29" s="58">
        <f t="shared" si="10"/>
        <v>32.1</v>
      </c>
      <c r="AZ29" s="58">
        <f t="shared" si="11"/>
        <v>33.4</v>
      </c>
      <c r="BA29" s="58">
        <f t="shared" si="12"/>
        <v>37.4</v>
      </c>
      <c r="BB29" s="58">
        <f t="shared" si="13"/>
        <v>43.8</v>
      </c>
      <c r="BC29" s="58">
        <f t="shared" si="14"/>
        <v>42.8</v>
      </c>
      <c r="BD29" s="58">
        <f t="shared" si="15"/>
        <v>39.1</v>
      </c>
      <c r="BE29" s="58">
        <f t="shared" si="16"/>
        <v>40.200000000000003</v>
      </c>
      <c r="BF29" s="123">
        <f t="shared" si="17"/>
        <v>42</v>
      </c>
      <c r="BG29" s="58">
        <f t="shared" si="18"/>
        <v>43.6</v>
      </c>
      <c r="BH29" s="58">
        <f t="shared" si="19"/>
        <v>44</v>
      </c>
      <c r="BI29" s="58">
        <f t="shared" si="20"/>
        <v>39.200000000000003</v>
      </c>
      <c r="BJ29" s="58">
        <f t="shared" si="21"/>
        <v>36.299999999999997</v>
      </c>
      <c r="BK29" s="58">
        <f t="shared" si="22"/>
        <v>33.200000000000003</v>
      </c>
      <c r="BL29" s="58">
        <f t="shared" si="23"/>
        <v>32</v>
      </c>
      <c r="BM29" s="58">
        <f t="shared" si="24"/>
        <v>27.5</v>
      </c>
      <c r="BN29" s="58">
        <f t="shared" si="25"/>
        <v>22.9</v>
      </c>
      <c r="BO29" s="58">
        <f t="shared" si="26"/>
        <v>19.899999999999999</v>
      </c>
      <c r="BP29" s="58">
        <f t="shared" si="27"/>
        <v>13.5</v>
      </c>
      <c r="BQ29" s="124">
        <f>[1]!dbsum(AS29:BP29)</f>
        <v>51.9</v>
      </c>
    </row>
    <row r="30" spans="2:69" x14ac:dyDescent="0.3">
      <c r="B30" s="41" t="s">
        <v>417</v>
      </c>
      <c r="D30" s="41">
        <v>9</v>
      </c>
      <c r="E30" s="58">
        <v>9</v>
      </c>
      <c r="F30" s="41">
        <v>5</v>
      </c>
      <c r="G30" t="s">
        <v>102</v>
      </c>
      <c r="H30" s="90">
        <v>54</v>
      </c>
      <c r="I30" s="58">
        <v>49</v>
      </c>
      <c r="J30" s="58">
        <v>49</v>
      </c>
      <c r="K30" s="58">
        <v>49</v>
      </c>
      <c r="L30" s="58">
        <v>46</v>
      </c>
      <c r="M30" s="58">
        <v>46</v>
      </c>
      <c r="N30" s="58">
        <v>47</v>
      </c>
      <c r="O30" s="58">
        <v>45</v>
      </c>
      <c r="P30" s="58">
        <v>43</v>
      </c>
      <c r="Q30" s="58">
        <v>42</v>
      </c>
      <c r="R30" s="58">
        <v>42</v>
      </c>
      <c r="S30" s="58">
        <v>42</v>
      </c>
      <c r="T30" s="58">
        <v>41</v>
      </c>
      <c r="U30" s="58">
        <v>40</v>
      </c>
      <c r="V30" s="58">
        <v>40</v>
      </c>
      <c r="W30" s="58">
        <v>39</v>
      </c>
      <c r="X30" s="58">
        <v>35</v>
      </c>
      <c r="Y30" s="58">
        <v>32</v>
      </c>
      <c r="Z30" s="58">
        <v>29</v>
      </c>
      <c r="AA30" s="58">
        <v>27</v>
      </c>
      <c r="AB30" s="58">
        <v>22</v>
      </c>
      <c r="AC30" s="58">
        <v>18</v>
      </c>
      <c r="AD30" s="58">
        <v>15</v>
      </c>
      <c r="AE30" s="118">
        <v>10</v>
      </c>
      <c r="AF30" s="59" t="s">
        <v>17</v>
      </c>
      <c r="AH30" s="111" cm="1">
        <f t="array" ref="AH30">[1]!dbsum(H30:J30)</f>
        <v>56.1</v>
      </c>
      <c r="AI30" s="112" cm="1">
        <f t="array" ref="AI30">[1]!dbsum(K30:M30)</f>
        <v>52</v>
      </c>
      <c r="AJ30" s="112" cm="1">
        <f t="array" ref="AJ30">[1]!dbsum(N30:P30)</f>
        <v>50.1</v>
      </c>
      <c r="AK30" s="112" cm="1">
        <f t="array" ref="AK30">[1]!dbsum(Q30:S30)</f>
        <v>46.8</v>
      </c>
      <c r="AL30" s="112" cm="1">
        <f t="array" ref="AL30">[1]!dbsum(T30:V30)</f>
        <v>45.1</v>
      </c>
      <c r="AM30" s="112" cm="1">
        <f t="array" ref="AM30">[1]!dbsum(W30:Y30)</f>
        <v>41</v>
      </c>
      <c r="AN30" s="112" cm="1">
        <f t="array" ref="AN30">[1]!dbsum(Z30:AB30)</f>
        <v>31.6</v>
      </c>
      <c r="AO30" s="113" cm="1">
        <f t="array" ref="AO30">[1]!dbsum(AC30:AE30)</f>
        <v>20.2</v>
      </c>
      <c r="AQ30" s="15">
        <f t="shared" si="2"/>
        <v>9</v>
      </c>
      <c r="AR30" s="50" t="str">
        <f t="shared" si="3"/>
        <v>At site boundary set back from BT1 and Divert</v>
      </c>
      <c r="AS30" s="90">
        <f t="shared" si="4"/>
        <v>23.8</v>
      </c>
      <c r="AT30" s="58">
        <f t="shared" si="5"/>
        <v>22.8</v>
      </c>
      <c r="AU30" s="58">
        <f t="shared" si="6"/>
        <v>26.5</v>
      </c>
      <c r="AV30" s="58">
        <f t="shared" si="7"/>
        <v>29.9</v>
      </c>
      <c r="AW30" s="58">
        <f t="shared" si="8"/>
        <v>29.9</v>
      </c>
      <c r="AX30" s="58">
        <f t="shared" si="9"/>
        <v>32.6</v>
      </c>
      <c r="AY30" s="58">
        <f t="shared" si="10"/>
        <v>36.1</v>
      </c>
      <c r="AZ30" s="58">
        <f t="shared" si="11"/>
        <v>36.4</v>
      </c>
      <c r="BA30" s="58">
        <f t="shared" si="12"/>
        <v>36.4</v>
      </c>
      <c r="BB30" s="58">
        <f t="shared" si="13"/>
        <v>37.799999999999997</v>
      </c>
      <c r="BC30" s="58">
        <f t="shared" si="14"/>
        <v>38.799999999999997</v>
      </c>
      <c r="BD30" s="58">
        <f t="shared" si="15"/>
        <v>40.1</v>
      </c>
      <c r="BE30" s="58">
        <f t="shared" si="16"/>
        <v>40.200000000000003</v>
      </c>
      <c r="BF30" s="123">
        <f t="shared" si="17"/>
        <v>40</v>
      </c>
      <c r="BG30" s="58">
        <f t="shared" si="18"/>
        <v>40.6</v>
      </c>
      <c r="BH30" s="58">
        <f t="shared" si="19"/>
        <v>40</v>
      </c>
      <c r="BI30" s="58">
        <f t="shared" si="20"/>
        <v>36.200000000000003</v>
      </c>
      <c r="BJ30" s="58">
        <f t="shared" si="21"/>
        <v>33.299999999999997</v>
      </c>
      <c r="BK30" s="58">
        <f t="shared" si="22"/>
        <v>30.2</v>
      </c>
      <c r="BL30" s="58">
        <f t="shared" si="23"/>
        <v>28</v>
      </c>
      <c r="BM30" s="58">
        <f t="shared" si="24"/>
        <v>22.5</v>
      </c>
      <c r="BN30" s="58">
        <f t="shared" si="25"/>
        <v>17.899999999999999</v>
      </c>
      <c r="BO30" s="58">
        <f t="shared" si="26"/>
        <v>13.9</v>
      </c>
      <c r="BP30" s="58">
        <f t="shared" si="27"/>
        <v>7.5</v>
      </c>
      <c r="BQ30" s="124">
        <f>[1]!dbsum(AS30:BP30)</f>
        <v>49.6</v>
      </c>
    </row>
    <row r="31" spans="2:69" x14ac:dyDescent="0.3">
      <c r="B31" s="41" t="s">
        <v>418</v>
      </c>
      <c r="D31" s="41">
        <v>10</v>
      </c>
      <c r="E31" s="58">
        <v>10</v>
      </c>
      <c r="F31" s="41"/>
      <c r="G31" t="s">
        <v>184</v>
      </c>
      <c r="H31" s="90">
        <v>61</v>
      </c>
      <c r="I31" s="58">
        <v>59</v>
      </c>
      <c r="J31" s="58">
        <v>60</v>
      </c>
      <c r="K31" s="58">
        <v>59</v>
      </c>
      <c r="L31" s="58">
        <v>60</v>
      </c>
      <c r="M31" s="58">
        <v>62</v>
      </c>
      <c r="N31" s="58">
        <v>62</v>
      </c>
      <c r="O31" s="58">
        <v>61</v>
      </c>
      <c r="P31" s="58">
        <v>60</v>
      </c>
      <c r="Q31" s="58">
        <v>63</v>
      </c>
      <c r="R31" s="58">
        <v>63</v>
      </c>
      <c r="S31" s="58">
        <v>63</v>
      </c>
      <c r="T31" s="58">
        <v>68</v>
      </c>
      <c r="U31" s="58">
        <v>68</v>
      </c>
      <c r="V31" s="58">
        <v>68</v>
      </c>
      <c r="W31" s="58">
        <v>67</v>
      </c>
      <c r="X31" s="58">
        <v>65</v>
      </c>
      <c r="Y31" s="58">
        <v>64</v>
      </c>
      <c r="Z31" s="58">
        <v>63</v>
      </c>
      <c r="AA31" s="58">
        <v>60</v>
      </c>
      <c r="AB31" s="58">
        <v>56</v>
      </c>
      <c r="AC31" s="58">
        <v>54</v>
      </c>
      <c r="AD31" s="58">
        <v>53</v>
      </c>
      <c r="AE31" s="118">
        <v>49</v>
      </c>
      <c r="AF31" s="59" t="s">
        <v>17</v>
      </c>
      <c r="AH31" s="111" cm="1">
        <f t="array" ref="AH31">[1]!dbsum(H31:J31)</f>
        <v>64.8</v>
      </c>
      <c r="AI31" s="112" cm="1">
        <f t="array" ref="AI31">[1]!dbsum(K31:M31)</f>
        <v>65.3</v>
      </c>
      <c r="AJ31" s="112" cm="1">
        <f t="array" ref="AJ31">[1]!dbsum(N31:P31)</f>
        <v>65.8</v>
      </c>
      <c r="AK31" s="112" cm="1">
        <f t="array" ref="AK31">[1]!dbsum(Q31:S31)</f>
        <v>67.8</v>
      </c>
      <c r="AL31" s="112" cm="1">
        <f t="array" ref="AL31">[1]!dbsum(T31:V31)</f>
        <v>72.8</v>
      </c>
      <c r="AM31" s="112" cm="1">
        <f t="array" ref="AM31">[1]!dbsum(W31:Y31)</f>
        <v>70.3</v>
      </c>
      <c r="AN31" s="112" cm="1">
        <f t="array" ref="AN31">[1]!dbsum(Z31:AB31)</f>
        <v>65.3</v>
      </c>
      <c r="AO31" s="113" cm="1">
        <f t="array" ref="AO31">[1]!dbsum(AC31:AE31)</f>
        <v>57.2</v>
      </c>
      <c r="AQ31" s="15">
        <f t="shared" si="2"/>
        <v>10</v>
      </c>
      <c r="AR31" s="50" t="str">
        <f t="shared" si="3"/>
        <v>1m from ground level pump towards W of BT1</v>
      </c>
      <c r="AS31" s="90">
        <f t="shared" si="4"/>
        <v>30.8</v>
      </c>
      <c r="AT31" s="58">
        <f t="shared" si="5"/>
        <v>32.799999999999997</v>
      </c>
      <c r="AU31" s="58">
        <f t="shared" si="6"/>
        <v>37.5</v>
      </c>
      <c r="AV31" s="58">
        <f t="shared" si="7"/>
        <v>39.9</v>
      </c>
      <c r="AW31" s="58">
        <f t="shared" si="8"/>
        <v>43.9</v>
      </c>
      <c r="AX31" s="58">
        <f t="shared" si="9"/>
        <v>48.6</v>
      </c>
      <c r="AY31" s="58">
        <f t="shared" si="10"/>
        <v>51.1</v>
      </c>
      <c r="AZ31" s="58">
        <f t="shared" si="11"/>
        <v>52.4</v>
      </c>
      <c r="BA31" s="58">
        <f t="shared" si="12"/>
        <v>53.4</v>
      </c>
      <c r="BB31" s="58">
        <f t="shared" si="13"/>
        <v>58.8</v>
      </c>
      <c r="BC31" s="58">
        <f t="shared" si="14"/>
        <v>59.8</v>
      </c>
      <c r="BD31" s="58">
        <f t="shared" si="15"/>
        <v>61.1</v>
      </c>
      <c r="BE31" s="58">
        <f t="shared" si="16"/>
        <v>67.2</v>
      </c>
      <c r="BF31" s="123">
        <f t="shared" si="17"/>
        <v>68</v>
      </c>
      <c r="BG31" s="58">
        <f t="shared" si="18"/>
        <v>68.599999999999994</v>
      </c>
      <c r="BH31" s="58">
        <f t="shared" si="19"/>
        <v>68</v>
      </c>
      <c r="BI31" s="58">
        <f t="shared" si="20"/>
        <v>66.2</v>
      </c>
      <c r="BJ31" s="58">
        <f t="shared" si="21"/>
        <v>65.3</v>
      </c>
      <c r="BK31" s="58">
        <f t="shared" si="22"/>
        <v>64.2</v>
      </c>
      <c r="BL31" s="58">
        <f t="shared" si="23"/>
        <v>61</v>
      </c>
      <c r="BM31" s="58">
        <f t="shared" si="24"/>
        <v>56.5</v>
      </c>
      <c r="BN31" s="58">
        <f t="shared" si="25"/>
        <v>53.9</v>
      </c>
      <c r="BO31" s="58">
        <f t="shared" si="26"/>
        <v>51.9</v>
      </c>
      <c r="BP31" s="58">
        <f t="shared" si="27"/>
        <v>46.5</v>
      </c>
      <c r="BQ31" s="124">
        <f>[1]!dbsum(AS31:BP31)</f>
        <v>76.099999999999994</v>
      </c>
    </row>
    <row r="32" spans="2:69" x14ac:dyDescent="0.3">
      <c r="B32" s="41" t="s">
        <v>419</v>
      </c>
      <c r="D32" s="41">
        <v>11</v>
      </c>
      <c r="E32" s="58">
        <v>11</v>
      </c>
      <c r="F32" s="41"/>
      <c r="G32" t="s">
        <v>185</v>
      </c>
      <c r="H32" s="90">
        <v>62</v>
      </c>
      <c r="I32" s="58">
        <v>59</v>
      </c>
      <c r="J32" s="58">
        <v>61</v>
      </c>
      <c r="K32" s="58">
        <v>57</v>
      </c>
      <c r="L32" s="58">
        <v>61</v>
      </c>
      <c r="M32" s="58">
        <v>59</v>
      </c>
      <c r="N32" s="58">
        <v>59</v>
      </c>
      <c r="O32" s="58">
        <v>60</v>
      </c>
      <c r="P32" s="58">
        <v>58</v>
      </c>
      <c r="Q32" s="58">
        <v>60</v>
      </c>
      <c r="R32" s="58">
        <v>63</v>
      </c>
      <c r="S32" s="58">
        <v>60</v>
      </c>
      <c r="T32" s="58">
        <v>65</v>
      </c>
      <c r="U32" s="58">
        <v>66</v>
      </c>
      <c r="V32" s="58">
        <v>69</v>
      </c>
      <c r="W32" s="58">
        <v>71</v>
      </c>
      <c r="X32" s="58">
        <v>62</v>
      </c>
      <c r="Y32" s="58">
        <v>59</v>
      </c>
      <c r="Z32" s="58">
        <v>65</v>
      </c>
      <c r="AA32" s="58">
        <v>64</v>
      </c>
      <c r="AB32" s="58">
        <v>51</v>
      </c>
      <c r="AC32" s="58">
        <v>48</v>
      </c>
      <c r="AD32" s="58">
        <v>46</v>
      </c>
      <c r="AE32" s="118">
        <v>41</v>
      </c>
      <c r="AF32" s="59" t="s">
        <v>17</v>
      </c>
      <c r="AH32" s="111" cm="1">
        <f t="array" ref="AH32">[1]!dbsum(H32:J32)</f>
        <v>65.599999999999994</v>
      </c>
      <c r="AI32" s="112" cm="1">
        <f t="array" ref="AI32">[1]!dbsum(K32:M32)</f>
        <v>64.099999999999994</v>
      </c>
      <c r="AJ32" s="112" cm="1">
        <f t="array" ref="AJ32">[1]!dbsum(N32:P32)</f>
        <v>63.8</v>
      </c>
      <c r="AK32" s="112" cm="1">
        <f t="array" ref="AK32">[1]!dbsum(Q32:S32)</f>
        <v>66</v>
      </c>
      <c r="AL32" s="112" cm="1">
        <f t="array" ref="AL32">[1]!dbsum(T32:V32)</f>
        <v>71.8</v>
      </c>
      <c r="AM32" s="112" cm="1">
        <f t="array" ref="AM32">[1]!dbsum(W32:Y32)</f>
        <v>71.8</v>
      </c>
      <c r="AN32" s="112" cm="1">
        <f t="array" ref="AN32">[1]!dbsum(Z32:AB32)</f>
        <v>67.599999999999994</v>
      </c>
      <c r="AO32" s="113" cm="1">
        <f t="array" ref="AO32">[1]!dbsum(AC32:AE32)</f>
        <v>50.6</v>
      </c>
      <c r="AQ32" s="15">
        <f t="shared" si="2"/>
        <v>11</v>
      </c>
      <c r="AR32" s="50" t="str">
        <f t="shared" si="3"/>
        <v>1m from ground level pump towards N of BT1</v>
      </c>
      <c r="AS32" s="90">
        <f t="shared" si="4"/>
        <v>31.8</v>
      </c>
      <c r="AT32" s="58">
        <f t="shared" si="5"/>
        <v>32.799999999999997</v>
      </c>
      <c r="AU32" s="58">
        <f t="shared" si="6"/>
        <v>38.5</v>
      </c>
      <c r="AV32" s="58">
        <f t="shared" si="7"/>
        <v>37.9</v>
      </c>
      <c r="AW32" s="58">
        <f t="shared" si="8"/>
        <v>44.9</v>
      </c>
      <c r="AX32" s="58">
        <f t="shared" si="9"/>
        <v>45.6</v>
      </c>
      <c r="AY32" s="58">
        <f t="shared" si="10"/>
        <v>48.1</v>
      </c>
      <c r="AZ32" s="58">
        <f t="shared" si="11"/>
        <v>51.4</v>
      </c>
      <c r="BA32" s="58">
        <f t="shared" si="12"/>
        <v>51.4</v>
      </c>
      <c r="BB32" s="58">
        <f t="shared" si="13"/>
        <v>55.8</v>
      </c>
      <c r="BC32" s="58">
        <f t="shared" si="14"/>
        <v>59.8</v>
      </c>
      <c r="BD32" s="58">
        <f t="shared" si="15"/>
        <v>58.1</v>
      </c>
      <c r="BE32" s="58">
        <f t="shared" si="16"/>
        <v>64.2</v>
      </c>
      <c r="BF32" s="123">
        <f t="shared" si="17"/>
        <v>66</v>
      </c>
      <c r="BG32" s="58">
        <f t="shared" si="18"/>
        <v>69.599999999999994</v>
      </c>
      <c r="BH32" s="58">
        <f t="shared" si="19"/>
        <v>72</v>
      </c>
      <c r="BI32" s="58">
        <f t="shared" si="20"/>
        <v>63.2</v>
      </c>
      <c r="BJ32" s="58">
        <f t="shared" si="21"/>
        <v>60.3</v>
      </c>
      <c r="BK32" s="58">
        <f t="shared" si="22"/>
        <v>66.2</v>
      </c>
      <c r="BL32" s="58">
        <f t="shared" si="23"/>
        <v>65</v>
      </c>
      <c r="BM32" s="58">
        <f t="shared" si="24"/>
        <v>51.5</v>
      </c>
      <c r="BN32" s="58">
        <f t="shared" si="25"/>
        <v>47.9</v>
      </c>
      <c r="BO32" s="58">
        <f t="shared" si="26"/>
        <v>44.9</v>
      </c>
      <c r="BP32" s="58">
        <f t="shared" si="27"/>
        <v>38.5</v>
      </c>
      <c r="BQ32" s="124">
        <f>[1]!dbsum(AS32:BP32)</f>
        <v>76.5</v>
      </c>
    </row>
    <row r="33" spans="2:69" x14ac:dyDescent="0.3">
      <c r="B33" s="41" t="s">
        <v>420</v>
      </c>
      <c r="D33" s="41">
        <v>12</v>
      </c>
      <c r="E33" s="58">
        <v>12</v>
      </c>
      <c r="F33" s="41">
        <v>9</v>
      </c>
      <c r="G33" t="s">
        <v>103</v>
      </c>
      <c r="H33" s="91" t="s">
        <v>17</v>
      </c>
      <c r="I33" s="127" t="s">
        <v>17</v>
      </c>
      <c r="J33" s="127" t="s">
        <v>17</v>
      </c>
      <c r="K33" s="127" t="s">
        <v>17</v>
      </c>
      <c r="L33" s="127" t="s">
        <v>17</v>
      </c>
      <c r="M33" s="127" t="s">
        <v>17</v>
      </c>
      <c r="N33" s="127" t="s">
        <v>17</v>
      </c>
      <c r="O33" s="127" t="s">
        <v>17</v>
      </c>
      <c r="P33" s="127" t="s">
        <v>17</v>
      </c>
      <c r="Q33" s="127" t="s">
        <v>17</v>
      </c>
      <c r="R33" s="127" t="s">
        <v>17</v>
      </c>
      <c r="S33" s="127" t="s">
        <v>17</v>
      </c>
      <c r="T33" s="127" t="s">
        <v>17</v>
      </c>
      <c r="U33" s="127" t="s">
        <v>17</v>
      </c>
      <c r="V33" s="127" t="s">
        <v>17</v>
      </c>
      <c r="W33" s="127" t="s">
        <v>17</v>
      </c>
      <c r="X33" s="127" t="s">
        <v>17</v>
      </c>
      <c r="Y33" s="127" t="s">
        <v>17</v>
      </c>
      <c r="Z33" s="127" t="s">
        <v>17</v>
      </c>
      <c r="AA33" s="127" t="s">
        <v>17</v>
      </c>
      <c r="AB33" s="127" t="s">
        <v>17</v>
      </c>
      <c r="AC33" s="127" t="s">
        <v>17</v>
      </c>
      <c r="AD33" s="127" t="s">
        <v>17</v>
      </c>
      <c r="AE33" s="128" t="s">
        <v>17</v>
      </c>
      <c r="AF33" s="59" t="s">
        <v>17</v>
      </c>
      <c r="AH33" s="129" t="s">
        <v>17</v>
      </c>
      <c r="AI33" s="127" t="s">
        <v>17</v>
      </c>
      <c r="AJ33" s="127" t="s">
        <v>17</v>
      </c>
      <c r="AK33" s="127" t="s">
        <v>17</v>
      </c>
      <c r="AL33" s="127" t="s">
        <v>17</v>
      </c>
      <c r="AM33" s="127" t="s">
        <v>17</v>
      </c>
      <c r="AN33" s="127" t="s">
        <v>17</v>
      </c>
      <c r="AO33" s="128" t="s">
        <v>17</v>
      </c>
      <c r="AQ33" s="15">
        <f t="shared" si="2"/>
        <v>12</v>
      </c>
      <c r="AR33" s="50" t="str">
        <f t="shared" si="3"/>
        <v>To rear of DAF 2</v>
      </c>
      <c r="AS33" s="91" t="s">
        <v>17</v>
      </c>
      <c r="AT33" s="127" t="s">
        <v>17</v>
      </c>
      <c r="AU33" s="127" t="s">
        <v>17</v>
      </c>
      <c r="AV33" s="127" t="s">
        <v>17</v>
      </c>
      <c r="AW33" s="127" t="s">
        <v>17</v>
      </c>
      <c r="AX33" s="127" t="s">
        <v>17</v>
      </c>
      <c r="AY33" s="127" t="s">
        <v>17</v>
      </c>
      <c r="AZ33" s="127" t="s">
        <v>17</v>
      </c>
      <c r="BA33" s="127" t="s">
        <v>17</v>
      </c>
      <c r="BB33" s="127" t="s">
        <v>17</v>
      </c>
      <c r="BC33" s="127" t="s">
        <v>17</v>
      </c>
      <c r="BD33" s="127" t="s">
        <v>17</v>
      </c>
      <c r="BE33" s="127" t="s">
        <v>17</v>
      </c>
      <c r="BF33" s="130" t="s">
        <v>17</v>
      </c>
      <c r="BG33" s="127" t="s">
        <v>17</v>
      </c>
      <c r="BH33" s="127" t="s">
        <v>17</v>
      </c>
      <c r="BI33" s="127" t="s">
        <v>17</v>
      </c>
      <c r="BJ33" s="127" t="s">
        <v>17</v>
      </c>
      <c r="BK33" s="127" t="s">
        <v>17</v>
      </c>
      <c r="BL33" s="127" t="s">
        <v>17</v>
      </c>
      <c r="BM33" s="127" t="s">
        <v>17</v>
      </c>
      <c r="BN33" s="127" t="s">
        <v>17</v>
      </c>
      <c r="BO33" s="127" t="s">
        <v>17</v>
      </c>
      <c r="BP33" s="127" t="s">
        <v>17</v>
      </c>
      <c r="BQ33" s="131" t="s">
        <v>17</v>
      </c>
    </row>
    <row r="34" spans="2:69" x14ac:dyDescent="0.3">
      <c r="B34" s="41" t="s">
        <v>421</v>
      </c>
      <c r="D34" s="41">
        <v>13</v>
      </c>
      <c r="E34" s="58">
        <v>13</v>
      </c>
      <c r="F34" s="41">
        <v>10</v>
      </c>
      <c r="G34" t="s">
        <v>104</v>
      </c>
      <c r="H34" s="91" t="s">
        <v>17</v>
      </c>
      <c r="I34" s="127" t="s">
        <v>17</v>
      </c>
      <c r="J34" s="127" t="s">
        <v>17</v>
      </c>
      <c r="K34" s="127" t="s">
        <v>17</v>
      </c>
      <c r="L34" s="127" t="s">
        <v>17</v>
      </c>
      <c r="M34" s="127" t="s">
        <v>17</v>
      </c>
      <c r="N34" s="127" t="s">
        <v>17</v>
      </c>
      <c r="O34" s="127" t="s">
        <v>17</v>
      </c>
      <c r="P34" s="127" t="s">
        <v>17</v>
      </c>
      <c r="Q34" s="127" t="s">
        <v>17</v>
      </c>
      <c r="R34" s="127" t="s">
        <v>17</v>
      </c>
      <c r="S34" s="127" t="s">
        <v>17</v>
      </c>
      <c r="T34" s="127" t="s">
        <v>17</v>
      </c>
      <c r="U34" s="127" t="s">
        <v>17</v>
      </c>
      <c r="V34" s="127" t="s">
        <v>17</v>
      </c>
      <c r="W34" s="127" t="s">
        <v>17</v>
      </c>
      <c r="X34" s="127" t="s">
        <v>17</v>
      </c>
      <c r="Y34" s="127" t="s">
        <v>17</v>
      </c>
      <c r="Z34" s="127" t="s">
        <v>17</v>
      </c>
      <c r="AA34" s="127" t="s">
        <v>17</v>
      </c>
      <c r="AB34" s="127" t="s">
        <v>17</v>
      </c>
      <c r="AC34" s="127" t="s">
        <v>17</v>
      </c>
      <c r="AD34" s="127" t="s">
        <v>17</v>
      </c>
      <c r="AE34" s="128" t="s">
        <v>17</v>
      </c>
      <c r="AF34" s="59" t="s">
        <v>17</v>
      </c>
      <c r="AH34" s="129" t="s">
        <v>17</v>
      </c>
      <c r="AI34" s="127" t="s">
        <v>17</v>
      </c>
      <c r="AJ34" s="127" t="s">
        <v>17</v>
      </c>
      <c r="AK34" s="127" t="s">
        <v>17</v>
      </c>
      <c r="AL34" s="127" t="s">
        <v>17</v>
      </c>
      <c r="AM34" s="127" t="s">
        <v>17</v>
      </c>
      <c r="AN34" s="127" t="s">
        <v>17</v>
      </c>
      <c r="AO34" s="128" t="s">
        <v>17</v>
      </c>
      <c r="AQ34" s="15">
        <f t="shared" si="2"/>
        <v>13</v>
      </c>
      <c r="AR34" s="50" t="str">
        <f t="shared" si="3"/>
        <v>At boundary to rear of DAF 2</v>
      </c>
      <c r="AS34" s="91" t="s">
        <v>17</v>
      </c>
      <c r="AT34" s="127" t="s">
        <v>17</v>
      </c>
      <c r="AU34" s="127" t="s">
        <v>17</v>
      </c>
      <c r="AV34" s="127" t="s">
        <v>17</v>
      </c>
      <c r="AW34" s="127" t="s">
        <v>17</v>
      </c>
      <c r="AX34" s="127" t="s">
        <v>17</v>
      </c>
      <c r="AY34" s="127" t="s">
        <v>17</v>
      </c>
      <c r="AZ34" s="127" t="s">
        <v>17</v>
      </c>
      <c r="BA34" s="127" t="s">
        <v>17</v>
      </c>
      <c r="BB34" s="127" t="s">
        <v>17</v>
      </c>
      <c r="BC34" s="127" t="s">
        <v>17</v>
      </c>
      <c r="BD34" s="127" t="s">
        <v>17</v>
      </c>
      <c r="BE34" s="127" t="s">
        <v>17</v>
      </c>
      <c r="BF34" s="130" t="s">
        <v>17</v>
      </c>
      <c r="BG34" s="127" t="s">
        <v>17</v>
      </c>
      <c r="BH34" s="127" t="s">
        <v>17</v>
      </c>
      <c r="BI34" s="127" t="s">
        <v>17</v>
      </c>
      <c r="BJ34" s="127" t="s">
        <v>17</v>
      </c>
      <c r="BK34" s="127" t="s">
        <v>17</v>
      </c>
      <c r="BL34" s="127" t="s">
        <v>17</v>
      </c>
      <c r="BM34" s="127" t="s">
        <v>17</v>
      </c>
      <c r="BN34" s="127" t="s">
        <v>17</v>
      </c>
      <c r="BO34" s="127" t="s">
        <v>17</v>
      </c>
      <c r="BP34" s="127" t="s">
        <v>17</v>
      </c>
      <c r="BQ34" s="131" t="s">
        <v>17</v>
      </c>
    </row>
    <row r="35" spans="2:69" x14ac:dyDescent="0.3">
      <c r="B35" s="41" t="s">
        <v>422</v>
      </c>
      <c r="D35" s="41">
        <v>14</v>
      </c>
      <c r="E35" s="58">
        <v>14</v>
      </c>
      <c r="F35" s="41">
        <v>14</v>
      </c>
      <c r="G35" t="s">
        <v>105</v>
      </c>
      <c r="H35" s="90">
        <v>56</v>
      </c>
      <c r="I35" s="58">
        <v>64</v>
      </c>
      <c r="J35" s="58">
        <v>54</v>
      </c>
      <c r="K35" s="58">
        <v>54</v>
      </c>
      <c r="L35" s="58">
        <v>61</v>
      </c>
      <c r="M35" s="58">
        <v>63</v>
      </c>
      <c r="N35" s="58">
        <v>58</v>
      </c>
      <c r="O35" s="58">
        <v>62</v>
      </c>
      <c r="P35" s="58">
        <v>58</v>
      </c>
      <c r="Q35" s="58">
        <v>51</v>
      </c>
      <c r="R35" s="58">
        <v>53</v>
      </c>
      <c r="S35" s="58">
        <v>54</v>
      </c>
      <c r="T35" s="58">
        <v>57</v>
      </c>
      <c r="U35" s="58">
        <v>55</v>
      </c>
      <c r="V35" s="58">
        <v>53</v>
      </c>
      <c r="W35" s="58">
        <v>57</v>
      </c>
      <c r="X35" s="58">
        <v>51</v>
      </c>
      <c r="Y35" s="58">
        <v>56</v>
      </c>
      <c r="Z35" s="58">
        <v>52</v>
      </c>
      <c r="AA35" s="58">
        <v>50</v>
      </c>
      <c r="AB35" s="58">
        <v>48</v>
      </c>
      <c r="AC35" s="58">
        <v>47</v>
      </c>
      <c r="AD35" s="58">
        <v>48</v>
      </c>
      <c r="AE35" s="118">
        <v>36</v>
      </c>
      <c r="AF35" s="59" t="s">
        <v>17</v>
      </c>
      <c r="AH35" s="111" cm="1">
        <f t="array" ref="AH35">[1]!dbsum(H35:J35)</f>
        <v>65</v>
      </c>
      <c r="AI35" s="112" cm="1">
        <f t="array" ref="AI35">[1]!dbsum(K35:M35)</f>
        <v>65.400000000000006</v>
      </c>
      <c r="AJ35" s="112" cm="1">
        <f t="array" ref="AJ35">[1]!dbsum(N35:P35)</f>
        <v>64.5</v>
      </c>
      <c r="AK35" s="112" cm="1">
        <f t="array" ref="AK35">[1]!dbsum(Q35:S35)</f>
        <v>57.6</v>
      </c>
      <c r="AL35" s="112" cm="1">
        <f t="array" ref="AL35">[1]!dbsum(T35:V35)</f>
        <v>60.1</v>
      </c>
      <c r="AM35" s="112" cm="1">
        <f t="array" ref="AM35">[1]!dbsum(W35:Y35)</f>
        <v>60.1</v>
      </c>
      <c r="AN35" s="112" cm="1">
        <f t="array" ref="AN35">[1]!dbsum(Z35:AB35)</f>
        <v>55.1</v>
      </c>
      <c r="AO35" s="113" cm="1">
        <f t="array" ref="AO35">[1]!dbsum(AC35:AE35)</f>
        <v>50.7</v>
      </c>
      <c r="AQ35" s="15">
        <f t="shared" si="2"/>
        <v>14</v>
      </c>
      <c r="AR35" s="50" t="str">
        <f t="shared" si="3"/>
        <v>1m to foot of gantry at N of AT2</v>
      </c>
      <c r="AS35" s="90">
        <f t="shared" si="4"/>
        <v>25.8</v>
      </c>
      <c r="AT35" s="58">
        <f t="shared" si="5"/>
        <v>37.799999999999997</v>
      </c>
      <c r="AU35" s="58">
        <f t="shared" si="6"/>
        <v>31.5</v>
      </c>
      <c r="AV35" s="58">
        <f t="shared" si="7"/>
        <v>34.9</v>
      </c>
      <c r="AW35" s="58">
        <f t="shared" si="8"/>
        <v>44.9</v>
      </c>
      <c r="AX35" s="58">
        <f t="shared" si="9"/>
        <v>49.6</v>
      </c>
      <c r="AY35" s="58">
        <f t="shared" si="10"/>
        <v>47.1</v>
      </c>
      <c r="AZ35" s="58">
        <f t="shared" si="11"/>
        <v>53.4</v>
      </c>
      <c r="BA35" s="58">
        <f t="shared" si="12"/>
        <v>51.4</v>
      </c>
      <c r="BB35" s="58">
        <f t="shared" si="13"/>
        <v>46.8</v>
      </c>
      <c r="BC35" s="58">
        <f t="shared" si="14"/>
        <v>49.8</v>
      </c>
      <c r="BD35" s="58">
        <f t="shared" si="15"/>
        <v>52.1</v>
      </c>
      <c r="BE35" s="58">
        <f t="shared" si="16"/>
        <v>56.2</v>
      </c>
      <c r="BF35" s="123">
        <f t="shared" si="17"/>
        <v>55</v>
      </c>
      <c r="BG35" s="58">
        <f t="shared" si="18"/>
        <v>53.6</v>
      </c>
      <c r="BH35" s="58">
        <f t="shared" si="19"/>
        <v>58</v>
      </c>
      <c r="BI35" s="58">
        <f t="shared" si="20"/>
        <v>52.2</v>
      </c>
      <c r="BJ35" s="58">
        <f t="shared" si="21"/>
        <v>57.3</v>
      </c>
      <c r="BK35" s="58">
        <f t="shared" si="22"/>
        <v>53.2</v>
      </c>
      <c r="BL35" s="58">
        <f t="shared" si="23"/>
        <v>51</v>
      </c>
      <c r="BM35" s="58">
        <f t="shared" si="24"/>
        <v>48.5</v>
      </c>
      <c r="BN35" s="58">
        <f t="shared" si="25"/>
        <v>46.9</v>
      </c>
      <c r="BO35" s="58">
        <f t="shared" si="26"/>
        <v>46.9</v>
      </c>
      <c r="BP35" s="58">
        <f t="shared" si="27"/>
        <v>33.5</v>
      </c>
      <c r="BQ35" s="124">
        <f>[1]!dbsum(AS35:BP35)</f>
        <v>65.599999999999994</v>
      </c>
    </row>
    <row r="36" spans="2:69" x14ac:dyDescent="0.3">
      <c r="B36" s="41" t="s">
        <v>423</v>
      </c>
      <c r="D36" s="41">
        <v>15</v>
      </c>
      <c r="E36" s="58">
        <v>15</v>
      </c>
      <c r="F36" s="41"/>
      <c r="G36" t="s">
        <v>106</v>
      </c>
      <c r="H36" s="90">
        <v>46</v>
      </c>
      <c r="I36" s="58">
        <v>60</v>
      </c>
      <c r="J36" s="58">
        <v>48</v>
      </c>
      <c r="K36" s="58">
        <v>49</v>
      </c>
      <c r="L36" s="58">
        <v>55</v>
      </c>
      <c r="M36" s="58">
        <v>51</v>
      </c>
      <c r="N36" s="58">
        <v>60</v>
      </c>
      <c r="O36" s="58">
        <v>59</v>
      </c>
      <c r="P36" s="58">
        <v>51</v>
      </c>
      <c r="Q36" s="58">
        <v>48</v>
      </c>
      <c r="R36" s="58">
        <v>46</v>
      </c>
      <c r="S36" s="58">
        <v>48</v>
      </c>
      <c r="T36" s="58">
        <v>50</v>
      </c>
      <c r="U36" s="58">
        <v>47</v>
      </c>
      <c r="V36" s="58">
        <v>46</v>
      </c>
      <c r="W36" s="58">
        <v>48</v>
      </c>
      <c r="X36" s="58">
        <v>44</v>
      </c>
      <c r="Y36" s="58">
        <v>48</v>
      </c>
      <c r="Z36" s="58">
        <v>43</v>
      </c>
      <c r="AA36" s="58">
        <v>39</v>
      </c>
      <c r="AB36" s="58">
        <v>39</v>
      </c>
      <c r="AC36" s="58">
        <v>36</v>
      </c>
      <c r="AD36" s="58">
        <v>36</v>
      </c>
      <c r="AE36" s="118">
        <v>27</v>
      </c>
      <c r="AF36" s="59" t="s">
        <v>17</v>
      </c>
      <c r="AH36" s="111" cm="1">
        <f t="array" ref="AH36">[1]!dbsum(H36:J36)</f>
        <v>60.4</v>
      </c>
      <c r="AI36" s="112" cm="1">
        <f t="array" ref="AI36">[1]!dbsum(K36:M36)</f>
        <v>57.2</v>
      </c>
      <c r="AJ36" s="112" cm="1">
        <f t="array" ref="AJ36">[1]!dbsum(N36:P36)</f>
        <v>62.8</v>
      </c>
      <c r="AK36" s="112" cm="1">
        <f t="array" ref="AK36">[1]!dbsum(Q36:S36)</f>
        <v>52.2</v>
      </c>
      <c r="AL36" s="112" cm="1">
        <f t="array" ref="AL36">[1]!dbsum(T36:V36)</f>
        <v>52.8</v>
      </c>
      <c r="AM36" s="112" cm="1">
        <f t="array" ref="AM36">[1]!dbsum(W36:Y36)</f>
        <v>51.8</v>
      </c>
      <c r="AN36" s="112" cm="1">
        <f t="array" ref="AN36">[1]!dbsum(Z36:AB36)</f>
        <v>45.5</v>
      </c>
      <c r="AO36" s="113" cm="1">
        <f t="array" ref="AO36">[1]!dbsum(AC36:AE36)</f>
        <v>39.299999999999997</v>
      </c>
      <c r="AQ36" s="15">
        <f t="shared" si="2"/>
        <v>15</v>
      </c>
      <c r="AR36" s="50" t="str">
        <f t="shared" si="3"/>
        <v>At boundary to N of AT2</v>
      </c>
      <c r="AS36" s="90">
        <f t="shared" si="4"/>
        <v>15.8</v>
      </c>
      <c r="AT36" s="58">
        <f t="shared" si="5"/>
        <v>33.799999999999997</v>
      </c>
      <c r="AU36" s="58">
        <f t="shared" si="6"/>
        <v>25.5</v>
      </c>
      <c r="AV36" s="58">
        <f t="shared" si="7"/>
        <v>29.9</v>
      </c>
      <c r="AW36" s="58">
        <f t="shared" si="8"/>
        <v>38.9</v>
      </c>
      <c r="AX36" s="58">
        <f t="shared" si="9"/>
        <v>37.6</v>
      </c>
      <c r="AY36" s="58">
        <f t="shared" si="10"/>
        <v>49.1</v>
      </c>
      <c r="AZ36" s="58">
        <f t="shared" si="11"/>
        <v>50.4</v>
      </c>
      <c r="BA36" s="58">
        <f t="shared" si="12"/>
        <v>44.4</v>
      </c>
      <c r="BB36" s="58">
        <f t="shared" si="13"/>
        <v>43.8</v>
      </c>
      <c r="BC36" s="58">
        <f t="shared" si="14"/>
        <v>42.8</v>
      </c>
      <c r="BD36" s="58">
        <f t="shared" si="15"/>
        <v>46.1</v>
      </c>
      <c r="BE36" s="58">
        <f t="shared" si="16"/>
        <v>49.2</v>
      </c>
      <c r="BF36" s="123">
        <f t="shared" si="17"/>
        <v>47</v>
      </c>
      <c r="BG36" s="58">
        <f t="shared" si="18"/>
        <v>46.6</v>
      </c>
      <c r="BH36" s="58">
        <f t="shared" si="19"/>
        <v>49</v>
      </c>
      <c r="BI36" s="58">
        <f t="shared" si="20"/>
        <v>45.2</v>
      </c>
      <c r="BJ36" s="58">
        <f t="shared" si="21"/>
        <v>49.3</v>
      </c>
      <c r="BK36" s="58">
        <f t="shared" si="22"/>
        <v>44.2</v>
      </c>
      <c r="BL36" s="58">
        <f t="shared" si="23"/>
        <v>40</v>
      </c>
      <c r="BM36" s="58">
        <f t="shared" si="24"/>
        <v>39.5</v>
      </c>
      <c r="BN36" s="58">
        <f t="shared" si="25"/>
        <v>35.9</v>
      </c>
      <c r="BO36" s="58">
        <f t="shared" si="26"/>
        <v>34.9</v>
      </c>
      <c r="BP36" s="58">
        <f t="shared" si="27"/>
        <v>24.5</v>
      </c>
      <c r="BQ36" s="124">
        <f>[1]!dbsum(AS36:BP36)</f>
        <v>58.7</v>
      </c>
    </row>
    <row r="37" spans="2:69" x14ac:dyDescent="0.3">
      <c r="B37" s="41" t="s">
        <v>424</v>
      </c>
      <c r="D37" s="41">
        <v>16</v>
      </c>
      <c r="E37" s="58">
        <v>16</v>
      </c>
      <c r="F37" s="41">
        <v>15</v>
      </c>
      <c r="G37" t="s">
        <v>107</v>
      </c>
      <c r="H37" s="90">
        <v>48</v>
      </c>
      <c r="I37" s="58">
        <v>44</v>
      </c>
      <c r="J37" s="58">
        <v>49</v>
      </c>
      <c r="K37" s="58">
        <v>49</v>
      </c>
      <c r="L37" s="58">
        <v>51</v>
      </c>
      <c r="M37" s="58">
        <v>51</v>
      </c>
      <c r="N37" s="58">
        <v>52</v>
      </c>
      <c r="O37" s="58">
        <v>50</v>
      </c>
      <c r="P37" s="58">
        <v>48</v>
      </c>
      <c r="Q37" s="58">
        <v>43</v>
      </c>
      <c r="R37" s="58">
        <v>44</v>
      </c>
      <c r="S37" s="58">
        <v>44</v>
      </c>
      <c r="T37" s="58">
        <v>45</v>
      </c>
      <c r="U37" s="58">
        <v>44</v>
      </c>
      <c r="V37" s="58">
        <v>42</v>
      </c>
      <c r="W37" s="58">
        <v>43</v>
      </c>
      <c r="X37" s="58">
        <v>47</v>
      </c>
      <c r="Y37" s="58">
        <v>38</v>
      </c>
      <c r="Z37" s="58">
        <v>37</v>
      </c>
      <c r="AA37" s="58">
        <v>35</v>
      </c>
      <c r="AB37" s="58">
        <v>31</v>
      </c>
      <c r="AC37" s="58">
        <v>29</v>
      </c>
      <c r="AD37" s="58">
        <v>28</v>
      </c>
      <c r="AE37" s="118">
        <v>25</v>
      </c>
      <c r="AF37" s="59" t="s">
        <v>17</v>
      </c>
      <c r="AH37" s="111" cm="1">
        <f t="array" ref="AH37">[1]!dbsum(H37:J37)</f>
        <v>52.2</v>
      </c>
      <c r="AI37" s="112" cm="1">
        <f t="array" ref="AI37">[1]!dbsum(K37:M37)</f>
        <v>55.2</v>
      </c>
      <c r="AJ37" s="112" cm="1">
        <f t="array" ref="AJ37">[1]!dbsum(N37:P37)</f>
        <v>55.1</v>
      </c>
      <c r="AK37" s="112" cm="1">
        <f t="array" ref="AK37">[1]!dbsum(Q37:S37)</f>
        <v>48.5</v>
      </c>
      <c r="AL37" s="112" cm="1">
        <f t="array" ref="AL37">[1]!dbsum(T37:V37)</f>
        <v>48.6</v>
      </c>
      <c r="AM37" s="112" cm="1">
        <f t="array" ref="AM37">[1]!dbsum(W37:Y37)</f>
        <v>48.8</v>
      </c>
      <c r="AN37" s="112" cm="1">
        <f t="array" ref="AN37">[1]!dbsum(Z37:AB37)</f>
        <v>39.700000000000003</v>
      </c>
      <c r="AO37" s="113" cm="1">
        <f t="array" ref="AO37">[1]!dbsum(AC37:AE37)</f>
        <v>32.4</v>
      </c>
      <c r="AQ37" s="15">
        <f t="shared" si="2"/>
        <v>16</v>
      </c>
      <c r="AR37" s="50" t="str">
        <f t="shared" si="3"/>
        <v>1m to foot of gantry at SE of AT2</v>
      </c>
      <c r="AS37" s="90">
        <f t="shared" si="4"/>
        <v>17.8</v>
      </c>
      <c r="AT37" s="58">
        <f t="shared" si="5"/>
        <v>17.8</v>
      </c>
      <c r="AU37" s="58">
        <f t="shared" si="6"/>
        <v>26.5</v>
      </c>
      <c r="AV37" s="58">
        <f t="shared" si="7"/>
        <v>29.9</v>
      </c>
      <c r="AW37" s="58">
        <f t="shared" si="8"/>
        <v>34.9</v>
      </c>
      <c r="AX37" s="58">
        <f t="shared" si="9"/>
        <v>37.6</v>
      </c>
      <c r="AY37" s="58">
        <f t="shared" si="10"/>
        <v>41.1</v>
      </c>
      <c r="AZ37" s="58">
        <f t="shared" si="11"/>
        <v>41.4</v>
      </c>
      <c r="BA37" s="58">
        <f t="shared" si="12"/>
        <v>41.4</v>
      </c>
      <c r="BB37" s="58">
        <f t="shared" si="13"/>
        <v>38.799999999999997</v>
      </c>
      <c r="BC37" s="58">
        <f t="shared" si="14"/>
        <v>40.799999999999997</v>
      </c>
      <c r="BD37" s="58">
        <f t="shared" si="15"/>
        <v>42.1</v>
      </c>
      <c r="BE37" s="58">
        <f t="shared" si="16"/>
        <v>44.2</v>
      </c>
      <c r="BF37" s="123">
        <f t="shared" si="17"/>
        <v>44</v>
      </c>
      <c r="BG37" s="58">
        <f t="shared" si="18"/>
        <v>42.6</v>
      </c>
      <c r="BH37" s="58">
        <f t="shared" si="19"/>
        <v>44</v>
      </c>
      <c r="BI37" s="58">
        <f t="shared" si="20"/>
        <v>48.2</v>
      </c>
      <c r="BJ37" s="58">
        <f t="shared" si="21"/>
        <v>39.299999999999997</v>
      </c>
      <c r="BK37" s="58">
        <f t="shared" si="22"/>
        <v>38.200000000000003</v>
      </c>
      <c r="BL37" s="58">
        <f t="shared" si="23"/>
        <v>36</v>
      </c>
      <c r="BM37" s="58">
        <f t="shared" si="24"/>
        <v>31.5</v>
      </c>
      <c r="BN37" s="58">
        <f t="shared" si="25"/>
        <v>28.9</v>
      </c>
      <c r="BO37" s="58">
        <f t="shared" si="26"/>
        <v>26.9</v>
      </c>
      <c r="BP37" s="58">
        <f t="shared" si="27"/>
        <v>22.5</v>
      </c>
      <c r="BQ37" s="124">
        <f>[1]!dbsum(AS37:BP37)</f>
        <v>54.3</v>
      </c>
    </row>
    <row r="38" spans="2:69" x14ac:dyDescent="0.3">
      <c r="B38" s="41" t="s">
        <v>425</v>
      </c>
      <c r="D38" s="41" t="s">
        <v>161</v>
      </c>
      <c r="F38" s="50"/>
      <c r="G38" t="s">
        <v>186</v>
      </c>
      <c r="H38" s="90">
        <v>56</v>
      </c>
      <c r="I38" s="58">
        <v>49</v>
      </c>
      <c r="J38" s="58">
        <v>53</v>
      </c>
      <c r="K38" s="58">
        <v>55</v>
      </c>
      <c r="L38" s="58">
        <v>59</v>
      </c>
      <c r="M38" s="58">
        <v>61</v>
      </c>
      <c r="N38" s="58">
        <v>60</v>
      </c>
      <c r="O38" s="58">
        <v>66</v>
      </c>
      <c r="P38" s="58">
        <v>58</v>
      </c>
      <c r="Q38" s="58">
        <v>55</v>
      </c>
      <c r="R38" s="58">
        <v>53</v>
      </c>
      <c r="S38" s="58">
        <v>55</v>
      </c>
      <c r="T38" s="58">
        <v>60</v>
      </c>
      <c r="U38" s="58">
        <v>56</v>
      </c>
      <c r="V38" s="58">
        <v>56</v>
      </c>
      <c r="W38" s="58">
        <v>59</v>
      </c>
      <c r="X38" s="58">
        <v>61</v>
      </c>
      <c r="Y38" s="58">
        <v>52</v>
      </c>
      <c r="Z38" s="58">
        <v>54</v>
      </c>
      <c r="AA38" s="58">
        <v>52</v>
      </c>
      <c r="AB38" s="58">
        <v>49</v>
      </c>
      <c r="AC38" s="58">
        <v>47</v>
      </c>
      <c r="AD38" s="58">
        <v>47</v>
      </c>
      <c r="AE38" s="118">
        <v>47</v>
      </c>
      <c r="AF38" s="59" t="s">
        <v>17</v>
      </c>
      <c r="AH38" s="111" cm="1">
        <f t="array" ref="AH38">[1]!dbsum(H38:J38)</f>
        <v>58.3</v>
      </c>
      <c r="AI38" s="112" cm="1">
        <f t="array" ref="AI38">[1]!dbsum(K38:M38)</f>
        <v>63.7</v>
      </c>
      <c r="AJ38" s="112" cm="1">
        <f t="array" ref="AJ38">[1]!dbsum(N38:P38)</f>
        <v>67.5</v>
      </c>
      <c r="AK38" s="112" cm="1">
        <f t="array" ref="AK38">[1]!dbsum(Q38:S38)</f>
        <v>59.2</v>
      </c>
      <c r="AL38" s="112" cm="1">
        <f t="array" ref="AL38">[1]!dbsum(T38:V38)</f>
        <v>62.5</v>
      </c>
      <c r="AM38" s="112" cm="1">
        <f t="array" ref="AM38">[1]!dbsum(W38:Y38)</f>
        <v>63.4</v>
      </c>
      <c r="AN38" s="112" cm="1">
        <f t="array" ref="AN38">[1]!dbsum(Z38:AB38)</f>
        <v>56.9</v>
      </c>
      <c r="AO38" s="113" cm="1">
        <f t="array" ref="AO38">[1]!dbsum(AC38:AE38)</f>
        <v>51.8</v>
      </c>
      <c r="AQ38" s="15" t="str">
        <f t="shared" si="2"/>
        <v>16a</v>
      </c>
      <c r="AR38" s="50" t="str">
        <f t="shared" si="3"/>
        <v>1m to foot of gantry at S of AT2</v>
      </c>
      <c r="AS38" s="90">
        <f t="shared" si="4"/>
        <v>25.8</v>
      </c>
      <c r="AT38" s="58">
        <f t="shared" si="5"/>
        <v>22.8</v>
      </c>
      <c r="AU38" s="58">
        <f t="shared" si="6"/>
        <v>30.5</v>
      </c>
      <c r="AV38" s="58">
        <f t="shared" si="7"/>
        <v>35.9</v>
      </c>
      <c r="AW38" s="58">
        <f t="shared" si="8"/>
        <v>42.9</v>
      </c>
      <c r="AX38" s="58">
        <f t="shared" si="9"/>
        <v>47.6</v>
      </c>
      <c r="AY38" s="58">
        <f t="shared" si="10"/>
        <v>49.1</v>
      </c>
      <c r="AZ38" s="58">
        <f t="shared" si="11"/>
        <v>57.4</v>
      </c>
      <c r="BA38" s="58">
        <f t="shared" si="12"/>
        <v>51.4</v>
      </c>
      <c r="BB38" s="58">
        <f t="shared" si="13"/>
        <v>50.8</v>
      </c>
      <c r="BC38" s="58">
        <f t="shared" si="14"/>
        <v>49.8</v>
      </c>
      <c r="BD38" s="58">
        <f t="shared" si="15"/>
        <v>53.1</v>
      </c>
      <c r="BE38" s="58">
        <f t="shared" si="16"/>
        <v>59.2</v>
      </c>
      <c r="BF38" s="123">
        <f t="shared" si="17"/>
        <v>56</v>
      </c>
      <c r="BG38" s="58">
        <f t="shared" si="18"/>
        <v>56.6</v>
      </c>
      <c r="BH38" s="58">
        <f t="shared" si="19"/>
        <v>60</v>
      </c>
      <c r="BI38" s="58">
        <f t="shared" si="20"/>
        <v>62.2</v>
      </c>
      <c r="BJ38" s="58">
        <f t="shared" si="21"/>
        <v>53.3</v>
      </c>
      <c r="BK38" s="58">
        <f t="shared" si="22"/>
        <v>55.2</v>
      </c>
      <c r="BL38" s="58">
        <f t="shared" si="23"/>
        <v>53</v>
      </c>
      <c r="BM38" s="58">
        <f t="shared" si="24"/>
        <v>49.5</v>
      </c>
      <c r="BN38" s="58">
        <f t="shared" si="25"/>
        <v>46.9</v>
      </c>
      <c r="BO38" s="58">
        <f t="shared" si="26"/>
        <v>45.9</v>
      </c>
      <c r="BP38" s="58">
        <f t="shared" si="27"/>
        <v>44.5</v>
      </c>
      <c r="BQ38" s="124">
        <f>[1]!dbsum(AS38:BP38)</f>
        <v>68.2</v>
      </c>
    </row>
    <row r="39" spans="2:69" x14ac:dyDescent="0.3">
      <c r="B39" s="41" t="s">
        <v>426</v>
      </c>
      <c r="D39" s="41" t="s">
        <v>162</v>
      </c>
      <c r="F39" s="50"/>
      <c r="G39" t="s">
        <v>187</v>
      </c>
      <c r="H39" s="90">
        <v>50</v>
      </c>
      <c r="I39" s="58">
        <v>46</v>
      </c>
      <c r="J39" s="58">
        <v>48</v>
      </c>
      <c r="K39" s="58">
        <v>53</v>
      </c>
      <c r="L39" s="58">
        <v>58</v>
      </c>
      <c r="M39" s="58">
        <v>57</v>
      </c>
      <c r="N39" s="58">
        <v>52</v>
      </c>
      <c r="O39" s="58">
        <v>57</v>
      </c>
      <c r="P39" s="58">
        <v>56</v>
      </c>
      <c r="Q39" s="58">
        <v>50</v>
      </c>
      <c r="R39" s="58">
        <v>49</v>
      </c>
      <c r="S39" s="58">
        <v>51</v>
      </c>
      <c r="T39" s="58">
        <v>54</v>
      </c>
      <c r="U39" s="58">
        <v>51</v>
      </c>
      <c r="V39" s="58">
        <v>49</v>
      </c>
      <c r="W39" s="58">
        <v>50</v>
      </c>
      <c r="X39" s="58">
        <v>52</v>
      </c>
      <c r="Y39" s="58">
        <v>48</v>
      </c>
      <c r="Z39" s="58">
        <v>49</v>
      </c>
      <c r="AA39" s="58">
        <v>48</v>
      </c>
      <c r="AB39" s="58">
        <v>46</v>
      </c>
      <c r="AC39" s="58">
        <v>45</v>
      </c>
      <c r="AD39" s="58">
        <v>45</v>
      </c>
      <c r="AE39" s="118">
        <v>46</v>
      </c>
      <c r="AF39" s="59" t="s">
        <v>17</v>
      </c>
      <c r="AH39" s="111" cm="1">
        <f t="array" ref="AH39">[1]!dbsum(H39:J39)</f>
        <v>53.1</v>
      </c>
      <c r="AI39" s="112" cm="1">
        <f t="array" ref="AI39">[1]!dbsum(K39:M39)</f>
        <v>61.2</v>
      </c>
      <c r="AJ39" s="112" cm="1">
        <f t="array" ref="AJ39">[1]!dbsum(N39:P39)</f>
        <v>60.2</v>
      </c>
      <c r="AK39" s="112" cm="1">
        <f t="array" ref="AK39">[1]!dbsum(Q39:S39)</f>
        <v>54.8</v>
      </c>
      <c r="AL39" s="112" cm="1">
        <f t="array" ref="AL39">[1]!dbsum(T39:V39)</f>
        <v>56.6</v>
      </c>
      <c r="AM39" s="112" cm="1">
        <f t="array" ref="AM39">[1]!dbsum(W39:Y39)</f>
        <v>55.1</v>
      </c>
      <c r="AN39" s="112" cm="1">
        <f t="array" ref="AN39">[1]!dbsum(Z39:AB39)</f>
        <v>52.6</v>
      </c>
      <c r="AO39" s="113" cm="1">
        <f t="array" ref="AO39">[1]!dbsum(AC39:AE39)</f>
        <v>50.1</v>
      </c>
      <c r="AQ39" s="15" t="str">
        <f t="shared" si="2"/>
        <v>16b</v>
      </c>
      <c r="AR39" s="50" t="str">
        <f t="shared" si="3"/>
        <v>At site boundary to S of AT2</v>
      </c>
      <c r="AS39" s="90">
        <f t="shared" si="4"/>
        <v>19.8</v>
      </c>
      <c r="AT39" s="58">
        <f t="shared" si="5"/>
        <v>19.8</v>
      </c>
      <c r="AU39" s="58">
        <f t="shared" si="6"/>
        <v>25.5</v>
      </c>
      <c r="AV39" s="58">
        <f t="shared" si="7"/>
        <v>33.9</v>
      </c>
      <c r="AW39" s="58">
        <f t="shared" si="8"/>
        <v>41.9</v>
      </c>
      <c r="AX39" s="58">
        <f t="shared" si="9"/>
        <v>43.6</v>
      </c>
      <c r="AY39" s="58">
        <f t="shared" si="10"/>
        <v>41.1</v>
      </c>
      <c r="AZ39" s="58">
        <f t="shared" si="11"/>
        <v>48.4</v>
      </c>
      <c r="BA39" s="58">
        <f t="shared" si="12"/>
        <v>49.4</v>
      </c>
      <c r="BB39" s="58">
        <f t="shared" si="13"/>
        <v>45.8</v>
      </c>
      <c r="BC39" s="58">
        <f t="shared" si="14"/>
        <v>45.8</v>
      </c>
      <c r="BD39" s="58">
        <f t="shared" si="15"/>
        <v>49.1</v>
      </c>
      <c r="BE39" s="58">
        <f t="shared" si="16"/>
        <v>53.2</v>
      </c>
      <c r="BF39" s="123">
        <f t="shared" si="17"/>
        <v>51</v>
      </c>
      <c r="BG39" s="58">
        <f t="shared" si="18"/>
        <v>49.6</v>
      </c>
      <c r="BH39" s="58">
        <f t="shared" si="19"/>
        <v>51</v>
      </c>
      <c r="BI39" s="58">
        <f t="shared" si="20"/>
        <v>53.2</v>
      </c>
      <c r="BJ39" s="58">
        <f t="shared" si="21"/>
        <v>49.3</v>
      </c>
      <c r="BK39" s="58">
        <f t="shared" si="22"/>
        <v>50.2</v>
      </c>
      <c r="BL39" s="58">
        <f t="shared" si="23"/>
        <v>49</v>
      </c>
      <c r="BM39" s="58">
        <f t="shared" si="24"/>
        <v>46.5</v>
      </c>
      <c r="BN39" s="58">
        <f t="shared" si="25"/>
        <v>44.9</v>
      </c>
      <c r="BO39" s="58">
        <f t="shared" si="26"/>
        <v>43.9</v>
      </c>
      <c r="BP39" s="58">
        <f t="shared" si="27"/>
        <v>43.5</v>
      </c>
      <c r="BQ39" s="124">
        <f>[1]!dbsum(AS39:BP39)</f>
        <v>61.8</v>
      </c>
    </row>
    <row r="40" spans="2:69" x14ac:dyDescent="0.3">
      <c r="B40" s="41" t="s">
        <v>427</v>
      </c>
      <c r="D40" s="41">
        <v>17</v>
      </c>
      <c r="E40" s="58">
        <v>17</v>
      </c>
      <c r="F40" s="41">
        <v>16</v>
      </c>
      <c r="G40" t="s">
        <v>108</v>
      </c>
      <c r="H40" s="90">
        <v>55</v>
      </c>
      <c r="I40" s="58">
        <v>55</v>
      </c>
      <c r="J40" s="58">
        <v>54</v>
      </c>
      <c r="K40" s="58">
        <v>55</v>
      </c>
      <c r="L40" s="58">
        <v>58</v>
      </c>
      <c r="M40" s="58">
        <v>58</v>
      </c>
      <c r="N40" s="58">
        <v>60</v>
      </c>
      <c r="O40" s="58">
        <v>59</v>
      </c>
      <c r="P40" s="58">
        <v>59</v>
      </c>
      <c r="Q40" s="58">
        <v>60</v>
      </c>
      <c r="R40" s="58">
        <v>62</v>
      </c>
      <c r="S40" s="58">
        <v>63</v>
      </c>
      <c r="T40" s="58">
        <v>63</v>
      </c>
      <c r="U40" s="58">
        <v>62</v>
      </c>
      <c r="V40" s="58">
        <v>62</v>
      </c>
      <c r="W40" s="58">
        <v>61</v>
      </c>
      <c r="X40" s="58">
        <v>60</v>
      </c>
      <c r="Y40" s="58">
        <v>59</v>
      </c>
      <c r="Z40" s="58">
        <v>59</v>
      </c>
      <c r="AA40" s="58">
        <v>58</v>
      </c>
      <c r="AB40" s="58">
        <v>57</v>
      </c>
      <c r="AC40" s="58">
        <v>56</v>
      </c>
      <c r="AD40" s="58">
        <v>54</v>
      </c>
      <c r="AE40" s="118">
        <v>52</v>
      </c>
      <c r="AF40" s="59" t="s">
        <v>17</v>
      </c>
      <c r="AH40" s="111" cm="1">
        <f t="array" ref="AH40">[1]!dbsum(H40:J40)</f>
        <v>59.5</v>
      </c>
      <c r="AI40" s="112" cm="1">
        <f t="array" ref="AI40">[1]!dbsum(K40:M40)</f>
        <v>62</v>
      </c>
      <c r="AJ40" s="112" cm="1">
        <f t="array" ref="AJ40">[1]!dbsum(N40:P40)</f>
        <v>64.099999999999994</v>
      </c>
      <c r="AK40" s="112" cm="1">
        <f t="array" ref="AK40">[1]!dbsum(Q40:S40)</f>
        <v>66.599999999999994</v>
      </c>
      <c r="AL40" s="112" cm="1">
        <f t="array" ref="AL40">[1]!dbsum(T40:V40)</f>
        <v>67.099999999999994</v>
      </c>
      <c r="AM40" s="112" cm="1">
        <f t="array" ref="AM40">[1]!dbsum(W40:Y40)</f>
        <v>64.8</v>
      </c>
      <c r="AN40" s="112" cm="1">
        <f t="array" ref="AN40">[1]!dbsum(Z40:AB40)</f>
        <v>62.8</v>
      </c>
      <c r="AO40" s="113" cm="1">
        <f t="array" ref="AO40">[1]!dbsum(AC40:AE40)</f>
        <v>59.1</v>
      </c>
      <c r="AQ40" s="15">
        <f t="shared" si="2"/>
        <v>17</v>
      </c>
      <c r="AR40" s="50" t="str">
        <f t="shared" si="3"/>
        <v>At gantry level - running water</v>
      </c>
      <c r="AS40" s="90">
        <f t="shared" si="4"/>
        <v>24.8</v>
      </c>
      <c r="AT40" s="58">
        <f t="shared" si="5"/>
        <v>28.8</v>
      </c>
      <c r="AU40" s="58">
        <f t="shared" si="6"/>
        <v>31.5</v>
      </c>
      <c r="AV40" s="58">
        <f t="shared" si="7"/>
        <v>35.9</v>
      </c>
      <c r="AW40" s="58">
        <f t="shared" si="8"/>
        <v>41.9</v>
      </c>
      <c r="AX40" s="58">
        <f t="shared" si="9"/>
        <v>44.6</v>
      </c>
      <c r="AY40" s="58">
        <f t="shared" si="10"/>
        <v>49.1</v>
      </c>
      <c r="AZ40" s="58">
        <f t="shared" si="11"/>
        <v>50.4</v>
      </c>
      <c r="BA40" s="58">
        <f t="shared" si="12"/>
        <v>52.4</v>
      </c>
      <c r="BB40" s="58">
        <f t="shared" si="13"/>
        <v>55.8</v>
      </c>
      <c r="BC40" s="58">
        <f t="shared" si="14"/>
        <v>58.8</v>
      </c>
      <c r="BD40" s="58">
        <f t="shared" si="15"/>
        <v>61.1</v>
      </c>
      <c r="BE40" s="58">
        <f t="shared" si="16"/>
        <v>62.2</v>
      </c>
      <c r="BF40" s="123">
        <f t="shared" si="17"/>
        <v>62</v>
      </c>
      <c r="BG40" s="58">
        <f t="shared" si="18"/>
        <v>62.6</v>
      </c>
      <c r="BH40" s="58">
        <f t="shared" si="19"/>
        <v>62</v>
      </c>
      <c r="BI40" s="58">
        <f t="shared" si="20"/>
        <v>61.2</v>
      </c>
      <c r="BJ40" s="58">
        <f t="shared" si="21"/>
        <v>60.3</v>
      </c>
      <c r="BK40" s="58">
        <f t="shared" si="22"/>
        <v>60.2</v>
      </c>
      <c r="BL40" s="58">
        <f t="shared" si="23"/>
        <v>59</v>
      </c>
      <c r="BM40" s="58">
        <f t="shared" si="24"/>
        <v>57.5</v>
      </c>
      <c r="BN40" s="58">
        <f t="shared" si="25"/>
        <v>55.9</v>
      </c>
      <c r="BO40" s="58">
        <f t="shared" si="26"/>
        <v>52.9</v>
      </c>
      <c r="BP40" s="58">
        <f t="shared" si="27"/>
        <v>49.5</v>
      </c>
      <c r="BQ40" s="124">
        <f>[1]!dbsum(AS40:BP40)</f>
        <v>71.7</v>
      </c>
    </row>
    <row r="41" spans="2:69" x14ac:dyDescent="0.3">
      <c r="B41" s="41" t="s">
        <v>428</v>
      </c>
      <c r="D41" s="41">
        <v>18</v>
      </c>
      <c r="E41" s="58">
        <v>18</v>
      </c>
      <c r="F41" s="41">
        <v>8</v>
      </c>
      <c r="G41" t="s">
        <v>109</v>
      </c>
      <c r="H41" s="90">
        <v>59</v>
      </c>
      <c r="I41" s="58">
        <v>52</v>
      </c>
      <c r="J41" s="58">
        <v>57</v>
      </c>
      <c r="K41" s="58">
        <v>56</v>
      </c>
      <c r="L41" s="58">
        <v>57</v>
      </c>
      <c r="M41" s="58">
        <v>55</v>
      </c>
      <c r="N41" s="58">
        <v>57</v>
      </c>
      <c r="O41" s="58">
        <v>56</v>
      </c>
      <c r="P41" s="58">
        <v>57</v>
      </c>
      <c r="Q41" s="58">
        <v>57</v>
      </c>
      <c r="R41" s="58">
        <v>58</v>
      </c>
      <c r="S41" s="58">
        <v>56</v>
      </c>
      <c r="T41" s="58">
        <v>57</v>
      </c>
      <c r="U41" s="58">
        <v>56</v>
      </c>
      <c r="V41" s="58">
        <v>57</v>
      </c>
      <c r="W41" s="58">
        <v>57</v>
      </c>
      <c r="X41" s="58">
        <v>55</v>
      </c>
      <c r="Y41" s="58">
        <v>53</v>
      </c>
      <c r="Z41" s="58">
        <v>51</v>
      </c>
      <c r="AA41" s="58">
        <v>51</v>
      </c>
      <c r="AB41" s="58">
        <v>50</v>
      </c>
      <c r="AC41" s="58">
        <v>46</v>
      </c>
      <c r="AD41" s="58">
        <v>45</v>
      </c>
      <c r="AE41" s="118">
        <v>40</v>
      </c>
      <c r="AF41" s="59" t="s">
        <v>17</v>
      </c>
      <c r="AH41" s="111" cm="1">
        <f t="array" ref="AH41">[1]!dbsum(H41:J41)</f>
        <v>61.6</v>
      </c>
      <c r="AI41" s="112" cm="1">
        <f t="array" ref="AI41">[1]!dbsum(K41:M41)</f>
        <v>60.8</v>
      </c>
      <c r="AJ41" s="112" cm="1">
        <f t="array" ref="AJ41">[1]!dbsum(N41:P41)</f>
        <v>61.5</v>
      </c>
      <c r="AK41" s="112" cm="1">
        <f t="array" ref="AK41">[1]!dbsum(Q41:S41)</f>
        <v>61.8</v>
      </c>
      <c r="AL41" s="112" cm="1">
        <f t="array" ref="AL41">[1]!dbsum(T41:V41)</f>
        <v>61.5</v>
      </c>
      <c r="AM41" s="112" cm="1">
        <f t="array" ref="AM41">[1]!dbsum(W41:Y41)</f>
        <v>60.1</v>
      </c>
      <c r="AN41" s="112" cm="1">
        <f t="array" ref="AN41">[1]!dbsum(Z41:AB41)</f>
        <v>55.5</v>
      </c>
      <c r="AO41" s="113" cm="1">
        <f t="array" ref="AO41">[1]!dbsum(AC41:AE41)</f>
        <v>49.1</v>
      </c>
      <c r="AQ41" s="15">
        <f t="shared" si="2"/>
        <v>18</v>
      </c>
      <c r="AR41" s="50" t="str">
        <f t="shared" si="3"/>
        <v>5m from open shutter of DAF2</v>
      </c>
      <c r="AS41" s="90">
        <f t="shared" si="4"/>
        <v>28.8</v>
      </c>
      <c r="AT41" s="58">
        <f t="shared" si="5"/>
        <v>25.8</v>
      </c>
      <c r="AU41" s="58">
        <f t="shared" si="6"/>
        <v>34.5</v>
      </c>
      <c r="AV41" s="58">
        <f t="shared" si="7"/>
        <v>36.9</v>
      </c>
      <c r="AW41" s="58">
        <f t="shared" si="8"/>
        <v>40.9</v>
      </c>
      <c r="AX41" s="58">
        <f t="shared" si="9"/>
        <v>41.6</v>
      </c>
      <c r="AY41" s="58">
        <f t="shared" si="10"/>
        <v>46.1</v>
      </c>
      <c r="AZ41" s="58">
        <f t="shared" si="11"/>
        <v>47.4</v>
      </c>
      <c r="BA41" s="58">
        <f t="shared" si="12"/>
        <v>50.4</v>
      </c>
      <c r="BB41" s="58">
        <f t="shared" si="13"/>
        <v>52.8</v>
      </c>
      <c r="BC41" s="58">
        <f t="shared" si="14"/>
        <v>54.8</v>
      </c>
      <c r="BD41" s="58">
        <f t="shared" si="15"/>
        <v>54.1</v>
      </c>
      <c r="BE41" s="58">
        <f t="shared" si="16"/>
        <v>56.2</v>
      </c>
      <c r="BF41" s="123">
        <f t="shared" si="17"/>
        <v>56</v>
      </c>
      <c r="BG41" s="58">
        <f t="shared" si="18"/>
        <v>57.6</v>
      </c>
      <c r="BH41" s="58">
        <f t="shared" si="19"/>
        <v>58</v>
      </c>
      <c r="BI41" s="58">
        <f t="shared" si="20"/>
        <v>56.2</v>
      </c>
      <c r="BJ41" s="58">
        <f t="shared" si="21"/>
        <v>54.3</v>
      </c>
      <c r="BK41" s="58">
        <f t="shared" si="22"/>
        <v>52.2</v>
      </c>
      <c r="BL41" s="58">
        <f t="shared" si="23"/>
        <v>52</v>
      </c>
      <c r="BM41" s="58">
        <f t="shared" si="24"/>
        <v>50.5</v>
      </c>
      <c r="BN41" s="58">
        <f t="shared" si="25"/>
        <v>45.9</v>
      </c>
      <c r="BO41" s="58">
        <f t="shared" si="26"/>
        <v>43.9</v>
      </c>
      <c r="BP41" s="58">
        <f t="shared" si="27"/>
        <v>37.5</v>
      </c>
      <c r="BQ41" s="124">
        <f>[1]!dbsum(AS41:BP41)</f>
        <v>66.2</v>
      </c>
    </row>
    <row r="42" spans="2:69" x14ac:dyDescent="0.3">
      <c r="B42" s="41" t="s">
        <v>429</v>
      </c>
      <c r="D42" s="41">
        <v>19</v>
      </c>
      <c r="E42" s="58">
        <v>19</v>
      </c>
      <c r="F42" s="41"/>
      <c r="G42" t="s">
        <v>188</v>
      </c>
      <c r="H42" s="90">
        <v>68</v>
      </c>
      <c r="I42" s="58">
        <v>62</v>
      </c>
      <c r="J42" s="58">
        <v>63</v>
      </c>
      <c r="K42" s="58">
        <v>75</v>
      </c>
      <c r="L42" s="58">
        <v>64</v>
      </c>
      <c r="M42" s="58">
        <v>63</v>
      </c>
      <c r="N42" s="58">
        <v>69</v>
      </c>
      <c r="O42" s="58">
        <v>65</v>
      </c>
      <c r="P42" s="58">
        <v>61</v>
      </c>
      <c r="Q42" s="58">
        <v>66</v>
      </c>
      <c r="R42" s="58">
        <v>63</v>
      </c>
      <c r="S42" s="58">
        <v>59</v>
      </c>
      <c r="T42" s="58">
        <v>59</v>
      </c>
      <c r="U42" s="58">
        <v>55</v>
      </c>
      <c r="V42" s="58">
        <v>57</v>
      </c>
      <c r="W42" s="58">
        <v>54</v>
      </c>
      <c r="X42" s="58">
        <v>53</v>
      </c>
      <c r="Y42" s="58">
        <v>54</v>
      </c>
      <c r="Z42" s="58">
        <v>51</v>
      </c>
      <c r="AA42" s="58">
        <v>50</v>
      </c>
      <c r="AB42" s="58">
        <v>48</v>
      </c>
      <c r="AC42" s="58">
        <v>46</v>
      </c>
      <c r="AD42" s="58">
        <v>42</v>
      </c>
      <c r="AE42" s="118">
        <v>41</v>
      </c>
      <c r="AF42" s="59" t="s">
        <v>17</v>
      </c>
      <c r="AH42" s="111" cm="1">
        <f t="array" ref="AH42">[1]!dbsum(H42:J42)</f>
        <v>70</v>
      </c>
      <c r="AI42" s="112" cm="1">
        <f t="array" ref="AI42">[1]!dbsum(K42:M42)</f>
        <v>75.599999999999994</v>
      </c>
      <c r="AJ42" s="112" cm="1">
        <f t="array" ref="AJ42">[1]!dbsum(N42:P42)</f>
        <v>70.900000000000006</v>
      </c>
      <c r="AK42" s="112" cm="1">
        <f t="array" ref="AK42">[1]!dbsum(Q42:S42)</f>
        <v>68.3</v>
      </c>
      <c r="AL42" s="112" cm="1">
        <f t="array" ref="AL42">[1]!dbsum(T42:V42)</f>
        <v>62.1</v>
      </c>
      <c r="AM42" s="112" cm="1">
        <f t="array" ref="AM42">[1]!dbsum(W42:Y42)</f>
        <v>58.5</v>
      </c>
      <c r="AN42" s="112" cm="1">
        <f t="array" ref="AN42">[1]!dbsum(Z42:AB42)</f>
        <v>54.6</v>
      </c>
      <c r="AO42" s="113" cm="1">
        <f t="array" ref="AO42">[1]!dbsum(AC42:AE42)</f>
        <v>48.3</v>
      </c>
      <c r="AQ42" s="15">
        <f t="shared" si="2"/>
        <v>19</v>
      </c>
      <c r="AR42" s="50" t="str">
        <f t="shared" si="3"/>
        <v>1m from turret to N of DAF1 extension</v>
      </c>
      <c r="AS42" s="90">
        <f t="shared" si="4"/>
        <v>37.799999999999997</v>
      </c>
      <c r="AT42" s="58">
        <f t="shared" si="5"/>
        <v>35.799999999999997</v>
      </c>
      <c r="AU42" s="58">
        <f t="shared" si="6"/>
        <v>40.5</v>
      </c>
      <c r="AV42" s="58">
        <f t="shared" si="7"/>
        <v>55.9</v>
      </c>
      <c r="AW42" s="58">
        <f t="shared" si="8"/>
        <v>47.9</v>
      </c>
      <c r="AX42" s="58">
        <f t="shared" si="9"/>
        <v>49.6</v>
      </c>
      <c r="AY42" s="58">
        <f t="shared" si="10"/>
        <v>58.1</v>
      </c>
      <c r="AZ42" s="58">
        <f t="shared" si="11"/>
        <v>56.4</v>
      </c>
      <c r="BA42" s="58">
        <f t="shared" si="12"/>
        <v>54.4</v>
      </c>
      <c r="BB42" s="58">
        <f t="shared" si="13"/>
        <v>61.8</v>
      </c>
      <c r="BC42" s="58">
        <f t="shared" si="14"/>
        <v>59.8</v>
      </c>
      <c r="BD42" s="58">
        <f t="shared" si="15"/>
        <v>57.1</v>
      </c>
      <c r="BE42" s="58">
        <f t="shared" si="16"/>
        <v>58.2</v>
      </c>
      <c r="BF42" s="123">
        <f t="shared" si="17"/>
        <v>55</v>
      </c>
      <c r="BG42" s="58">
        <f t="shared" si="18"/>
        <v>57.6</v>
      </c>
      <c r="BH42" s="58">
        <f t="shared" si="19"/>
        <v>55</v>
      </c>
      <c r="BI42" s="58">
        <f t="shared" si="20"/>
        <v>54.2</v>
      </c>
      <c r="BJ42" s="58">
        <f t="shared" si="21"/>
        <v>55.3</v>
      </c>
      <c r="BK42" s="58">
        <f t="shared" si="22"/>
        <v>52.2</v>
      </c>
      <c r="BL42" s="58">
        <f t="shared" si="23"/>
        <v>51</v>
      </c>
      <c r="BM42" s="58">
        <f t="shared" si="24"/>
        <v>48.5</v>
      </c>
      <c r="BN42" s="58">
        <f t="shared" si="25"/>
        <v>45.9</v>
      </c>
      <c r="BO42" s="58">
        <f t="shared" si="26"/>
        <v>40.9</v>
      </c>
      <c r="BP42" s="58">
        <f t="shared" si="27"/>
        <v>38.5</v>
      </c>
      <c r="BQ42" s="124">
        <f>[1]!dbsum(AS42:BP42)</f>
        <v>68.900000000000006</v>
      </c>
    </row>
    <row r="43" spans="2:69" x14ac:dyDescent="0.3">
      <c r="B43" s="41" t="s">
        <v>430</v>
      </c>
      <c r="D43" s="41" t="s">
        <v>163</v>
      </c>
      <c r="F43" s="50"/>
      <c r="G43" t="s">
        <v>189</v>
      </c>
      <c r="H43" s="90">
        <v>80</v>
      </c>
      <c r="I43" s="58">
        <v>69</v>
      </c>
      <c r="J43" s="58">
        <v>69</v>
      </c>
      <c r="K43" s="58">
        <v>81</v>
      </c>
      <c r="L43" s="58">
        <v>68</v>
      </c>
      <c r="M43" s="58">
        <v>64</v>
      </c>
      <c r="N43" s="58">
        <v>73</v>
      </c>
      <c r="O43" s="58">
        <v>67</v>
      </c>
      <c r="P43" s="58">
        <v>62</v>
      </c>
      <c r="Q43" s="58">
        <v>64</v>
      </c>
      <c r="R43" s="58">
        <v>61</v>
      </c>
      <c r="S43" s="58">
        <v>60</v>
      </c>
      <c r="T43" s="58">
        <v>59</v>
      </c>
      <c r="U43" s="58">
        <v>56</v>
      </c>
      <c r="V43" s="58">
        <v>57</v>
      </c>
      <c r="W43" s="58">
        <v>56</v>
      </c>
      <c r="X43" s="58">
        <v>55</v>
      </c>
      <c r="Y43" s="58">
        <v>56</v>
      </c>
      <c r="Z43" s="58">
        <v>54</v>
      </c>
      <c r="AA43" s="58">
        <v>56</v>
      </c>
      <c r="AB43" s="58">
        <v>61</v>
      </c>
      <c r="AC43" s="58">
        <v>58</v>
      </c>
      <c r="AD43" s="58">
        <v>57</v>
      </c>
      <c r="AE43" s="118">
        <v>58</v>
      </c>
      <c r="AF43" s="59" t="s">
        <v>17</v>
      </c>
      <c r="AH43" s="111" cm="1">
        <f t="array" ref="AH43">[1]!dbsum(H43:J43)</f>
        <v>80.599999999999994</v>
      </c>
      <c r="AI43" s="112" cm="1">
        <f t="array" ref="AI43">[1]!dbsum(K43:M43)</f>
        <v>81.3</v>
      </c>
      <c r="AJ43" s="112" cm="1">
        <f t="array" ref="AJ43">[1]!dbsum(N43:P43)</f>
        <v>74.2</v>
      </c>
      <c r="AK43" s="112" cm="1">
        <f t="array" ref="AK43">[1]!dbsum(Q43:S43)</f>
        <v>66.8</v>
      </c>
      <c r="AL43" s="112" cm="1">
        <f t="array" ref="AL43">[1]!dbsum(T43:V43)</f>
        <v>62.3</v>
      </c>
      <c r="AM43" s="112" cm="1">
        <f t="array" ref="AM43">[1]!dbsum(W43:Y43)</f>
        <v>60.5</v>
      </c>
      <c r="AN43" s="112" cm="1">
        <f t="array" ref="AN43">[1]!dbsum(Z43:AB43)</f>
        <v>62.8</v>
      </c>
      <c r="AO43" s="113" cm="1">
        <f t="array" ref="AO43">[1]!dbsum(AC43:AE43)</f>
        <v>62.5</v>
      </c>
      <c r="AQ43" s="15" t="str">
        <f t="shared" si="2"/>
        <v>19a</v>
      </c>
      <c r="AR43" s="50" t="str">
        <f t="shared" si="3"/>
        <v>1m from turret to centre of DAF1 extension</v>
      </c>
      <c r="AS43" s="90">
        <f t="shared" si="4"/>
        <v>49.8</v>
      </c>
      <c r="AT43" s="58">
        <f t="shared" si="5"/>
        <v>42.8</v>
      </c>
      <c r="AU43" s="58">
        <f t="shared" si="6"/>
        <v>46.5</v>
      </c>
      <c r="AV43" s="58">
        <f t="shared" si="7"/>
        <v>61.9</v>
      </c>
      <c r="AW43" s="58">
        <f t="shared" si="8"/>
        <v>51.9</v>
      </c>
      <c r="AX43" s="58">
        <f t="shared" si="9"/>
        <v>50.6</v>
      </c>
      <c r="AY43" s="58">
        <f t="shared" si="10"/>
        <v>62.1</v>
      </c>
      <c r="AZ43" s="58">
        <f t="shared" si="11"/>
        <v>58.4</v>
      </c>
      <c r="BA43" s="58">
        <f t="shared" si="12"/>
        <v>55.4</v>
      </c>
      <c r="BB43" s="58">
        <f t="shared" si="13"/>
        <v>59.8</v>
      </c>
      <c r="BC43" s="58">
        <f t="shared" si="14"/>
        <v>57.8</v>
      </c>
      <c r="BD43" s="58">
        <f t="shared" si="15"/>
        <v>58.1</v>
      </c>
      <c r="BE43" s="58">
        <f t="shared" si="16"/>
        <v>58.2</v>
      </c>
      <c r="BF43" s="123">
        <f t="shared" si="17"/>
        <v>56</v>
      </c>
      <c r="BG43" s="58">
        <f t="shared" si="18"/>
        <v>57.6</v>
      </c>
      <c r="BH43" s="58">
        <f t="shared" si="19"/>
        <v>57</v>
      </c>
      <c r="BI43" s="58">
        <f t="shared" si="20"/>
        <v>56.2</v>
      </c>
      <c r="BJ43" s="58">
        <f t="shared" si="21"/>
        <v>57.3</v>
      </c>
      <c r="BK43" s="58">
        <f t="shared" si="22"/>
        <v>55.2</v>
      </c>
      <c r="BL43" s="58">
        <f t="shared" si="23"/>
        <v>57</v>
      </c>
      <c r="BM43" s="58">
        <f t="shared" si="24"/>
        <v>61.5</v>
      </c>
      <c r="BN43" s="58">
        <f t="shared" si="25"/>
        <v>57.9</v>
      </c>
      <c r="BO43" s="58">
        <f t="shared" si="26"/>
        <v>55.9</v>
      </c>
      <c r="BP43" s="58">
        <f t="shared" si="27"/>
        <v>55.5</v>
      </c>
      <c r="BQ43" s="124">
        <f>[1]!dbsum(AS43:BP43)</f>
        <v>71.3</v>
      </c>
    </row>
    <row r="44" spans="2:69" x14ac:dyDescent="0.3">
      <c r="B44" s="41" t="s">
        <v>431</v>
      </c>
      <c r="D44" s="41" t="s">
        <v>164</v>
      </c>
      <c r="F44" s="50"/>
      <c r="G44" t="s">
        <v>190</v>
      </c>
      <c r="H44" s="90">
        <v>78</v>
      </c>
      <c r="I44" s="58">
        <v>72</v>
      </c>
      <c r="J44" s="58">
        <v>78</v>
      </c>
      <c r="K44" s="58">
        <v>91</v>
      </c>
      <c r="L44" s="58">
        <v>69</v>
      </c>
      <c r="M44" s="58">
        <v>63</v>
      </c>
      <c r="N44" s="58">
        <v>68</v>
      </c>
      <c r="O44" s="58">
        <v>68</v>
      </c>
      <c r="P44" s="58">
        <v>65</v>
      </c>
      <c r="Q44" s="58">
        <v>64</v>
      </c>
      <c r="R44" s="58">
        <v>62</v>
      </c>
      <c r="S44" s="58">
        <v>61</v>
      </c>
      <c r="T44" s="58">
        <v>60</v>
      </c>
      <c r="U44" s="58">
        <v>56</v>
      </c>
      <c r="V44" s="58">
        <v>59</v>
      </c>
      <c r="W44" s="58">
        <v>56</v>
      </c>
      <c r="X44" s="58">
        <v>55</v>
      </c>
      <c r="Y44" s="58">
        <v>55</v>
      </c>
      <c r="Z44" s="58">
        <v>54</v>
      </c>
      <c r="AA44" s="58">
        <v>54</v>
      </c>
      <c r="AB44" s="58">
        <v>55</v>
      </c>
      <c r="AC44" s="58">
        <v>54</v>
      </c>
      <c r="AD44" s="58">
        <v>50</v>
      </c>
      <c r="AE44" s="118">
        <v>49</v>
      </c>
      <c r="AF44" s="59" t="s">
        <v>17</v>
      </c>
      <c r="AH44" s="111" cm="1">
        <f t="array" ref="AH44">[1]!dbsum(H44:J44)</f>
        <v>81.5</v>
      </c>
      <c r="AI44" s="112" cm="1">
        <f t="array" ref="AI44">[1]!dbsum(K44:M44)</f>
        <v>91</v>
      </c>
      <c r="AJ44" s="112" cm="1">
        <f t="array" ref="AJ44">[1]!dbsum(N44:P44)</f>
        <v>72</v>
      </c>
      <c r="AK44" s="112" cm="1">
        <f t="array" ref="AK44">[1]!dbsum(Q44:S44)</f>
        <v>67.3</v>
      </c>
      <c r="AL44" s="112" cm="1">
        <f t="array" ref="AL44">[1]!dbsum(T44:V44)</f>
        <v>63.4</v>
      </c>
      <c r="AM44" s="112" cm="1">
        <f t="array" ref="AM44">[1]!dbsum(W44:Y44)</f>
        <v>60.1</v>
      </c>
      <c r="AN44" s="112" cm="1">
        <f t="array" ref="AN44">[1]!dbsum(Z44:AB44)</f>
        <v>59.1</v>
      </c>
      <c r="AO44" s="113" cm="1">
        <f t="array" ref="AO44">[1]!dbsum(AC44:AE44)</f>
        <v>56.3</v>
      </c>
      <c r="AQ44" s="15" t="str">
        <f t="shared" si="2"/>
        <v>19b</v>
      </c>
      <c r="AR44" s="50" t="str">
        <f t="shared" si="3"/>
        <v>1m from turret to S of DAF1 extension</v>
      </c>
      <c r="AS44" s="90">
        <f t="shared" si="4"/>
        <v>47.8</v>
      </c>
      <c r="AT44" s="58">
        <f t="shared" si="5"/>
        <v>45.8</v>
      </c>
      <c r="AU44" s="58">
        <f t="shared" si="6"/>
        <v>55.5</v>
      </c>
      <c r="AV44" s="58">
        <f t="shared" si="7"/>
        <v>71.900000000000006</v>
      </c>
      <c r="AW44" s="58">
        <f t="shared" si="8"/>
        <v>52.9</v>
      </c>
      <c r="AX44" s="58">
        <f t="shared" si="9"/>
        <v>49.6</v>
      </c>
      <c r="AY44" s="58">
        <f t="shared" si="10"/>
        <v>57.1</v>
      </c>
      <c r="AZ44" s="58">
        <f t="shared" si="11"/>
        <v>59.4</v>
      </c>
      <c r="BA44" s="58">
        <f t="shared" si="12"/>
        <v>58.4</v>
      </c>
      <c r="BB44" s="58">
        <f t="shared" si="13"/>
        <v>59.8</v>
      </c>
      <c r="BC44" s="58">
        <f t="shared" si="14"/>
        <v>58.8</v>
      </c>
      <c r="BD44" s="58">
        <f t="shared" si="15"/>
        <v>59.1</v>
      </c>
      <c r="BE44" s="58">
        <f t="shared" si="16"/>
        <v>59.2</v>
      </c>
      <c r="BF44" s="123">
        <f t="shared" si="17"/>
        <v>56</v>
      </c>
      <c r="BG44" s="58">
        <f t="shared" si="18"/>
        <v>59.6</v>
      </c>
      <c r="BH44" s="58">
        <f t="shared" si="19"/>
        <v>57</v>
      </c>
      <c r="BI44" s="58">
        <f t="shared" si="20"/>
        <v>56.2</v>
      </c>
      <c r="BJ44" s="58">
        <f t="shared" si="21"/>
        <v>56.3</v>
      </c>
      <c r="BK44" s="58">
        <f t="shared" si="22"/>
        <v>55.2</v>
      </c>
      <c r="BL44" s="58">
        <f t="shared" si="23"/>
        <v>55</v>
      </c>
      <c r="BM44" s="58">
        <f t="shared" si="24"/>
        <v>55.5</v>
      </c>
      <c r="BN44" s="58">
        <f t="shared" si="25"/>
        <v>53.9</v>
      </c>
      <c r="BO44" s="58">
        <f t="shared" si="26"/>
        <v>48.9</v>
      </c>
      <c r="BP44" s="58">
        <f t="shared" si="27"/>
        <v>46.5</v>
      </c>
      <c r="BQ44" s="124">
        <f>[1]!dbsum(AS44:BP44)</f>
        <v>74.099999999999994</v>
      </c>
    </row>
    <row r="45" spans="2:69" x14ac:dyDescent="0.3">
      <c r="B45" s="41" t="s">
        <v>432</v>
      </c>
      <c r="D45" s="41" t="s">
        <v>165</v>
      </c>
      <c r="F45" s="50"/>
      <c r="G45" t="s">
        <v>191</v>
      </c>
      <c r="H45" s="90">
        <v>77</v>
      </c>
      <c r="I45" s="58">
        <v>61</v>
      </c>
      <c r="J45" s="58">
        <v>61</v>
      </c>
      <c r="K45" s="58">
        <v>65</v>
      </c>
      <c r="L45" s="58">
        <v>70</v>
      </c>
      <c r="M45" s="58">
        <v>69</v>
      </c>
      <c r="N45" s="58">
        <v>80</v>
      </c>
      <c r="O45" s="58">
        <v>71</v>
      </c>
      <c r="P45" s="58">
        <v>65</v>
      </c>
      <c r="Q45" s="58">
        <v>67</v>
      </c>
      <c r="R45" s="58">
        <v>62</v>
      </c>
      <c r="S45" s="58">
        <v>59</v>
      </c>
      <c r="T45" s="58">
        <v>63</v>
      </c>
      <c r="U45" s="58">
        <v>60</v>
      </c>
      <c r="V45" s="58">
        <v>60</v>
      </c>
      <c r="W45" s="58">
        <v>60</v>
      </c>
      <c r="X45" s="58">
        <v>59</v>
      </c>
      <c r="Y45" s="58">
        <v>57</v>
      </c>
      <c r="Z45" s="58">
        <v>55</v>
      </c>
      <c r="AA45" s="58">
        <v>53</v>
      </c>
      <c r="AB45" s="58">
        <v>52</v>
      </c>
      <c r="AC45" s="58">
        <v>49</v>
      </c>
      <c r="AD45" s="58">
        <v>47</v>
      </c>
      <c r="AE45" s="118">
        <v>44</v>
      </c>
      <c r="AF45" s="59" t="s">
        <v>17</v>
      </c>
      <c r="AH45" s="111" cm="1">
        <f t="array" ref="AH45">[1]!dbsum(H45:J45)</f>
        <v>77.2</v>
      </c>
      <c r="AI45" s="112" cm="1">
        <f t="array" ref="AI45">[1]!dbsum(K45:M45)</f>
        <v>73.2</v>
      </c>
      <c r="AJ45" s="112" cm="1">
        <f t="array" ref="AJ45">[1]!dbsum(N45:P45)</f>
        <v>80.599999999999994</v>
      </c>
      <c r="AK45" s="112" cm="1">
        <f t="array" ref="AK45">[1]!dbsum(Q45:S45)</f>
        <v>68.7</v>
      </c>
      <c r="AL45" s="112" cm="1">
        <f t="array" ref="AL45">[1]!dbsum(T45:V45)</f>
        <v>66</v>
      </c>
      <c r="AM45" s="112" cm="1">
        <f t="array" ref="AM45">[1]!dbsum(W45:Y45)</f>
        <v>63.6</v>
      </c>
      <c r="AN45" s="112" cm="1">
        <f t="array" ref="AN45">[1]!dbsum(Z45:AB45)</f>
        <v>58.3</v>
      </c>
      <c r="AO45" s="113" cm="1">
        <f t="array" ref="AO45">[1]!dbsum(AC45:AE45)</f>
        <v>51.9</v>
      </c>
      <c r="AQ45" s="15" t="str">
        <f t="shared" si="2"/>
        <v>19c</v>
      </c>
      <c r="AR45" s="50" t="str">
        <f t="shared" si="3"/>
        <v>1m from tonal noise emitting pipework to S of DAF1</v>
      </c>
      <c r="AS45" s="90">
        <f t="shared" si="4"/>
        <v>46.8</v>
      </c>
      <c r="AT45" s="58">
        <f t="shared" si="5"/>
        <v>34.799999999999997</v>
      </c>
      <c r="AU45" s="58">
        <f t="shared" si="6"/>
        <v>38.5</v>
      </c>
      <c r="AV45" s="58">
        <f t="shared" si="7"/>
        <v>45.9</v>
      </c>
      <c r="AW45" s="58">
        <f t="shared" si="8"/>
        <v>53.9</v>
      </c>
      <c r="AX45" s="58">
        <f t="shared" si="9"/>
        <v>55.6</v>
      </c>
      <c r="AY45" s="58">
        <f t="shared" si="10"/>
        <v>69.099999999999994</v>
      </c>
      <c r="AZ45" s="58">
        <f t="shared" si="11"/>
        <v>62.4</v>
      </c>
      <c r="BA45" s="58">
        <f t="shared" si="12"/>
        <v>58.4</v>
      </c>
      <c r="BB45" s="58">
        <f t="shared" si="13"/>
        <v>62.8</v>
      </c>
      <c r="BC45" s="58">
        <f t="shared" si="14"/>
        <v>58.8</v>
      </c>
      <c r="BD45" s="58">
        <f t="shared" si="15"/>
        <v>57.1</v>
      </c>
      <c r="BE45" s="58">
        <f t="shared" si="16"/>
        <v>62.2</v>
      </c>
      <c r="BF45" s="123">
        <f t="shared" si="17"/>
        <v>60</v>
      </c>
      <c r="BG45" s="58">
        <f t="shared" si="18"/>
        <v>60.6</v>
      </c>
      <c r="BH45" s="58">
        <f t="shared" si="19"/>
        <v>61</v>
      </c>
      <c r="BI45" s="58">
        <f t="shared" si="20"/>
        <v>60.2</v>
      </c>
      <c r="BJ45" s="58">
        <f t="shared" si="21"/>
        <v>58.3</v>
      </c>
      <c r="BK45" s="58">
        <f t="shared" si="22"/>
        <v>56.2</v>
      </c>
      <c r="BL45" s="58">
        <f t="shared" si="23"/>
        <v>54</v>
      </c>
      <c r="BM45" s="58">
        <f t="shared" si="24"/>
        <v>52.5</v>
      </c>
      <c r="BN45" s="58">
        <f t="shared" si="25"/>
        <v>48.9</v>
      </c>
      <c r="BO45" s="58">
        <f t="shared" si="26"/>
        <v>45.9</v>
      </c>
      <c r="BP45" s="58">
        <f t="shared" si="27"/>
        <v>41.5</v>
      </c>
      <c r="BQ45" s="124">
        <f>[1]!dbsum(AS45:BP45)</f>
        <v>73.5</v>
      </c>
    </row>
    <row r="46" spans="2:69" x14ac:dyDescent="0.3">
      <c r="B46" s="41" t="s">
        <v>435</v>
      </c>
      <c r="D46" s="41">
        <v>20</v>
      </c>
      <c r="E46" s="58">
        <v>20</v>
      </c>
      <c r="F46" s="41"/>
      <c r="G46" t="s">
        <v>267</v>
      </c>
      <c r="H46" s="90">
        <v>67</v>
      </c>
      <c r="I46" s="58">
        <v>57</v>
      </c>
      <c r="J46" s="58">
        <v>65</v>
      </c>
      <c r="K46" s="58">
        <v>78</v>
      </c>
      <c r="L46" s="58">
        <v>61</v>
      </c>
      <c r="M46" s="58">
        <v>58</v>
      </c>
      <c r="N46" s="58">
        <v>60</v>
      </c>
      <c r="O46" s="58">
        <v>57</v>
      </c>
      <c r="P46" s="58">
        <v>56</v>
      </c>
      <c r="Q46" s="58">
        <v>57</v>
      </c>
      <c r="R46" s="58">
        <v>56</v>
      </c>
      <c r="S46" s="58">
        <v>55</v>
      </c>
      <c r="T46" s="58">
        <v>57</v>
      </c>
      <c r="U46" s="58">
        <v>53</v>
      </c>
      <c r="V46" s="58">
        <v>53</v>
      </c>
      <c r="W46" s="58">
        <v>50</v>
      </c>
      <c r="X46" s="58">
        <v>50</v>
      </c>
      <c r="Y46" s="58">
        <v>48</v>
      </c>
      <c r="Z46" s="58">
        <v>46</v>
      </c>
      <c r="AA46" s="58">
        <v>44</v>
      </c>
      <c r="AB46" s="58">
        <v>43</v>
      </c>
      <c r="AC46" s="58">
        <v>42</v>
      </c>
      <c r="AD46" s="58">
        <v>38</v>
      </c>
      <c r="AE46" s="118">
        <v>35</v>
      </c>
      <c r="AF46" s="59" t="s">
        <v>17</v>
      </c>
      <c r="AH46" s="111" cm="1">
        <f t="array" ref="AH46">[1]!dbsum(H46:J46)</f>
        <v>69.400000000000006</v>
      </c>
      <c r="AI46" s="112" cm="1">
        <f t="array" ref="AI46">[1]!dbsum(K46:M46)</f>
        <v>78.099999999999994</v>
      </c>
      <c r="AJ46" s="112" cm="1">
        <f t="array" ref="AJ46">[1]!dbsum(N46:P46)</f>
        <v>62.8</v>
      </c>
      <c r="AK46" s="112" cm="1">
        <f t="array" ref="AK46">[1]!dbsum(Q46:S46)</f>
        <v>60.8</v>
      </c>
      <c r="AL46" s="112" cm="1">
        <f t="array" ref="AL46">[1]!dbsum(T46:V46)</f>
        <v>59.5</v>
      </c>
      <c r="AM46" s="112" cm="1">
        <f t="array" ref="AM46">[1]!dbsum(W46:Y46)</f>
        <v>54.2</v>
      </c>
      <c r="AN46" s="112" cm="1">
        <f t="array" ref="AN46">[1]!dbsum(Z46:AB46)</f>
        <v>49.3</v>
      </c>
      <c r="AO46" s="113" cm="1">
        <f t="array" ref="AO46">[1]!dbsum(AC46:AE46)</f>
        <v>44</v>
      </c>
      <c r="AQ46" s="15">
        <f t="shared" si="2"/>
        <v>20</v>
      </c>
      <c r="AR46" s="50" t="str">
        <f t="shared" si="3"/>
        <v>1m to W right corner of DAF1 extension / MBR Building</v>
      </c>
      <c r="AS46" s="90">
        <f t="shared" si="4"/>
        <v>36.799999999999997</v>
      </c>
      <c r="AT46" s="58">
        <f t="shared" si="5"/>
        <v>30.8</v>
      </c>
      <c r="AU46" s="58">
        <f t="shared" si="6"/>
        <v>42.5</v>
      </c>
      <c r="AV46" s="58">
        <f t="shared" si="7"/>
        <v>58.9</v>
      </c>
      <c r="AW46" s="58">
        <f t="shared" si="8"/>
        <v>44.9</v>
      </c>
      <c r="AX46" s="58">
        <f t="shared" si="9"/>
        <v>44.6</v>
      </c>
      <c r="AY46" s="58">
        <f t="shared" si="10"/>
        <v>49.1</v>
      </c>
      <c r="AZ46" s="58">
        <f t="shared" si="11"/>
        <v>48.4</v>
      </c>
      <c r="BA46" s="58">
        <f t="shared" si="12"/>
        <v>49.4</v>
      </c>
      <c r="BB46" s="58">
        <f t="shared" si="13"/>
        <v>52.8</v>
      </c>
      <c r="BC46" s="58">
        <f t="shared" si="14"/>
        <v>52.8</v>
      </c>
      <c r="BD46" s="58">
        <f t="shared" si="15"/>
        <v>53.1</v>
      </c>
      <c r="BE46" s="58">
        <f t="shared" si="16"/>
        <v>56.2</v>
      </c>
      <c r="BF46" s="123">
        <f t="shared" si="17"/>
        <v>53</v>
      </c>
      <c r="BG46" s="58">
        <f t="shared" si="18"/>
        <v>53.6</v>
      </c>
      <c r="BH46" s="58">
        <f t="shared" si="19"/>
        <v>51</v>
      </c>
      <c r="BI46" s="58">
        <f t="shared" si="20"/>
        <v>51.2</v>
      </c>
      <c r="BJ46" s="58">
        <f t="shared" si="21"/>
        <v>49.3</v>
      </c>
      <c r="BK46" s="58">
        <f t="shared" si="22"/>
        <v>47.2</v>
      </c>
      <c r="BL46" s="58">
        <f t="shared" si="23"/>
        <v>45</v>
      </c>
      <c r="BM46" s="58">
        <f t="shared" si="24"/>
        <v>43.5</v>
      </c>
      <c r="BN46" s="58">
        <f t="shared" si="25"/>
        <v>41.9</v>
      </c>
      <c r="BO46" s="58">
        <f t="shared" si="26"/>
        <v>36.9</v>
      </c>
      <c r="BP46" s="58">
        <f t="shared" si="27"/>
        <v>32.5</v>
      </c>
      <c r="BQ46" s="124">
        <f>[1]!dbsum(AS46:BP46)</f>
        <v>64.8</v>
      </c>
    </row>
    <row r="47" spans="2:69" x14ac:dyDescent="0.3">
      <c r="B47" s="41" t="s">
        <v>434</v>
      </c>
      <c r="D47" s="41">
        <v>21</v>
      </c>
      <c r="E47" s="58">
        <v>21</v>
      </c>
      <c r="F47" s="41"/>
      <c r="G47" t="s">
        <v>268</v>
      </c>
      <c r="H47" s="90">
        <v>79</v>
      </c>
      <c r="I47" s="58">
        <v>63</v>
      </c>
      <c r="J47" s="58">
        <v>61</v>
      </c>
      <c r="K47" s="58">
        <v>71</v>
      </c>
      <c r="L47" s="58">
        <v>60</v>
      </c>
      <c r="M47" s="58">
        <v>59</v>
      </c>
      <c r="N47" s="58">
        <v>61</v>
      </c>
      <c r="O47" s="58">
        <v>60</v>
      </c>
      <c r="P47" s="58">
        <v>58</v>
      </c>
      <c r="Q47" s="58">
        <v>57</v>
      </c>
      <c r="R47" s="58">
        <v>58</v>
      </c>
      <c r="S47" s="58">
        <v>57</v>
      </c>
      <c r="T47" s="58">
        <v>57</v>
      </c>
      <c r="U47" s="58">
        <v>55</v>
      </c>
      <c r="V47" s="58">
        <v>55</v>
      </c>
      <c r="W47" s="58">
        <v>54</v>
      </c>
      <c r="X47" s="58">
        <v>52</v>
      </c>
      <c r="Y47" s="58">
        <v>52</v>
      </c>
      <c r="Z47" s="58">
        <v>50</v>
      </c>
      <c r="AA47" s="58">
        <v>47</v>
      </c>
      <c r="AB47" s="58">
        <v>45</v>
      </c>
      <c r="AC47" s="58">
        <v>44</v>
      </c>
      <c r="AD47" s="58">
        <v>40</v>
      </c>
      <c r="AE47" s="118">
        <v>37</v>
      </c>
      <c r="AF47" s="59" t="s">
        <v>17</v>
      </c>
      <c r="AH47" s="111" cm="1">
        <f t="array" ref="AH47">[1]!dbsum(H47:J47)</f>
        <v>79.2</v>
      </c>
      <c r="AI47" s="112" cm="1">
        <f t="array" ref="AI47">[1]!dbsum(K47:M47)</f>
        <v>71.599999999999994</v>
      </c>
      <c r="AJ47" s="112" cm="1">
        <f t="array" ref="AJ47">[1]!dbsum(N47:P47)</f>
        <v>64.599999999999994</v>
      </c>
      <c r="AK47" s="112" cm="1">
        <f t="array" ref="AK47">[1]!dbsum(Q47:S47)</f>
        <v>62.1</v>
      </c>
      <c r="AL47" s="112" cm="1">
        <f t="array" ref="AL47">[1]!dbsum(T47:V47)</f>
        <v>60.5</v>
      </c>
      <c r="AM47" s="112" cm="1">
        <f t="array" ref="AM47">[1]!dbsum(W47:Y47)</f>
        <v>57.5</v>
      </c>
      <c r="AN47" s="112" cm="1">
        <f t="array" ref="AN47">[1]!dbsum(Z47:AB47)</f>
        <v>52.6</v>
      </c>
      <c r="AO47" s="113" cm="1">
        <f t="array" ref="AO47">[1]!dbsum(AC47:AE47)</f>
        <v>46</v>
      </c>
      <c r="AQ47" s="15">
        <f t="shared" si="2"/>
        <v>21</v>
      </c>
      <c r="AR47" s="50" t="str">
        <f t="shared" si="3"/>
        <v>5m from front DAF1 extension / MBR Building</v>
      </c>
      <c r="AS47" s="90">
        <f t="shared" si="4"/>
        <v>48.8</v>
      </c>
      <c r="AT47" s="58">
        <f t="shared" si="5"/>
        <v>36.799999999999997</v>
      </c>
      <c r="AU47" s="58">
        <f t="shared" si="6"/>
        <v>38.5</v>
      </c>
      <c r="AV47" s="58">
        <f t="shared" si="7"/>
        <v>51.9</v>
      </c>
      <c r="AW47" s="58">
        <f t="shared" si="8"/>
        <v>43.9</v>
      </c>
      <c r="AX47" s="58">
        <f t="shared" si="9"/>
        <v>45.6</v>
      </c>
      <c r="AY47" s="58">
        <f t="shared" si="10"/>
        <v>50.1</v>
      </c>
      <c r="AZ47" s="58">
        <f t="shared" si="11"/>
        <v>51.4</v>
      </c>
      <c r="BA47" s="58">
        <f t="shared" si="12"/>
        <v>51.4</v>
      </c>
      <c r="BB47" s="58">
        <f t="shared" si="13"/>
        <v>52.8</v>
      </c>
      <c r="BC47" s="58">
        <f t="shared" si="14"/>
        <v>54.8</v>
      </c>
      <c r="BD47" s="58">
        <f t="shared" si="15"/>
        <v>55.1</v>
      </c>
      <c r="BE47" s="58">
        <f t="shared" si="16"/>
        <v>56.2</v>
      </c>
      <c r="BF47" s="123">
        <f t="shared" si="17"/>
        <v>55</v>
      </c>
      <c r="BG47" s="58">
        <f t="shared" si="18"/>
        <v>55.6</v>
      </c>
      <c r="BH47" s="58">
        <f t="shared" si="19"/>
        <v>55</v>
      </c>
      <c r="BI47" s="58">
        <f t="shared" si="20"/>
        <v>53.2</v>
      </c>
      <c r="BJ47" s="58">
        <f t="shared" si="21"/>
        <v>53.3</v>
      </c>
      <c r="BK47" s="58">
        <f t="shared" si="22"/>
        <v>51.2</v>
      </c>
      <c r="BL47" s="58">
        <f t="shared" si="23"/>
        <v>48</v>
      </c>
      <c r="BM47" s="58">
        <f t="shared" si="24"/>
        <v>45.5</v>
      </c>
      <c r="BN47" s="58">
        <f t="shared" si="25"/>
        <v>43.9</v>
      </c>
      <c r="BO47" s="58">
        <f t="shared" si="26"/>
        <v>38.9</v>
      </c>
      <c r="BP47" s="58">
        <f t="shared" si="27"/>
        <v>34.5</v>
      </c>
      <c r="BQ47" s="124">
        <f>[1]!dbsum(AS47:BP47)</f>
        <v>65.599999999999994</v>
      </c>
    </row>
    <row r="48" spans="2:69" x14ac:dyDescent="0.3">
      <c r="B48" s="41" t="s">
        <v>433</v>
      </c>
      <c r="D48" s="41" t="s">
        <v>166</v>
      </c>
      <c r="F48" s="50"/>
      <c r="G48" t="s">
        <v>192</v>
      </c>
      <c r="H48" s="90">
        <v>75</v>
      </c>
      <c r="I48" s="58">
        <v>64</v>
      </c>
      <c r="J48" s="58">
        <v>57</v>
      </c>
      <c r="K48" s="58">
        <v>66</v>
      </c>
      <c r="L48" s="58">
        <v>61</v>
      </c>
      <c r="M48" s="58">
        <v>60</v>
      </c>
      <c r="N48" s="58">
        <v>67</v>
      </c>
      <c r="O48" s="58">
        <v>59</v>
      </c>
      <c r="P48" s="58">
        <v>57</v>
      </c>
      <c r="Q48" s="58">
        <v>58</v>
      </c>
      <c r="R48" s="58">
        <v>58</v>
      </c>
      <c r="S48" s="58">
        <v>59</v>
      </c>
      <c r="T48" s="58">
        <v>62</v>
      </c>
      <c r="U48" s="58">
        <v>58</v>
      </c>
      <c r="V48" s="58">
        <v>58</v>
      </c>
      <c r="W48" s="58">
        <v>58</v>
      </c>
      <c r="X48" s="58">
        <v>58</v>
      </c>
      <c r="Y48" s="58">
        <v>59</v>
      </c>
      <c r="Z48" s="58">
        <v>57</v>
      </c>
      <c r="AA48" s="58">
        <v>53</v>
      </c>
      <c r="AB48" s="58">
        <v>51</v>
      </c>
      <c r="AC48" s="58">
        <v>49</v>
      </c>
      <c r="AD48" s="58">
        <v>45</v>
      </c>
      <c r="AE48" s="118">
        <v>42</v>
      </c>
      <c r="AF48" s="59" t="s">
        <v>17</v>
      </c>
      <c r="AH48" s="111" cm="1">
        <f t="array" ref="AH48">[1]!dbsum(H48:J48)</f>
        <v>75.400000000000006</v>
      </c>
      <c r="AI48" s="112" cm="1">
        <f t="array" ref="AI48">[1]!dbsum(K48:M48)</f>
        <v>68</v>
      </c>
      <c r="AJ48" s="112" cm="1">
        <f t="array" ref="AJ48">[1]!dbsum(N48:P48)</f>
        <v>68</v>
      </c>
      <c r="AK48" s="112" cm="1">
        <f t="array" ref="AK48">[1]!dbsum(Q48:S48)</f>
        <v>63.1</v>
      </c>
      <c r="AL48" s="112" cm="1">
        <f t="array" ref="AL48">[1]!dbsum(T48:V48)</f>
        <v>64.5</v>
      </c>
      <c r="AM48" s="112" cm="1">
        <f t="array" ref="AM48">[1]!dbsum(W48:Y48)</f>
        <v>63.1</v>
      </c>
      <c r="AN48" s="112" cm="1">
        <f t="array" ref="AN48">[1]!dbsum(Z48:AB48)</f>
        <v>59.2</v>
      </c>
      <c r="AO48" s="113" cm="1">
        <f t="array" ref="AO48">[1]!dbsum(AC48:AE48)</f>
        <v>51</v>
      </c>
      <c r="AQ48" s="15" t="str">
        <f t="shared" si="2"/>
        <v>21a</v>
      </c>
      <c r="AR48" s="50" t="str">
        <f t="shared" si="3"/>
        <v>1m from front DAF1 extension</v>
      </c>
      <c r="AS48" s="90">
        <f t="shared" si="4"/>
        <v>44.8</v>
      </c>
      <c r="AT48" s="58">
        <f t="shared" si="5"/>
        <v>37.799999999999997</v>
      </c>
      <c r="AU48" s="58">
        <f t="shared" si="6"/>
        <v>34.5</v>
      </c>
      <c r="AV48" s="58">
        <f t="shared" si="7"/>
        <v>46.9</v>
      </c>
      <c r="AW48" s="58">
        <f t="shared" si="8"/>
        <v>44.9</v>
      </c>
      <c r="AX48" s="58">
        <f t="shared" si="9"/>
        <v>46.6</v>
      </c>
      <c r="AY48" s="58">
        <f t="shared" si="10"/>
        <v>56.1</v>
      </c>
      <c r="AZ48" s="58">
        <f t="shared" si="11"/>
        <v>50.4</v>
      </c>
      <c r="BA48" s="58">
        <f t="shared" si="12"/>
        <v>50.4</v>
      </c>
      <c r="BB48" s="58">
        <f t="shared" si="13"/>
        <v>53.8</v>
      </c>
      <c r="BC48" s="58">
        <f t="shared" si="14"/>
        <v>54.8</v>
      </c>
      <c r="BD48" s="58">
        <f t="shared" si="15"/>
        <v>57.1</v>
      </c>
      <c r="BE48" s="58">
        <f t="shared" si="16"/>
        <v>61.2</v>
      </c>
      <c r="BF48" s="123">
        <f t="shared" si="17"/>
        <v>58</v>
      </c>
      <c r="BG48" s="58">
        <f t="shared" si="18"/>
        <v>58.6</v>
      </c>
      <c r="BH48" s="58">
        <f t="shared" si="19"/>
        <v>59</v>
      </c>
      <c r="BI48" s="58">
        <f t="shared" si="20"/>
        <v>59.2</v>
      </c>
      <c r="BJ48" s="58">
        <f t="shared" si="21"/>
        <v>60.3</v>
      </c>
      <c r="BK48" s="58">
        <f t="shared" si="22"/>
        <v>58.2</v>
      </c>
      <c r="BL48" s="58">
        <f t="shared" si="23"/>
        <v>54</v>
      </c>
      <c r="BM48" s="58">
        <f t="shared" si="24"/>
        <v>51.5</v>
      </c>
      <c r="BN48" s="58">
        <f t="shared" si="25"/>
        <v>48.9</v>
      </c>
      <c r="BO48" s="58">
        <f t="shared" si="26"/>
        <v>43.9</v>
      </c>
      <c r="BP48" s="58">
        <f t="shared" si="27"/>
        <v>39.5</v>
      </c>
      <c r="BQ48" s="124">
        <f>[1]!dbsum(AS48:BP48)</f>
        <v>69.2</v>
      </c>
    </row>
    <row r="49" spans="2:69" x14ac:dyDescent="0.3">
      <c r="B49" s="41" t="s">
        <v>436</v>
      </c>
      <c r="D49" s="41">
        <v>22</v>
      </c>
      <c r="E49" s="58">
        <v>22</v>
      </c>
      <c r="F49" s="41">
        <v>17</v>
      </c>
      <c r="G49" t="s">
        <v>193</v>
      </c>
      <c r="H49" s="90">
        <v>64</v>
      </c>
      <c r="I49" s="58">
        <v>58</v>
      </c>
      <c r="J49" s="58">
        <v>60</v>
      </c>
      <c r="K49" s="58">
        <v>67</v>
      </c>
      <c r="L49" s="58">
        <v>64</v>
      </c>
      <c r="M49" s="58">
        <v>61</v>
      </c>
      <c r="N49" s="58">
        <v>61</v>
      </c>
      <c r="O49" s="58">
        <v>59</v>
      </c>
      <c r="P49" s="58">
        <v>60</v>
      </c>
      <c r="Q49" s="58">
        <v>59</v>
      </c>
      <c r="R49" s="58">
        <v>59</v>
      </c>
      <c r="S49" s="58">
        <v>58</v>
      </c>
      <c r="T49" s="58">
        <v>58</v>
      </c>
      <c r="U49" s="58">
        <v>60</v>
      </c>
      <c r="V49" s="58">
        <v>60</v>
      </c>
      <c r="W49" s="58">
        <v>59</v>
      </c>
      <c r="X49" s="58">
        <v>58</v>
      </c>
      <c r="Y49" s="58">
        <v>58</v>
      </c>
      <c r="Z49" s="58">
        <v>59</v>
      </c>
      <c r="AA49" s="58">
        <v>58</v>
      </c>
      <c r="AB49" s="58">
        <v>58</v>
      </c>
      <c r="AC49" s="58">
        <v>62</v>
      </c>
      <c r="AD49" s="58">
        <v>58</v>
      </c>
      <c r="AE49" s="118">
        <v>57</v>
      </c>
      <c r="AF49" s="59" t="s">
        <v>17</v>
      </c>
      <c r="AH49" s="111" cm="1">
        <f t="array" ref="AH49">[1]!dbsum(H49:J49)</f>
        <v>66.2</v>
      </c>
      <c r="AI49" s="112" cm="1">
        <f t="array" ref="AI49">[1]!dbsum(K49:M49)</f>
        <v>69.400000000000006</v>
      </c>
      <c r="AJ49" s="112" cm="1">
        <f t="array" ref="AJ49">[1]!dbsum(N49:P49)</f>
        <v>64.8</v>
      </c>
      <c r="AK49" s="112" cm="1">
        <f t="array" ref="AK49">[1]!dbsum(Q49:S49)</f>
        <v>63.5</v>
      </c>
      <c r="AL49" s="112" cm="1">
        <f t="array" ref="AL49">[1]!dbsum(T49:V49)</f>
        <v>64.2</v>
      </c>
      <c r="AM49" s="112" cm="1">
        <f t="array" ref="AM49">[1]!dbsum(W49:Y49)</f>
        <v>63.1</v>
      </c>
      <c r="AN49" s="112" cm="1">
        <f t="array" ref="AN49">[1]!dbsum(Z49:AB49)</f>
        <v>63.1</v>
      </c>
      <c r="AO49" s="113" cm="1">
        <f t="array" ref="AO49">[1]!dbsum(AC49:AE49)</f>
        <v>64.3</v>
      </c>
      <c r="AQ49" s="15">
        <f t="shared" si="2"/>
        <v>22</v>
      </c>
      <c r="AR49" s="50" t="str">
        <f t="shared" si="3"/>
        <v>1m from shorter of ground level pumps</v>
      </c>
      <c r="AS49" s="90">
        <f t="shared" si="4"/>
        <v>33.799999999999997</v>
      </c>
      <c r="AT49" s="58">
        <f t="shared" si="5"/>
        <v>31.8</v>
      </c>
      <c r="AU49" s="58">
        <f t="shared" si="6"/>
        <v>37.5</v>
      </c>
      <c r="AV49" s="58">
        <f t="shared" si="7"/>
        <v>47.9</v>
      </c>
      <c r="AW49" s="58">
        <f t="shared" si="8"/>
        <v>47.9</v>
      </c>
      <c r="AX49" s="58">
        <f t="shared" si="9"/>
        <v>47.6</v>
      </c>
      <c r="AY49" s="58">
        <f t="shared" si="10"/>
        <v>50.1</v>
      </c>
      <c r="AZ49" s="58">
        <f t="shared" si="11"/>
        <v>50.4</v>
      </c>
      <c r="BA49" s="58">
        <f t="shared" si="12"/>
        <v>53.4</v>
      </c>
      <c r="BB49" s="58">
        <f t="shared" si="13"/>
        <v>54.8</v>
      </c>
      <c r="BC49" s="58">
        <f t="shared" si="14"/>
        <v>55.8</v>
      </c>
      <c r="BD49" s="58">
        <f t="shared" si="15"/>
        <v>56.1</v>
      </c>
      <c r="BE49" s="58">
        <f t="shared" si="16"/>
        <v>57.2</v>
      </c>
      <c r="BF49" s="123">
        <f t="shared" si="17"/>
        <v>60</v>
      </c>
      <c r="BG49" s="58">
        <f t="shared" si="18"/>
        <v>60.6</v>
      </c>
      <c r="BH49" s="58">
        <f t="shared" si="19"/>
        <v>60</v>
      </c>
      <c r="BI49" s="58">
        <f t="shared" si="20"/>
        <v>59.2</v>
      </c>
      <c r="BJ49" s="58">
        <f t="shared" si="21"/>
        <v>59.3</v>
      </c>
      <c r="BK49" s="58">
        <f t="shared" si="22"/>
        <v>60.2</v>
      </c>
      <c r="BL49" s="58">
        <f t="shared" si="23"/>
        <v>59</v>
      </c>
      <c r="BM49" s="58">
        <f t="shared" si="24"/>
        <v>58.5</v>
      </c>
      <c r="BN49" s="58">
        <f t="shared" si="25"/>
        <v>61.9</v>
      </c>
      <c r="BO49" s="58">
        <f t="shared" si="26"/>
        <v>56.9</v>
      </c>
      <c r="BP49" s="58">
        <f t="shared" si="27"/>
        <v>54.5</v>
      </c>
      <c r="BQ49" s="124">
        <f>[1]!dbsum(AS49:BP49)</f>
        <v>70.8</v>
      </c>
    </row>
    <row r="50" spans="2:69" x14ac:dyDescent="0.3">
      <c r="B50" s="41" t="s">
        <v>437</v>
      </c>
      <c r="D50" s="41">
        <v>23</v>
      </c>
      <c r="E50" s="58">
        <v>23</v>
      </c>
      <c r="F50" s="41">
        <v>17</v>
      </c>
      <c r="G50" t="s">
        <v>194</v>
      </c>
      <c r="H50" s="90">
        <v>64</v>
      </c>
      <c r="I50" s="58">
        <v>61</v>
      </c>
      <c r="J50" s="58">
        <v>61</v>
      </c>
      <c r="K50" s="58">
        <v>67</v>
      </c>
      <c r="L50" s="58">
        <v>62</v>
      </c>
      <c r="M50" s="58">
        <v>60</v>
      </c>
      <c r="N50" s="58">
        <v>61</v>
      </c>
      <c r="O50" s="58">
        <v>60</v>
      </c>
      <c r="P50" s="58">
        <v>60</v>
      </c>
      <c r="Q50" s="58">
        <v>61</v>
      </c>
      <c r="R50" s="58">
        <v>59</v>
      </c>
      <c r="S50" s="58">
        <v>58</v>
      </c>
      <c r="T50" s="58">
        <v>57</v>
      </c>
      <c r="U50" s="58">
        <v>57</v>
      </c>
      <c r="V50" s="58">
        <v>58</v>
      </c>
      <c r="W50" s="58">
        <v>56</v>
      </c>
      <c r="X50" s="58">
        <v>55</v>
      </c>
      <c r="Y50" s="58">
        <v>54</v>
      </c>
      <c r="Z50" s="58">
        <v>53</v>
      </c>
      <c r="AA50" s="58">
        <v>52</v>
      </c>
      <c r="AB50" s="58">
        <v>52</v>
      </c>
      <c r="AC50" s="58">
        <v>56</v>
      </c>
      <c r="AD50" s="58">
        <v>48</v>
      </c>
      <c r="AE50" s="118">
        <v>47</v>
      </c>
      <c r="AF50" s="59" t="s">
        <v>17</v>
      </c>
      <c r="AH50" s="111" cm="1">
        <f t="array" ref="AH50">[1]!dbsum(H50:J50)</f>
        <v>67</v>
      </c>
      <c r="AI50" s="112" cm="1">
        <f t="array" ref="AI50">[1]!dbsum(K50:M50)</f>
        <v>68.8</v>
      </c>
      <c r="AJ50" s="112" cm="1">
        <f t="array" ref="AJ50">[1]!dbsum(N50:P50)</f>
        <v>65.099999999999994</v>
      </c>
      <c r="AK50" s="112" cm="1">
        <f t="array" ref="AK50">[1]!dbsum(Q50:S50)</f>
        <v>64.3</v>
      </c>
      <c r="AL50" s="112" cm="1">
        <f t="array" ref="AL50">[1]!dbsum(T50:V50)</f>
        <v>62.1</v>
      </c>
      <c r="AM50" s="112" cm="1">
        <f t="array" ref="AM50">[1]!dbsum(W50:Y50)</f>
        <v>59.8</v>
      </c>
      <c r="AN50" s="112" cm="1">
        <f t="array" ref="AN50">[1]!dbsum(Z50:AB50)</f>
        <v>57.1</v>
      </c>
      <c r="AO50" s="113" cm="1">
        <f t="array" ref="AO50">[1]!dbsum(AC50:AE50)</f>
        <v>57.1</v>
      </c>
      <c r="AQ50" s="15">
        <f t="shared" si="2"/>
        <v>23</v>
      </c>
      <c r="AR50" s="50" t="str">
        <f t="shared" si="3"/>
        <v>1m from longer of ground level pumps</v>
      </c>
      <c r="AS50" s="90">
        <f t="shared" si="4"/>
        <v>33.799999999999997</v>
      </c>
      <c r="AT50" s="58">
        <f t="shared" si="5"/>
        <v>34.799999999999997</v>
      </c>
      <c r="AU50" s="58">
        <f t="shared" si="6"/>
        <v>38.5</v>
      </c>
      <c r="AV50" s="58">
        <f t="shared" si="7"/>
        <v>47.9</v>
      </c>
      <c r="AW50" s="58">
        <f t="shared" si="8"/>
        <v>45.9</v>
      </c>
      <c r="AX50" s="58">
        <f t="shared" si="9"/>
        <v>46.6</v>
      </c>
      <c r="AY50" s="58">
        <f t="shared" si="10"/>
        <v>50.1</v>
      </c>
      <c r="AZ50" s="58">
        <f t="shared" si="11"/>
        <v>51.4</v>
      </c>
      <c r="BA50" s="58">
        <f t="shared" si="12"/>
        <v>53.4</v>
      </c>
      <c r="BB50" s="58">
        <f t="shared" si="13"/>
        <v>56.8</v>
      </c>
      <c r="BC50" s="58">
        <f t="shared" si="14"/>
        <v>55.8</v>
      </c>
      <c r="BD50" s="58">
        <f t="shared" si="15"/>
        <v>56.1</v>
      </c>
      <c r="BE50" s="58">
        <f t="shared" si="16"/>
        <v>56.2</v>
      </c>
      <c r="BF50" s="123">
        <f t="shared" si="17"/>
        <v>57</v>
      </c>
      <c r="BG50" s="58">
        <f t="shared" si="18"/>
        <v>58.6</v>
      </c>
      <c r="BH50" s="58">
        <f t="shared" si="19"/>
        <v>57</v>
      </c>
      <c r="BI50" s="58">
        <f t="shared" si="20"/>
        <v>56.2</v>
      </c>
      <c r="BJ50" s="58">
        <f t="shared" si="21"/>
        <v>55.3</v>
      </c>
      <c r="BK50" s="58">
        <f t="shared" si="22"/>
        <v>54.2</v>
      </c>
      <c r="BL50" s="58">
        <f t="shared" si="23"/>
        <v>53</v>
      </c>
      <c r="BM50" s="58">
        <f t="shared" si="24"/>
        <v>52.5</v>
      </c>
      <c r="BN50" s="58">
        <f t="shared" si="25"/>
        <v>55.9</v>
      </c>
      <c r="BO50" s="58">
        <f t="shared" si="26"/>
        <v>46.9</v>
      </c>
      <c r="BP50" s="58">
        <f t="shared" si="27"/>
        <v>44.5</v>
      </c>
      <c r="BQ50" s="124">
        <f>[1]!dbsum(AS50:BP50)</f>
        <v>67.7</v>
      </c>
    </row>
    <row r="51" spans="2:69" x14ac:dyDescent="0.3">
      <c r="B51" s="41" t="s">
        <v>438</v>
      </c>
      <c r="D51" s="41">
        <v>24</v>
      </c>
      <c r="E51" s="58">
        <v>24</v>
      </c>
      <c r="F51" s="41"/>
      <c r="G51" t="s">
        <v>115</v>
      </c>
      <c r="H51" s="90">
        <v>68</v>
      </c>
      <c r="I51" s="58">
        <v>61</v>
      </c>
      <c r="J51" s="58">
        <v>64</v>
      </c>
      <c r="K51" s="58">
        <v>65</v>
      </c>
      <c r="L51" s="58">
        <v>64</v>
      </c>
      <c r="M51" s="58">
        <v>67</v>
      </c>
      <c r="N51" s="58">
        <v>65</v>
      </c>
      <c r="O51" s="58">
        <v>63</v>
      </c>
      <c r="P51" s="58">
        <v>65</v>
      </c>
      <c r="Q51" s="58">
        <v>63</v>
      </c>
      <c r="R51" s="58">
        <v>66</v>
      </c>
      <c r="S51" s="58">
        <v>63</v>
      </c>
      <c r="T51" s="58">
        <v>64</v>
      </c>
      <c r="U51" s="58">
        <v>66</v>
      </c>
      <c r="V51" s="58">
        <v>66</v>
      </c>
      <c r="W51" s="58">
        <v>63</v>
      </c>
      <c r="X51" s="58">
        <v>62</v>
      </c>
      <c r="Y51" s="58">
        <v>58</v>
      </c>
      <c r="Z51" s="58">
        <v>56</v>
      </c>
      <c r="AA51" s="58">
        <v>54</v>
      </c>
      <c r="AB51" s="58">
        <v>52</v>
      </c>
      <c r="AC51" s="58">
        <v>50</v>
      </c>
      <c r="AD51" s="58">
        <v>47</v>
      </c>
      <c r="AE51" s="118">
        <v>44</v>
      </c>
      <c r="AF51" s="59" t="s">
        <v>17</v>
      </c>
      <c r="AH51" s="111" cm="1">
        <f t="array" ref="AH51">[1]!dbsum(H51:J51)</f>
        <v>70</v>
      </c>
      <c r="AI51" s="112" cm="1">
        <f t="array" ref="AI51">[1]!dbsum(K51:M51)</f>
        <v>70.3</v>
      </c>
      <c r="AJ51" s="112" cm="1">
        <f t="array" ref="AJ51">[1]!dbsum(N51:P51)</f>
        <v>69.2</v>
      </c>
      <c r="AK51" s="112" cm="1">
        <f t="array" ref="AK51">[1]!dbsum(Q51:S51)</f>
        <v>69</v>
      </c>
      <c r="AL51" s="112" cm="1">
        <f t="array" ref="AL51">[1]!dbsum(T51:V51)</f>
        <v>70.2</v>
      </c>
      <c r="AM51" s="112" cm="1">
        <f t="array" ref="AM51">[1]!dbsum(W51:Y51)</f>
        <v>66.2</v>
      </c>
      <c r="AN51" s="112" cm="1">
        <f t="array" ref="AN51">[1]!dbsum(Z51:AB51)</f>
        <v>59.1</v>
      </c>
      <c r="AO51" s="113" cm="1">
        <f t="array" ref="AO51">[1]!dbsum(AC51:AE51)</f>
        <v>52.4</v>
      </c>
      <c r="AQ51" s="15">
        <f t="shared" si="2"/>
        <v>24</v>
      </c>
      <c r="AR51" s="50" t="str">
        <f t="shared" si="3"/>
        <v>On metal steps over plinth wall</v>
      </c>
      <c r="AS51" s="90">
        <f t="shared" si="4"/>
        <v>37.799999999999997</v>
      </c>
      <c r="AT51" s="58">
        <f t="shared" si="5"/>
        <v>34.799999999999997</v>
      </c>
      <c r="AU51" s="58">
        <f t="shared" si="6"/>
        <v>41.5</v>
      </c>
      <c r="AV51" s="58">
        <f t="shared" si="7"/>
        <v>45.9</v>
      </c>
      <c r="AW51" s="58">
        <f t="shared" si="8"/>
        <v>47.9</v>
      </c>
      <c r="AX51" s="58">
        <f t="shared" si="9"/>
        <v>53.6</v>
      </c>
      <c r="AY51" s="58">
        <f t="shared" si="10"/>
        <v>54.1</v>
      </c>
      <c r="AZ51" s="58">
        <f t="shared" si="11"/>
        <v>54.4</v>
      </c>
      <c r="BA51" s="58">
        <f t="shared" si="12"/>
        <v>58.4</v>
      </c>
      <c r="BB51" s="58">
        <f t="shared" si="13"/>
        <v>58.8</v>
      </c>
      <c r="BC51" s="58">
        <f t="shared" si="14"/>
        <v>62.8</v>
      </c>
      <c r="BD51" s="58">
        <f t="shared" si="15"/>
        <v>61.1</v>
      </c>
      <c r="BE51" s="58">
        <f t="shared" si="16"/>
        <v>63.2</v>
      </c>
      <c r="BF51" s="123">
        <f t="shared" si="17"/>
        <v>66</v>
      </c>
      <c r="BG51" s="58">
        <f t="shared" si="18"/>
        <v>66.599999999999994</v>
      </c>
      <c r="BH51" s="58">
        <f t="shared" si="19"/>
        <v>64</v>
      </c>
      <c r="BI51" s="58">
        <f t="shared" si="20"/>
        <v>63.2</v>
      </c>
      <c r="BJ51" s="58">
        <f t="shared" si="21"/>
        <v>59.3</v>
      </c>
      <c r="BK51" s="58">
        <f t="shared" si="22"/>
        <v>57.2</v>
      </c>
      <c r="BL51" s="58">
        <f t="shared" si="23"/>
        <v>55</v>
      </c>
      <c r="BM51" s="58">
        <f t="shared" si="24"/>
        <v>52.5</v>
      </c>
      <c r="BN51" s="58">
        <f t="shared" si="25"/>
        <v>49.9</v>
      </c>
      <c r="BO51" s="58">
        <f t="shared" si="26"/>
        <v>45.9</v>
      </c>
      <c r="BP51" s="58">
        <f t="shared" si="27"/>
        <v>41.5</v>
      </c>
      <c r="BQ51" s="124">
        <f>[1]!dbsum(AS51:BP51)</f>
        <v>73.599999999999994</v>
      </c>
    </row>
    <row r="52" spans="2:69" x14ac:dyDescent="0.3">
      <c r="B52" s="41" t="s">
        <v>439</v>
      </c>
      <c r="D52" s="41">
        <v>25</v>
      </c>
      <c r="E52" s="58">
        <v>25</v>
      </c>
      <c r="F52" s="41"/>
      <c r="G52" t="s">
        <v>116</v>
      </c>
      <c r="H52" s="90">
        <v>67</v>
      </c>
      <c r="I52" s="58">
        <v>63</v>
      </c>
      <c r="J52" s="58">
        <v>64</v>
      </c>
      <c r="K52" s="58">
        <v>63</v>
      </c>
      <c r="L52" s="58">
        <v>65</v>
      </c>
      <c r="M52" s="58">
        <v>67</v>
      </c>
      <c r="N52" s="58">
        <v>65</v>
      </c>
      <c r="O52" s="58">
        <v>62</v>
      </c>
      <c r="P52" s="58">
        <v>65</v>
      </c>
      <c r="Q52" s="58">
        <v>66</v>
      </c>
      <c r="R52" s="58">
        <v>68</v>
      </c>
      <c r="S52" s="58">
        <v>66</v>
      </c>
      <c r="T52" s="58">
        <v>68</v>
      </c>
      <c r="U52" s="58">
        <v>70</v>
      </c>
      <c r="V52" s="58">
        <v>71</v>
      </c>
      <c r="W52" s="58">
        <v>67</v>
      </c>
      <c r="X52" s="58">
        <v>67</v>
      </c>
      <c r="Y52" s="58">
        <v>62</v>
      </c>
      <c r="Z52" s="58">
        <v>60</v>
      </c>
      <c r="AA52" s="58">
        <v>58</v>
      </c>
      <c r="AB52" s="58">
        <v>54</v>
      </c>
      <c r="AC52" s="58">
        <v>51</v>
      </c>
      <c r="AD52" s="58">
        <v>49</v>
      </c>
      <c r="AE52" s="118">
        <v>46</v>
      </c>
      <c r="AF52" s="59" t="s">
        <v>17</v>
      </c>
      <c r="AH52" s="111" cm="1">
        <f t="array" ref="AH52">[1]!dbsum(H52:J52)</f>
        <v>69.8</v>
      </c>
      <c r="AI52" s="112" cm="1">
        <f t="array" ref="AI52">[1]!dbsum(K52:M52)</f>
        <v>70.099999999999994</v>
      </c>
      <c r="AJ52" s="112" cm="1">
        <f t="array" ref="AJ52">[1]!dbsum(N52:P52)</f>
        <v>69</v>
      </c>
      <c r="AK52" s="112" cm="1">
        <f t="array" ref="AK52">[1]!dbsum(Q52:S52)</f>
        <v>71.5</v>
      </c>
      <c r="AL52" s="112" cm="1">
        <f t="array" ref="AL52">[1]!dbsum(T52:V52)</f>
        <v>74.599999999999994</v>
      </c>
      <c r="AM52" s="112" cm="1">
        <f t="array" ref="AM52">[1]!dbsum(W52:Y52)</f>
        <v>70.599999999999994</v>
      </c>
      <c r="AN52" s="112" cm="1">
        <f t="array" ref="AN52">[1]!dbsum(Z52:AB52)</f>
        <v>62.7</v>
      </c>
      <c r="AO52" s="113" cm="1">
        <f t="array" ref="AO52">[1]!dbsum(AC52:AE52)</f>
        <v>53.9</v>
      </c>
      <c r="AQ52" s="15">
        <f t="shared" si="2"/>
        <v>25</v>
      </c>
      <c r="AR52" s="50" t="str">
        <f t="shared" si="3"/>
        <v>1m pump to south of BT1</v>
      </c>
      <c r="AS52" s="90">
        <f t="shared" si="4"/>
        <v>36.799999999999997</v>
      </c>
      <c r="AT52" s="58">
        <f t="shared" si="5"/>
        <v>36.799999999999997</v>
      </c>
      <c r="AU52" s="58">
        <f t="shared" si="6"/>
        <v>41.5</v>
      </c>
      <c r="AV52" s="58">
        <f t="shared" si="7"/>
        <v>43.9</v>
      </c>
      <c r="AW52" s="58">
        <f t="shared" si="8"/>
        <v>48.9</v>
      </c>
      <c r="AX52" s="58">
        <f t="shared" si="9"/>
        <v>53.6</v>
      </c>
      <c r="AY52" s="58">
        <f t="shared" si="10"/>
        <v>54.1</v>
      </c>
      <c r="AZ52" s="58">
        <f t="shared" si="11"/>
        <v>53.4</v>
      </c>
      <c r="BA52" s="58">
        <f t="shared" si="12"/>
        <v>58.4</v>
      </c>
      <c r="BB52" s="58">
        <f t="shared" si="13"/>
        <v>61.8</v>
      </c>
      <c r="BC52" s="58">
        <f t="shared" si="14"/>
        <v>64.8</v>
      </c>
      <c r="BD52" s="58">
        <f t="shared" si="15"/>
        <v>64.099999999999994</v>
      </c>
      <c r="BE52" s="58">
        <f t="shared" si="16"/>
        <v>67.2</v>
      </c>
      <c r="BF52" s="123">
        <f t="shared" si="17"/>
        <v>70</v>
      </c>
      <c r="BG52" s="58">
        <f t="shared" si="18"/>
        <v>71.599999999999994</v>
      </c>
      <c r="BH52" s="58">
        <f t="shared" si="19"/>
        <v>68</v>
      </c>
      <c r="BI52" s="58">
        <f t="shared" si="20"/>
        <v>68.2</v>
      </c>
      <c r="BJ52" s="58">
        <f t="shared" si="21"/>
        <v>63.3</v>
      </c>
      <c r="BK52" s="58">
        <f t="shared" si="22"/>
        <v>61.2</v>
      </c>
      <c r="BL52" s="58">
        <f t="shared" si="23"/>
        <v>59</v>
      </c>
      <c r="BM52" s="58">
        <f t="shared" si="24"/>
        <v>54.5</v>
      </c>
      <c r="BN52" s="58">
        <f t="shared" si="25"/>
        <v>50.9</v>
      </c>
      <c r="BO52" s="58">
        <f t="shared" si="26"/>
        <v>47.9</v>
      </c>
      <c r="BP52" s="58">
        <f t="shared" si="27"/>
        <v>43.5</v>
      </c>
      <c r="BQ52" s="124">
        <f>[1]!dbsum(AS52:BP52)</f>
        <v>77.5</v>
      </c>
    </row>
    <row r="53" spans="2:69" x14ac:dyDescent="0.3">
      <c r="B53" s="41" t="s">
        <v>440</v>
      </c>
      <c r="D53" s="41" t="s">
        <v>167</v>
      </c>
      <c r="F53" s="50"/>
      <c r="G53" t="s">
        <v>195</v>
      </c>
      <c r="H53" s="90">
        <v>60</v>
      </c>
      <c r="I53" s="58">
        <v>61</v>
      </c>
      <c r="J53" s="58">
        <v>63</v>
      </c>
      <c r="K53" s="58">
        <v>62</v>
      </c>
      <c r="L53" s="58">
        <v>63</v>
      </c>
      <c r="M53" s="58">
        <v>64</v>
      </c>
      <c r="N53" s="58">
        <v>63</v>
      </c>
      <c r="O53" s="58">
        <v>62</v>
      </c>
      <c r="P53" s="58">
        <v>64</v>
      </c>
      <c r="Q53" s="58">
        <v>64</v>
      </c>
      <c r="R53" s="58">
        <v>67</v>
      </c>
      <c r="S53" s="58">
        <v>65</v>
      </c>
      <c r="T53" s="58">
        <v>70</v>
      </c>
      <c r="U53" s="58">
        <v>71</v>
      </c>
      <c r="V53" s="58">
        <v>72</v>
      </c>
      <c r="W53" s="58">
        <v>70</v>
      </c>
      <c r="X53" s="58">
        <v>67</v>
      </c>
      <c r="Y53" s="58">
        <v>65</v>
      </c>
      <c r="Z53" s="58">
        <v>63</v>
      </c>
      <c r="AA53" s="58">
        <v>61</v>
      </c>
      <c r="AB53" s="58">
        <v>58</v>
      </c>
      <c r="AC53" s="58">
        <v>55</v>
      </c>
      <c r="AD53" s="58">
        <v>53</v>
      </c>
      <c r="AE53" s="118">
        <v>49</v>
      </c>
      <c r="AF53" s="59" t="s">
        <v>17</v>
      </c>
      <c r="AH53" s="111" cm="1">
        <f t="array" ref="AH53">[1]!dbsum(H53:J53)</f>
        <v>66.3</v>
      </c>
      <c r="AI53" s="112" cm="1">
        <f t="array" ref="AI53">[1]!dbsum(K53:M53)</f>
        <v>67.8</v>
      </c>
      <c r="AJ53" s="112" cm="1">
        <f t="array" ref="AJ53">[1]!dbsum(N53:P53)</f>
        <v>67.8</v>
      </c>
      <c r="AK53" s="112" cm="1">
        <f t="array" ref="AK53">[1]!dbsum(Q53:S53)</f>
        <v>70.3</v>
      </c>
      <c r="AL53" s="112" cm="1">
        <f t="array" ref="AL53">[1]!dbsum(T53:V53)</f>
        <v>75.8</v>
      </c>
      <c r="AM53" s="112" cm="1">
        <f t="array" ref="AM53">[1]!dbsum(W53:Y53)</f>
        <v>72.599999999999994</v>
      </c>
      <c r="AN53" s="112" cm="1">
        <f t="array" ref="AN53">[1]!dbsum(Z53:AB53)</f>
        <v>65.900000000000006</v>
      </c>
      <c r="AO53" s="113" cm="1">
        <f t="array" ref="AO53">[1]!dbsum(AC53:AE53)</f>
        <v>57.7</v>
      </c>
      <c r="AQ53" s="15" t="str">
        <f t="shared" si="2"/>
        <v>25a</v>
      </c>
      <c r="AR53" s="50" t="str">
        <f t="shared" si="3"/>
        <v>1m from ground level pump towards E of BT1</v>
      </c>
      <c r="AS53" s="90">
        <f t="shared" si="4"/>
        <v>29.8</v>
      </c>
      <c r="AT53" s="58">
        <f t="shared" si="5"/>
        <v>34.799999999999997</v>
      </c>
      <c r="AU53" s="58">
        <f t="shared" si="6"/>
        <v>40.5</v>
      </c>
      <c r="AV53" s="58">
        <f t="shared" si="7"/>
        <v>42.9</v>
      </c>
      <c r="AW53" s="58">
        <f t="shared" si="8"/>
        <v>46.9</v>
      </c>
      <c r="AX53" s="58">
        <f t="shared" si="9"/>
        <v>50.6</v>
      </c>
      <c r="AY53" s="58">
        <f t="shared" si="10"/>
        <v>52.1</v>
      </c>
      <c r="AZ53" s="58">
        <f t="shared" si="11"/>
        <v>53.4</v>
      </c>
      <c r="BA53" s="58">
        <f t="shared" si="12"/>
        <v>57.4</v>
      </c>
      <c r="BB53" s="58">
        <f t="shared" si="13"/>
        <v>59.8</v>
      </c>
      <c r="BC53" s="58">
        <f t="shared" si="14"/>
        <v>63.8</v>
      </c>
      <c r="BD53" s="58">
        <f t="shared" si="15"/>
        <v>63.1</v>
      </c>
      <c r="BE53" s="58">
        <f t="shared" si="16"/>
        <v>69.2</v>
      </c>
      <c r="BF53" s="123">
        <f t="shared" si="17"/>
        <v>71</v>
      </c>
      <c r="BG53" s="58">
        <f t="shared" si="18"/>
        <v>72.599999999999994</v>
      </c>
      <c r="BH53" s="58">
        <f t="shared" si="19"/>
        <v>71</v>
      </c>
      <c r="BI53" s="58">
        <f t="shared" si="20"/>
        <v>68.2</v>
      </c>
      <c r="BJ53" s="58">
        <f t="shared" si="21"/>
        <v>66.3</v>
      </c>
      <c r="BK53" s="58">
        <f t="shared" si="22"/>
        <v>64.2</v>
      </c>
      <c r="BL53" s="58">
        <f t="shared" si="23"/>
        <v>62</v>
      </c>
      <c r="BM53" s="58">
        <f t="shared" si="24"/>
        <v>58.5</v>
      </c>
      <c r="BN53" s="58">
        <f t="shared" si="25"/>
        <v>54.9</v>
      </c>
      <c r="BO53" s="58">
        <f t="shared" si="26"/>
        <v>51.9</v>
      </c>
      <c r="BP53" s="58">
        <f t="shared" si="27"/>
        <v>46.5</v>
      </c>
      <c r="BQ53" s="124">
        <f>[1]!dbsum(AS53:BP53)</f>
        <v>78.7</v>
      </c>
    </row>
    <row r="54" spans="2:69" x14ac:dyDescent="0.3">
      <c r="B54" s="41" t="s">
        <v>441</v>
      </c>
      <c r="D54" s="41">
        <v>26</v>
      </c>
      <c r="E54" s="58">
        <v>26</v>
      </c>
      <c r="F54" s="41"/>
      <c r="G54" t="s">
        <v>251</v>
      </c>
      <c r="H54" s="90">
        <v>72</v>
      </c>
      <c r="I54" s="58">
        <v>63</v>
      </c>
      <c r="J54" s="58">
        <v>62</v>
      </c>
      <c r="K54" s="58">
        <v>64</v>
      </c>
      <c r="L54" s="58">
        <v>63</v>
      </c>
      <c r="M54" s="58">
        <v>66</v>
      </c>
      <c r="N54" s="58">
        <v>65</v>
      </c>
      <c r="O54" s="58">
        <v>63</v>
      </c>
      <c r="P54" s="58">
        <v>68</v>
      </c>
      <c r="Q54" s="58">
        <v>65</v>
      </c>
      <c r="R54" s="58">
        <v>69</v>
      </c>
      <c r="S54" s="58">
        <v>65</v>
      </c>
      <c r="T54" s="58">
        <v>66</v>
      </c>
      <c r="U54" s="58">
        <v>67</v>
      </c>
      <c r="V54" s="58">
        <v>72</v>
      </c>
      <c r="W54" s="58">
        <v>68</v>
      </c>
      <c r="X54" s="58">
        <v>70</v>
      </c>
      <c r="Y54" s="58">
        <v>63</v>
      </c>
      <c r="Z54" s="58">
        <v>59</v>
      </c>
      <c r="AA54" s="58">
        <v>55</v>
      </c>
      <c r="AB54" s="58">
        <v>53</v>
      </c>
      <c r="AC54" s="58">
        <v>50</v>
      </c>
      <c r="AD54" s="58">
        <v>49</v>
      </c>
      <c r="AE54" s="118">
        <v>46</v>
      </c>
      <c r="AF54" s="59" t="s">
        <v>17</v>
      </c>
      <c r="AH54" s="111" cm="1">
        <f t="array" ref="AH54">[1]!dbsum(H54:J54)</f>
        <v>72.900000000000006</v>
      </c>
      <c r="AI54" s="112" cm="1">
        <f t="array" ref="AI54">[1]!dbsum(K54:M54)</f>
        <v>69.3</v>
      </c>
      <c r="AJ54" s="112" cm="1">
        <f t="array" ref="AJ54">[1]!dbsum(N54:P54)</f>
        <v>70.599999999999994</v>
      </c>
      <c r="AK54" s="112" cm="1">
        <f t="array" ref="AK54">[1]!dbsum(Q54:S54)</f>
        <v>71.5</v>
      </c>
      <c r="AL54" s="112" cm="1">
        <f t="array" ref="AL54">[1]!dbsum(T54:V54)</f>
        <v>74</v>
      </c>
      <c r="AM54" s="112" cm="1">
        <f t="array" ref="AM54">[1]!dbsum(W54:Y54)</f>
        <v>72.599999999999994</v>
      </c>
      <c r="AN54" s="112" cm="1">
        <f t="array" ref="AN54">[1]!dbsum(Z54:AB54)</f>
        <v>61.2</v>
      </c>
      <c r="AO54" s="113" cm="1">
        <f t="array" ref="AO54">[1]!dbsum(AC54:AE54)</f>
        <v>53.4</v>
      </c>
      <c r="AQ54" s="15">
        <f t="shared" si="2"/>
        <v>26</v>
      </c>
      <c r="AR54" s="50" t="str">
        <f t="shared" si="3"/>
        <v>1m from pump to N side of Siltbuster / DAF 3</v>
      </c>
      <c r="AS54" s="90">
        <f t="shared" si="4"/>
        <v>41.8</v>
      </c>
      <c r="AT54" s="58">
        <f t="shared" si="5"/>
        <v>36.799999999999997</v>
      </c>
      <c r="AU54" s="58">
        <f t="shared" si="6"/>
        <v>39.5</v>
      </c>
      <c r="AV54" s="58">
        <f t="shared" si="7"/>
        <v>44.9</v>
      </c>
      <c r="AW54" s="58">
        <f t="shared" si="8"/>
        <v>46.9</v>
      </c>
      <c r="AX54" s="58">
        <f t="shared" si="9"/>
        <v>52.6</v>
      </c>
      <c r="AY54" s="58">
        <f t="shared" si="10"/>
        <v>54.1</v>
      </c>
      <c r="AZ54" s="58">
        <f t="shared" si="11"/>
        <v>54.4</v>
      </c>
      <c r="BA54" s="58">
        <f t="shared" si="12"/>
        <v>61.4</v>
      </c>
      <c r="BB54" s="58">
        <f t="shared" si="13"/>
        <v>60.8</v>
      </c>
      <c r="BC54" s="58">
        <f t="shared" si="14"/>
        <v>65.8</v>
      </c>
      <c r="BD54" s="58">
        <f t="shared" si="15"/>
        <v>63.1</v>
      </c>
      <c r="BE54" s="58">
        <f t="shared" si="16"/>
        <v>65.2</v>
      </c>
      <c r="BF54" s="123">
        <f t="shared" si="17"/>
        <v>67</v>
      </c>
      <c r="BG54" s="58">
        <f t="shared" si="18"/>
        <v>72.599999999999994</v>
      </c>
      <c r="BH54" s="58">
        <f t="shared" si="19"/>
        <v>69</v>
      </c>
      <c r="BI54" s="58">
        <f t="shared" si="20"/>
        <v>71.2</v>
      </c>
      <c r="BJ54" s="58">
        <f t="shared" si="21"/>
        <v>64.3</v>
      </c>
      <c r="BK54" s="58">
        <f t="shared" si="22"/>
        <v>60.2</v>
      </c>
      <c r="BL54" s="58">
        <f t="shared" si="23"/>
        <v>56</v>
      </c>
      <c r="BM54" s="58">
        <f t="shared" si="24"/>
        <v>53.5</v>
      </c>
      <c r="BN54" s="58">
        <f t="shared" si="25"/>
        <v>49.9</v>
      </c>
      <c r="BO54" s="58">
        <f t="shared" si="26"/>
        <v>47.9</v>
      </c>
      <c r="BP54" s="58">
        <f t="shared" si="27"/>
        <v>43.5</v>
      </c>
      <c r="BQ54" s="124">
        <f>[1]!dbsum(AS54:BP54)</f>
        <v>77.900000000000006</v>
      </c>
    </row>
    <row r="55" spans="2:69" x14ac:dyDescent="0.3">
      <c r="B55" s="41" t="s">
        <v>442</v>
      </c>
      <c r="D55" s="41">
        <v>27</v>
      </c>
      <c r="E55" s="58">
        <v>27</v>
      </c>
      <c r="F55" s="41"/>
      <c r="G55" t="s">
        <v>250</v>
      </c>
      <c r="H55" s="90">
        <v>65</v>
      </c>
      <c r="I55" s="58">
        <v>59</v>
      </c>
      <c r="J55" s="58">
        <v>59</v>
      </c>
      <c r="K55" s="58">
        <v>61</v>
      </c>
      <c r="L55" s="58">
        <v>61</v>
      </c>
      <c r="M55" s="58">
        <v>60</v>
      </c>
      <c r="N55" s="58">
        <v>63</v>
      </c>
      <c r="O55" s="58">
        <v>62</v>
      </c>
      <c r="P55" s="58">
        <v>64</v>
      </c>
      <c r="Q55" s="58">
        <v>61</v>
      </c>
      <c r="R55" s="58">
        <v>62</v>
      </c>
      <c r="S55" s="58">
        <v>61</v>
      </c>
      <c r="T55" s="58">
        <v>61</v>
      </c>
      <c r="U55" s="58">
        <v>62</v>
      </c>
      <c r="V55" s="58">
        <v>62</v>
      </c>
      <c r="W55" s="58">
        <v>61</v>
      </c>
      <c r="X55" s="58">
        <v>61</v>
      </c>
      <c r="Y55" s="58">
        <v>60</v>
      </c>
      <c r="Z55" s="58">
        <v>57</v>
      </c>
      <c r="AA55" s="58">
        <v>56</v>
      </c>
      <c r="AB55" s="58">
        <v>54</v>
      </c>
      <c r="AC55" s="58">
        <v>51</v>
      </c>
      <c r="AD55" s="58">
        <v>50</v>
      </c>
      <c r="AE55" s="118">
        <v>46</v>
      </c>
      <c r="AF55" s="59" t="s">
        <v>17</v>
      </c>
      <c r="AH55" s="111" cm="1">
        <f t="array" ref="AH55">[1]!dbsum(H55:J55)</f>
        <v>66.8</v>
      </c>
      <c r="AI55" s="112" cm="1">
        <f t="array" ref="AI55">[1]!dbsum(K55:M55)</f>
        <v>65.5</v>
      </c>
      <c r="AJ55" s="112" cm="1">
        <f t="array" ref="AJ55">[1]!dbsum(N55:P55)</f>
        <v>67.8</v>
      </c>
      <c r="AK55" s="112" cm="1">
        <f t="array" ref="AK55">[1]!dbsum(Q55:S55)</f>
        <v>66.099999999999994</v>
      </c>
      <c r="AL55" s="112" cm="1">
        <f t="array" ref="AL55">[1]!dbsum(T55:V55)</f>
        <v>66.5</v>
      </c>
      <c r="AM55" s="112" cm="1">
        <f t="array" ref="AM55">[1]!dbsum(W55:Y55)</f>
        <v>65.5</v>
      </c>
      <c r="AN55" s="112" cm="1">
        <f t="array" ref="AN55">[1]!dbsum(Z55:AB55)</f>
        <v>60.6</v>
      </c>
      <c r="AO55" s="113" cm="1">
        <f t="array" ref="AO55">[1]!dbsum(AC55:AE55)</f>
        <v>54.2</v>
      </c>
      <c r="AQ55" s="15">
        <f t="shared" si="2"/>
        <v>27</v>
      </c>
      <c r="AR55" s="50" t="str">
        <f t="shared" si="3"/>
        <v>2m to E (rear) side of Siltbuster / DAF 3</v>
      </c>
      <c r="AS55" s="90">
        <f t="shared" si="4"/>
        <v>34.799999999999997</v>
      </c>
      <c r="AT55" s="58">
        <f t="shared" si="5"/>
        <v>32.799999999999997</v>
      </c>
      <c r="AU55" s="58">
        <f t="shared" si="6"/>
        <v>36.5</v>
      </c>
      <c r="AV55" s="58">
        <f t="shared" si="7"/>
        <v>41.9</v>
      </c>
      <c r="AW55" s="58">
        <f t="shared" si="8"/>
        <v>44.9</v>
      </c>
      <c r="AX55" s="58">
        <f t="shared" si="9"/>
        <v>46.6</v>
      </c>
      <c r="AY55" s="58">
        <f t="shared" si="10"/>
        <v>52.1</v>
      </c>
      <c r="AZ55" s="58">
        <f t="shared" si="11"/>
        <v>53.4</v>
      </c>
      <c r="BA55" s="58">
        <f t="shared" si="12"/>
        <v>57.4</v>
      </c>
      <c r="BB55" s="58">
        <f t="shared" si="13"/>
        <v>56.8</v>
      </c>
      <c r="BC55" s="58">
        <f t="shared" si="14"/>
        <v>58.8</v>
      </c>
      <c r="BD55" s="58">
        <f t="shared" si="15"/>
        <v>59.1</v>
      </c>
      <c r="BE55" s="58">
        <f t="shared" si="16"/>
        <v>60.2</v>
      </c>
      <c r="BF55" s="123">
        <f t="shared" si="17"/>
        <v>62</v>
      </c>
      <c r="BG55" s="58">
        <f t="shared" si="18"/>
        <v>62.6</v>
      </c>
      <c r="BH55" s="58">
        <f t="shared" si="19"/>
        <v>62</v>
      </c>
      <c r="BI55" s="58">
        <f t="shared" si="20"/>
        <v>62.2</v>
      </c>
      <c r="BJ55" s="58">
        <f t="shared" si="21"/>
        <v>61.3</v>
      </c>
      <c r="BK55" s="58">
        <f t="shared" si="22"/>
        <v>58.2</v>
      </c>
      <c r="BL55" s="58">
        <f t="shared" si="23"/>
        <v>57</v>
      </c>
      <c r="BM55" s="58">
        <f t="shared" si="24"/>
        <v>54.5</v>
      </c>
      <c r="BN55" s="58">
        <f t="shared" si="25"/>
        <v>50.9</v>
      </c>
      <c r="BO55" s="58">
        <f t="shared" si="26"/>
        <v>48.9</v>
      </c>
      <c r="BP55" s="58">
        <f t="shared" si="27"/>
        <v>43.5</v>
      </c>
      <c r="BQ55" s="124">
        <f>[1]!dbsum(AS55:BP55)</f>
        <v>71.400000000000006</v>
      </c>
    </row>
    <row r="56" spans="2:69" x14ac:dyDescent="0.3">
      <c r="B56" s="41" t="s">
        <v>443</v>
      </c>
      <c r="D56" s="41">
        <v>28</v>
      </c>
      <c r="E56" s="58">
        <v>28</v>
      </c>
      <c r="F56" s="41">
        <v>7</v>
      </c>
      <c r="G56" t="s">
        <v>265</v>
      </c>
      <c r="H56" s="90">
        <v>70</v>
      </c>
      <c r="I56" s="58">
        <v>61</v>
      </c>
      <c r="J56" s="58">
        <v>62</v>
      </c>
      <c r="K56" s="58">
        <v>68</v>
      </c>
      <c r="L56" s="58">
        <v>61</v>
      </c>
      <c r="M56" s="58">
        <v>63</v>
      </c>
      <c r="N56" s="58">
        <v>66</v>
      </c>
      <c r="O56" s="58">
        <v>65</v>
      </c>
      <c r="P56" s="58">
        <v>65</v>
      </c>
      <c r="Q56" s="58">
        <v>65</v>
      </c>
      <c r="R56" s="58">
        <v>63</v>
      </c>
      <c r="S56" s="58">
        <v>63</v>
      </c>
      <c r="T56" s="58">
        <v>65</v>
      </c>
      <c r="U56" s="58">
        <v>63</v>
      </c>
      <c r="V56" s="58">
        <v>63</v>
      </c>
      <c r="W56" s="58">
        <v>63</v>
      </c>
      <c r="X56" s="58">
        <v>62</v>
      </c>
      <c r="Y56" s="58">
        <v>61</v>
      </c>
      <c r="Z56" s="58">
        <v>61</v>
      </c>
      <c r="AA56" s="58">
        <v>60</v>
      </c>
      <c r="AB56" s="58">
        <v>59</v>
      </c>
      <c r="AC56" s="58">
        <v>57</v>
      </c>
      <c r="AD56" s="58">
        <v>54</v>
      </c>
      <c r="AE56" s="118">
        <v>50</v>
      </c>
      <c r="AF56" s="59" t="s">
        <v>17</v>
      </c>
      <c r="AH56" s="111" cm="1">
        <f t="array" ref="AH56">[1]!dbsum(H56:J56)</f>
        <v>71.099999999999994</v>
      </c>
      <c r="AI56" s="112" cm="1">
        <f t="array" ref="AI56">[1]!dbsum(K56:M56)</f>
        <v>69.8</v>
      </c>
      <c r="AJ56" s="112" cm="1">
        <f t="array" ref="AJ56">[1]!dbsum(N56:P56)</f>
        <v>70.099999999999994</v>
      </c>
      <c r="AK56" s="112" cm="1">
        <f t="array" ref="AK56">[1]!dbsum(Q56:S56)</f>
        <v>68.5</v>
      </c>
      <c r="AL56" s="112" cm="1">
        <f t="array" ref="AL56">[1]!dbsum(T56:V56)</f>
        <v>68.5</v>
      </c>
      <c r="AM56" s="112" cm="1">
        <f t="array" ref="AM56">[1]!dbsum(W56:Y56)</f>
        <v>66.8</v>
      </c>
      <c r="AN56" s="112" cm="1">
        <f t="array" ref="AN56">[1]!dbsum(Z56:AB56)</f>
        <v>64.8</v>
      </c>
      <c r="AO56" s="113" cm="1">
        <f t="array" ref="AO56">[1]!dbsum(AC56:AE56)</f>
        <v>59.3</v>
      </c>
      <c r="AQ56" s="15">
        <f t="shared" si="2"/>
        <v>28</v>
      </c>
      <c r="AR56" s="50" t="str">
        <f t="shared" si="3"/>
        <v>5m from open door to DAF1 / MBR Building</v>
      </c>
      <c r="AS56" s="90">
        <f t="shared" si="4"/>
        <v>39.799999999999997</v>
      </c>
      <c r="AT56" s="58">
        <f t="shared" si="5"/>
        <v>34.799999999999997</v>
      </c>
      <c r="AU56" s="58">
        <f t="shared" si="6"/>
        <v>39.5</v>
      </c>
      <c r="AV56" s="58">
        <f t="shared" si="7"/>
        <v>48.9</v>
      </c>
      <c r="AW56" s="58">
        <f t="shared" si="8"/>
        <v>44.9</v>
      </c>
      <c r="AX56" s="58">
        <f t="shared" si="9"/>
        <v>49.6</v>
      </c>
      <c r="AY56" s="58">
        <f t="shared" si="10"/>
        <v>55.1</v>
      </c>
      <c r="AZ56" s="58">
        <f t="shared" si="11"/>
        <v>56.4</v>
      </c>
      <c r="BA56" s="58">
        <f t="shared" si="12"/>
        <v>58.4</v>
      </c>
      <c r="BB56" s="58">
        <f t="shared" si="13"/>
        <v>60.8</v>
      </c>
      <c r="BC56" s="58">
        <f t="shared" si="14"/>
        <v>59.8</v>
      </c>
      <c r="BD56" s="58">
        <f t="shared" si="15"/>
        <v>61.1</v>
      </c>
      <c r="BE56" s="58">
        <f t="shared" si="16"/>
        <v>64.2</v>
      </c>
      <c r="BF56" s="123">
        <f t="shared" si="17"/>
        <v>63</v>
      </c>
      <c r="BG56" s="58">
        <f t="shared" si="18"/>
        <v>63.6</v>
      </c>
      <c r="BH56" s="58">
        <f t="shared" si="19"/>
        <v>64</v>
      </c>
      <c r="BI56" s="58">
        <f t="shared" si="20"/>
        <v>63.2</v>
      </c>
      <c r="BJ56" s="58">
        <f t="shared" si="21"/>
        <v>62.3</v>
      </c>
      <c r="BK56" s="58">
        <f t="shared" si="22"/>
        <v>62.2</v>
      </c>
      <c r="BL56" s="58">
        <f t="shared" si="23"/>
        <v>61</v>
      </c>
      <c r="BM56" s="58">
        <f t="shared" si="24"/>
        <v>59.5</v>
      </c>
      <c r="BN56" s="58">
        <f t="shared" si="25"/>
        <v>56.9</v>
      </c>
      <c r="BO56" s="58">
        <f t="shared" si="26"/>
        <v>52.9</v>
      </c>
      <c r="BP56" s="58">
        <f t="shared" si="27"/>
        <v>47.5</v>
      </c>
      <c r="BQ56" s="124">
        <f>[1]!dbsum(AS56:BP56)</f>
        <v>73.599999999999994</v>
      </c>
    </row>
    <row r="57" spans="2:69" x14ac:dyDescent="0.3">
      <c r="B57" s="41" t="s">
        <v>444</v>
      </c>
      <c r="D57" s="41" t="s">
        <v>168</v>
      </c>
      <c r="F57" s="50"/>
      <c r="G57" t="s">
        <v>266</v>
      </c>
      <c r="H57" s="90">
        <v>70</v>
      </c>
      <c r="I57" s="58">
        <v>59</v>
      </c>
      <c r="J57" s="58">
        <v>60</v>
      </c>
      <c r="K57" s="58">
        <v>67</v>
      </c>
      <c r="L57" s="58">
        <v>62</v>
      </c>
      <c r="M57" s="58">
        <v>62</v>
      </c>
      <c r="N57" s="58">
        <v>65</v>
      </c>
      <c r="O57" s="58">
        <v>64</v>
      </c>
      <c r="P57" s="58">
        <v>63</v>
      </c>
      <c r="Q57" s="58">
        <v>64</v>
      </c>
      <c r="R57" s="58">
        <v>62</v>
      </c>
      <c r="S57" s="58">
        <v>62</v>
      </c>
      <c r="T57" s="58">
        <v>64</v>
      </c>
      <c r="U57" s="58">
        <v>62</v>
      </c>
      <c r="V57" s="58">
        <v>64</v>
      </c>
      <c r="W57" s="58">
        <v>62</v>
      </c>
      <c r="X57" s="58">
        <v>61</v>
      </c>
      <c r="Y57" s="58">
        <v>61</v>
      </c>
      <c r="Z57" s="58">
        <v>60</v>
      </c>
      <c r="AA57" s="58">
        <v>59</v>
      </c>
      <c r="AB57" s="58">
        <v>58</v>
      </c>
      <c r="AC57" s="58">
        <v>57</v>
      </c>
      <c r="AD57" s="58">
        <v>54</v>
      </c>
      <c r="AE57" s="118">
        <v>49</v>
      </c>
      <c r="AF57" s="59" t="s">
        <v>17</v>
      </c>
      <c r="AH57" s="111" cm="1">
        <f t="array" ref="AH57">[1]!dbsum(H57:J57)</f>
        <v>70.7</v>
      </c>
      <c r="AI57" s="112" cm="1">
        <f t="array" ref="AI57">[1]!dbsum(K57:M57)</f>
        <v>69.099999999999994</v>
      </c>
      <c r="AJ57" s="112" cm="1">
        <f t="array" ref="AJ57">[1]!dbsum(N57:P57)</f>
        <v>68.8</v>
      </c>
      <c r="AK57" s="112" cm="1">
        <f t="array" ref="AK57">[1]!dbsum(Q57:S57)</f>
        <v>67.5</v>
      </c>
      <c r="AL57" s="112" cm="1">
        <f t="array" ref="AL57">[1]!dbsum(T57:V57)</f>
        <v>68.2</v>
      </c>
      <c r="AM57" s="112" cm="1">
        <f t="array" ref="AM57">[1]!dbsum(W57:Y57)</f>
        <v>66.099999999999994</v>
      </c>
      <c r="AN57" s="112" cm="1">
        <f t="array" ref="AN57">[1]!dbsum(Z57:AB57)</f>
        <v>63.8</v>
      </c>
      <c r="AO57" s="113" cm="1">
        <f t="array" ref="AO57">[1]!dbsum(AC57:AE57)</f>
        <v>59.2</v>
      </c>
      <c r="AQ57" s="15" t="str">
        <f t="shared" si="2"/>
        <v>28a</v>
      </c>
      <c r="AR57" s="50" t="str">
        <f t="shared" si="3"/>
        <v>10m from open door to DAF1 / MBR Building</v>
      </c>
      <c r="AS57" s="90">
        <f t="shared" si="4"/>
        <v>39.799999999999997</v>
      </c>
      <c r="AT57" s="58">
        <f t="shared" si="5"/>
        <v>32.799999999999997</v>
      </c>
      <c r="AU57" s="58">
        <f t="shared" si="6"/>
        <v>37.5</v>
      </c>
      <c r="AV57" s="58">
        <f t="shared" si="7"/>
        <v>47.9</v>
      </c>
      <c r="AW57" s="58">
        <f t="shared" si="8"/>
        <v>45.9</v>
      </c>
      <c r="AX57" s="58">
        <f t="shared" si="9"/>
        <v>48.6</v>
      </c>
      <c r="AY57" s="58">
        <f t="shared" si="10"/>
        <v>54.1</v>
      </c>
      <c r="AZ57" s="58">
        <f t="shared" si="11"/>
        <v>55.4</v>
      </c>
      <c r="BA57" s="58">
        <f t="shared" si="12"/>
        <v>56.4</v>
      </c>
      <c r="BB57" s="58">
        <f t="shared" si="13"/>
        <v>59.8</v>
      </c>
      <c r="BC57" s="58">
        <f t="shared" si="14"/>
        <v>58.8</v>
      </c>
      <c r="BD57" s="58">
        <f t="shared" si="15"/>
        <v>60.1</v>
      </c>
      <c r="BE57" s="58">
        <f t="shared" si="16"/>
        <v>63.2</v>
      </c>
      <c r="BF57" s="123">
        <f t="shared" si="17"/>
        <v>62</v>
      </c>
      <c r="BG57" s="58">
        <f t="shared" si="18"/>
        <v>64.599999999999994</v>
      </c>
      <c r="BH57" s="58">
        <f t="shared" si="19"/>
        <v>63</v>
      </c>
      <c r="BI57" s="58">
        <f t="shared" si="20"/>
        <v>62.2</v>
      </c>
      <c r="BJ57" s="58">
        <f t="shared" si="21"/>
        <v>62.3</v>
      </c>
      <c r="BK57" s="58">
        <f t="shared" si="22"/>
        <v>61.2</v>
      </c>
      <c r="BL57" s="58">
        <f t="shared" si="23"/>
        <v>60</v>
      </c>
      <c r="BM57" s="58">
        <f t="shared" si="24"/>
        <v>58.5</v>
      </c>
      <c r="BN57" s="58">
        <f t="shared" si="25"/>
        <v>56.9</v>
      </c>
      <c r="BO57" s="58">
        <f t="shared" si="26"/>
        <v>52.9</v>
      </c>
      <c r="BP57" s="58">
        <f t="shared" si="27"/>
        <v>46.5</v>
      </c>
      <c r="BQ57" s="124">
        <f>[1]!dbsum(AS57:BP57)</f>
        <v>72.900000000000006</v>
      </c>
    </row>
    <row r="58" spans="2:69" x14ac:dyDescent="0.3">
      <c r="B58" s="41" t="s">
        <v>445</v>
      </c>
      <c r="D58" s="41">
        <v>29</v>
      </c>
      <c r="E58" s="58">
        <v>29</v>
      </c>
      <c r="F58" s="41">
        <v>19</v>
      </c>
      <c r="G58" t="s">
        <v>92</v>
      </c>
      <c r="H58" s="90">
        <v>67</v>
      </c>
      <c r="I58" s="58">
        <v>60</v>
      </c>
      <c r="J58" s="58">
        <v>63</v>
      </c>
      <c r="K58" s="58">
        <v>65</v>
      </c>
      <c r="L58" s="58">
        <v>61</v>
      </c>
      <c r="M58" s="58">
        <v>59</v>
      </c>
      <c r="N58" s="58">
        <v>59</v>
      </c>
      <c r="O58" s="58">
        <v>61</v>
      </c>
      <c r="P58" s="58">
        <v>62</v>
      </c>
      <c r="Q58" s="58">
        <v>60</v>
      </c>
      <c r="R58" s="58">
        <v>59</v>
      </c>
      <c r="S58" s="58">
        <v>59</v>
      </c>
      <c r="T58" s="58">
        <v>60</v>
      </c>
      <c r="U58" s="58">
        <v>58</v>
      </c>
      <c r="V58" s="58">
        <v>59</v>
      </c>
      <c r="W58" s="58">
        <v>58</v>
      </c>
      <c r="X58" s="58">
        <v>57</v>
      </c>
      <c r="Y58" s="58">
        <v>56</v>
      </c>
      <c r="Z58" s="58">
        <v>55</v>
      </c>
      <c r="AA58" s="58">
        <v>54</v>
      </c>
      <c r="AB58" s="58">
        <v>53</v>
      </c>
      <c r="AC58" s="58">
        <v>51</v>
      </c>
      <c r="AD58" s="58">
        <v>48</v>
      </c>
      <c r="AE58" s="118">
        <v>43</v>
      </c>
      <c r="AF58" s="59" t="s">
        <v>17</v>
      </c>
      <c r="AH58" s="111" cm="1">
        <f t="array" ref="AH58">[1]!dbsum(H58:J58)</f>
        <v>69</v>
      </c>
      <c r="AI58" s="112" cm="1">
        <f t="array" ref="AI58">[1]!dbsum(K58:M58)</f>
        <v>67.2</v>
      </c>
      <c r="AJ58" s="112" cm="1">
        <f t="array" ref="AJ58">[1]!dbsum(N58:P58)</f>
        <v>65.599999999999994</v>
      </c>
      <c r="AK58" s="112" cm="1">
        <f t="array" ref="AK58">[1]!dbsum(Q58:S58)</f>
        <v>64.099999999999994</v>
      </c>
      <c r="AL58" s="112" cm="1">
        <f t="array" ref="AL58">[1]!dbsum(T58:V58)</f>
        <v>63.8</v>
      </c>
      <c r="AM58" s="112" cm="1">
        <f t="array" ref="AM58">[1]!dbsum(W58:Y58)</f>
        <v>61.8</v>
      </c>
      <c r="AN58" s="112" cm="1">
        <f t="array" ref="AN58">[1]!dbsum(Z58:AB58)</f>
        <v>58.8</v>
      </c>
      <c r="AO58" s="113" cm="1">
        <f t="array" ref="AO58">[1]!dbsum(AC58:AE58)</f>
        <v>53.2</v>
      </c>
      <c r="AQ58" s="15">
        <f t="shared" si="2"/>
        <v>29</v>
      </c>
      <c r="AR58" s="50" t="str">
        <f t="shared" si="3"/>
        <v>Rear of DAF1</v>
      </c>
      <c r="AS58" s="90">
        <f t="shared" si="4"/>
        <v>36.799999999999997</v>
      </c>
      <c r="AT58" s="58">
        <f t="shared" si="5"/>
        <v>33.799999999999997</v>
      </c>
      <c r="AU58" s="58">
        <f t="shared" si="6"/>
        <v>40.5</v>
      </c>
      <c r="AV58" s="58">
        <f t="shared" si="7"/>
        <v>45.9</v>
      </c>
      <c r="AW58" s="58">
        <f t="shared" si="8"/>
        <v>44.9</v>
      </c>
      <c r="AX58" s="58">
        <f t="shared" si="9"/>
        <v>45.6</v>
      </c>
      <c r="AY58" s="58">
        <f t="shared" si="10"/>
        <v>48.1</v>
      </c>
      <c r="AZ58" s="58">
        <f t="shared" si="11"/>
        <v>52.4</v>
      </c>
      <c r="BA58" s="58">
        <f t="shared" si="12"/>
        <v>55.4</v>
      </c>
      <c r="BB58" s="58">
        <f t="shared" si="13"/>
        <v>55.8</v>
      </c>
      <c r="BC58" s="58">
        <f t="shared" si="14"/>
        <v>55.8</v>
      </c>
      <c r="BD58" s="58">
        <f t="shared" si="15"/>
        <v>57.1</v>
      </c>
      <c r="BE58" s="58">
        <f t="shared" si="16"/>
        <v>59.2</v>
      </c>
      <c r="BF58" s="123">
        <f t="shared" si="17"/>
        <v>58</v>
      </c>
      <c r="BG58" s="58">
        <f t="shared" si="18"/>
        <v>59.6</v>
      </c>
      <c r="BH58" s="58">
        <f t="shared" si="19"/>
        <v>59</v>
      </c>
      <c r="BI58" s="58">
        <f t="shared" si="20"/>
        <v>58.2</v>
      </c>
      <c r="BJ58" s="58">
        <f t="shared" si="21"/>
        <v>57.3</v>
      </c>
      <c r="BK58" s="58">
        <f t="shared" si="22"/>
        <v>56.2</v>
      </c>
      <c r="BL58" s="58">
        <f t="shared" si="23"/>
        <v>55</v>
      </c>
      <c r="BM58" s="58">
        <f t="shared" si="24"/>
        <v>53.5</v>
      </c>
      <c r="BN58" s="58">
        <f t="shared" si="25"/>
        <v>50.9</v>
      </c>
      <c r="BO58" s="58">
        <f t="shared" si="26"/>
        <v>46.9</v>
      </c>
      <c r="BP58" s="58">
        <f t="shared" si="27"/>
        <v>40.5</v>
      </c>
      <c r="BQ58" s="124">
        <f>[1]!dbsum(AS58:BP58)</f>
        <v>68.7</v>
      </c>
    </row>
    <row r="59" spans="2:69" x14ac:dyDescent="0.3">
      <c r="B59" s="41" t="s">
        <v>446</v>
      </c>
      <c r="D59" s="41" t="s">
        <v>169</v>
      </c>
      <c r="F59" s="50"/>
      <c r="G59" t="s">
        <v>196</v>
      </c>
      <c r="H59" s="90">
        <v>66</v>
      </c>
      <c r="I59" s="58">
        <v>61</v>
      </c>
      <c r="J59" s="58">
        <v>60</v>
      </c>
      <c r="K59" s="58">
        <v>66</v>
      </c>
      <c r="L59" s="58">
        <v>67</v>
      </c>
      <c r="M59" s="58">
        <v>63</v>
      </c>
      <c r="N59" s="58">
        <v>67</v>
      </c>
      <c r="O59" s="58">
        <v>63</v>
      </c>
      <c r="P59" s="58">
        <v>65</v>
      </c>
      <c r="Q59" s="58">
        <v>64</v>
      </c>
      <c r="R59" s="58">
        <v>63</v>
      </c>
      <c r="S59" s="58">
        <v>64</v>
      </c>
      <c r="T59" s="58">
        <v>66</v>
      </c>
      <c r="U59" s="58">
        <v>64</v>
      </c>
      <c r="V59" s="58">
        <v>63</v>
      </c>
      <c r="W59" s="58">
        <v>62</v>
      </c>
      <c r="X59" s="58">
        <v>63</v>
      </c>
      <c r="Y59" s="58">
        <v>60</v>
      </c>
      <c r="Z59" s="58">
        <v>60</v>
      </c>
      <c r="AA59" s="58">
        <v>57</v>
      </c>
      <c r="AB59" s="58">
        <v>56</v>
      </c>
      <c r="AC59" s="58">
        <v>54</v>
      </c>
      <c r="AD59" s="58">
        <v>52</v>
      </c>
      <c r="AE59" s="118">
        <v>49</v>
      </c>
      <c r="AF59" s="59" t="s">
        <v>17</v>
      </c>
      <c r="AH59" s="111" cm="1">
        <f t="array" ref="AH59">[1]!dbsum(H59:J59)</f>
        <v>68</v>
      </c>
      <c r="AI59" s="112" cm="1">
        <f t="array" ref="AI59">[1]!dbsum(K59:M59)</f>
        <v>70.400000000000006</v>
      </c>
      <c r="AJ59" s="112" cm="1">
        <f t="array" ref="AJ59">[1]!dbsum(N59:P59)</f>
        <v>70.099999999999994</v>
      </c>
      <c r="AK59" s="112" cm="1">
        <f t="array" ref="AK59">[1]!dbsum(Q59:S59)</f>
        <v>68.5</v>
      </c>
      <c r="AL59" s="112" cm="1">
        <f t="array" ref="AL59">[1]!dbsum(T59:V59)</f>
        <v>69.3</v>
      </c>
      <c r="AM59" s="112" cm="1">
        <f t="array" ref="AM59">[1]!dbsum(W59:Y59)</f>
        <v>66.599999999999994</v>
      </c>
      <c r="AN59" s="112" cm="1">
        <f t="array" ref="AN59">[1]!dbsum(Z59:AB59)</f>
        <v>62.8</v>
      </c>
      <c r="AO59" s="113" cm="1">
        <f t="array" ref="AO59">[1]!dbsum(AC59:AE59)</f>
        <v>56.9</v>
      </c>
      <c r="AQ59" s="15" t="str">
        <f t="shared" si="2"/>
        <v>29a</v>
      </c>
      <c r="AR59" s="50" t="str">
        <f t="shared" si="3"/>
        <v>2m from main louvre to rear of DAF2</v>
      </c>
      <c r="AS59" s="90">
        <f t="shared" si="4"/>
        <v>35.799999999999997</v>
      </c>
      <c r="AT59" s="58">
        <f t="shared" si="5"/>
        <v>34.799999999999997</v>
      </c>
      <c r="AU59" s="58">
        <f t="shared" si="6"/>
        <v>37.5</v>
      </c>
      <c r="AV59" s="58">
        <f t="shared" si="7"/>
        <v>46.9</v>
      </c>
      <c r="AW59" s="58">
        <f t="shared" si="8"/>
        <v>50.9</v>
      </c>
      <c r="AX59" s="58">
        <f t="shared" si="9"/>
        <v>49.6</v>
      </c>
      <c r="AY59" s="58">
        <f t="shared" si="10"/>
        <v>56.1</v>
      </c>
      <c r="AZ59" s="58">
        <f t="shared" si="11"/>
        <v>54.4</v>
      </c>
      <c r="BA59" s="58">
        <f t="shared" si="12"/>
        <v>58.4</v>
      </c>
      <c r="BB59" s="58">
        <f t="shared" si="13"/>
        <v>59.8</v>
      </c>
      <c r="BC59" s="58">
        <f t="shared" si="14"/>
        <v>59.8</v>
      </c>
      <c r="BD59" s="58">
        <f t="shared" si="15"/>
        <v>62.1</v>
      </c>
      <c r="BE59" s="58">
        <f t="shared" si="16"/>
        <v>65.2</v>
      </c>
      <c r="BF59" s="123">
        <f t="shared" si="17"/>
        <v>64</v>
      </c>
      <c r="BG59" s="58">
        <f t="shared" si="18"/>
        <v>63.6</v>
      </c>
      <c r="BH59" s="58">
        <f t="shared" si="19"/>
        <v>63</v>
      </c>
      <c r="BI59" s="58">
        <f t="shared" si="20"/>
        <v>64.2</v>
      </c>
      <c r="BJ59" s="58">
        <f t="shared" si="21"/>
        <v>61.3</v>
      </c>
      <c r="BK59" s="58">
        <f t="shared" si="22"/>
        <v>61.2</v>
      </c>
      <c r="BL59" s="58">
        <f t="shared" si="23"/>
        <v>58</v>
      </c>
      <c r="BM59" s="58">
        <f t="shared" si="24"/>
        <v>56.5</v>
      </c>
      <c r="BN59" s="58">
        <f t="shared" si="25"/>
        <v>53.9</v>
      </c>
      <c r="BO59" s="58">
        <f t="shared" si="26"/>
        <v>50.9</v>
      </c>
      <c r="BP59" s="58">
        <f t="shared" si="27"/>
        <v>46.5</v>
      </c>
      <c r="BQ59" s="124">
        <f>[1]!dbsum(AS59:BP59)</f>
        <v>73.400000000000006</v>
      </c>
    </row>
    <row r="60" spans="2:69" x14ac:dyDescent="0.3">
      <c r="B60" s="41" t="s">
        <v>447</v>
      </c>
      <c r="D60" s="41" t="s">
        <v>170</v>
      </c>
      <c r="F60" s="50"/>
      <c r="G60" t="s">
        <v>197</v>
      </c>
      <c r="H60" s="90">
        <v>80</v>
      </c>
      <c r="I60" s="58">
        <v>67</v>
      </c>
      <c r="J60" s="58">
        <v>64</v>
      </c>
      <c r="K60" s="58">
        <v>67</v>
      </c>
      <c r="L60" s="58">
        <v>70</v>
      </c>
      <c r="M60" s="58">
        <v>68</v>
      </c>
      <c r="N60" s="58">
        <v>72</v>
      </c>
      <c r="O60" s="58">
        <v>70</v>
      </c>
      <c r="P60" s="58">
        <v>71</v>
      </c>
      <c r="Q60" s="58">
        <v>74</v>
      </c>
      <c r="R60" s="58">
        <v>72</v>
      </c>
      <c r="S60" s="58">
        <v>71</v>
      </c>
      <c r="T60" s="58">
        <v>73</v>
      </c>
      <c r="U60" s="58">
        <v>71</v>
      </c>
      <c r="V60" s="58">
        <v>72</v>
      </c>
      <c r="W60" s="58">
        <v>69</v>
      </c>
      <c r="X60" s="58">
        <v>69</v>
      </c>
      <c r="Y60" s="58">
        <v>68</v>
      </c>
      <c r="Z60" s="58">
        <v>67</v>
      </c>
      <c r="AA60" s="58">
        <v>66</v>
      </c>
      <c r="AB60" s="58">
        <v>65</v>
      </c>
      <c r="AC60" s="58">
        <v>63</v>
      </c>
      <c r="AD60" s="58">
        <v>60</v>
      </c>
      <c r="AE60" s="118">
        <v>57</v>
      </c>
      <c r="AF60" s="59" t="s">
        <v>17</v>
      </c>
      <c r="AH60" s="111" cm="1">
        <f t="array" ref="AH60">[1]!dbsum(H60:J60)</f>
        <v>80.3</v>
      </c>
      <c r="AI60" s="112" cm="1">
        <f t="array" ref="AI60">[1]!dbsum(K60:M60)</f>
        <v>73.3</v>
      </c>
      <c r="AJ60" s="112" cm="1">
        <f t="array" ref="AJ60">[1]!dbsum(N60:P60)</f>
        <v>75.8</v>
      </c>
      <c r="AK60" s="112" cm="1">
        <f t="array" ref="AK60">[1]!dbsum(Q60:S60)</f>
        <v>77.3</v>
      </c>
      <c r="AL60" s="112" cm="1">
        <f t="array" ref="AL60">[1]!dbsum(T60:V60)</f>
        <v>76.8</v>
      </c>
      <c r="AM60" s="112" cm="1">
        <f t="array" ref="AM60">[1]!dbsum(W60:Y60)</f>
        <v>73.5</v>
      </c>
      <c r="AN60" s="112" cm="1">
        <f t="array" ref="AN60">[1]!dbsum(Z60:AB60)</f>
        <v>70.8</v>
      </c>
      <c r="AO60" s="113" cm="1">
        <f t="array" ref="AO60">[1]!dbsum(AC60:AE60)</f>
        <v>65.400000000000006</v>
      </c>
      <c r="AQ60" s="15" t="str">
        <f t="shared" si="2"/>
        <v>29b</v>
      </c>
      <c r="AR60" s="50" t="str">
        <f t="shared" si="3"/>
        <v>2m above centre of general external plant area</v>
      </c>
      <c r="AS60" s="90">
        <f t="shared" si="4"/>
        <v>49.8</v>
      </c>
      <c r="AT60" s="58">
        <f t="shared" si="5"/>
        <v>40.799999999999997</v>
      </c>
      <c r="AU60" s="58">
        <f t="shared" si="6"/>
        <v>41.5</v>
      </c>
      <c r="AV60" s="58">
        <f t="shared" si="7"/>
        <v>47.9</v>
      </c>
      <c r="AW60" s="58">
        <f t="shared" si="8"/>
        <v>53.9</v>
      </c>
      <c r="AX60" s="58">
        <f t="shared" si="9"/>
        <v>54.6</v>
      </c>
      <c r="AY60" s="58">
        <f t="shared" si="10"/>
        <v>61.1</v>
      </c>
      <c r="AZ60" s="58">
        <f t="shared" si="11"/>
        <v>61.4</v>
      </c>
      <c r="BA60" s="58">
        <f t="shared" si="12"/>
        <v>64.400000000000006</v>
      </c>
      <c r="BB60" s="58">
        <f t="shared" si="13"/>
        <v>69.8</v>
      </c>
      <c r="BC60" s="58">
        <f t="shared" si="14"/>
        <v>68.8</v>
      </c>
      <c r="BD60" s="58">
        <f t="shared" si="15"/>
        <v>69.099999999999994</v>
      </c>
      <c r="BE60" s="58">
        <f t="shared" si="16"/>
        <v>72.2</v>
      </c>
      <c r="BF60" s="123">
        <f t="shared" si="17"/>
        <v>71</v>
      </c>
      <c r="BG60" s="58">
        <f t="shared" si="18"/>
        <v>72.599999999999994</v>
      </c>
      <c r="BH60" s="58">
        <f t="shared" si="19"/>
        <v>70</v>
      </c>
      <c r="BI60" s="58">
        <f t="shared" si="20"/>
        <v>70.2</v>
      </c>
      <c r="BJ60" s="58">
        <f t="shared" si="21"/>
        <v>69.3</v>
      </c>
      <c r="BK60" s="58">
        <f t="shared" si="22"/>
        <v>68.2</v>
      </c>
      <c r="BL60" s="58">
        <f t="shared" si="23"/>
        <v>67</v>
      </c>
      <c r="BM60" s="58">
        <f t="shared" si="24"/>
        <v>65.5</v>
      </c>
      <c r="BN60" s="58">
        <f t="shared" si="25"/>
        <v>62.9</v>
      </c>
      <c r="BO60" s="58">
        <f t="shared" si="26"/>
        <v>58.9</v>
      </c>
      <c r="BP60" s="58">
        <f t="shared" si="27"/>
        <v>54.5</v>
      </c>
      <c r="BQ60" s="124">
        <f>[1]!dbsum(AS60:BP60)</f>
        <v>81</v>
      </c>
    </row>
    <row r="61" spans="2:69" x14ac:dyDescent="0.3">
      <c r="B61" s="41" t="s">
        <v>448</v>
      </c>
      <c r="D61" s="41">
        <v>30</v>
      </c>
      <c r="E61" s="58">
        <v>30</v>
      </c>
      <c r="F61" s="41"/>
      <c r="G61" t="s">
        <v>93</v>
      </c>
      <c r="H61" s="90">
        <v>74</v>
      </c>
      <c r="I61" s="58">
        <v>68</v>
      </c>
      <c r="J61" s="58">
        <v>65</v>
      </c>
      <c r="K61" s="58">
        <v>77</v>
      </c>
      <c r="L61" s="58">
        <v>74</v>
      </c>
      <c r="M61" s="58">
        <v>65</v>
      </c>
      <c r="N61" s="58">
        <v>70</v>
      </c>
      <c r="O61" s="58">
        <v>66</v>
      </c>
      <c r="P61" s="58">
        <v>68</v>
      </c>
      <c r="Q61" s="58">
        <v>69</v>
      </c>
      <c r="R61" s="58">
        <v>66</v>
      </c>
      <c r="S61" s="58">
        <v>67</v>
      </c>
      <c r="T61" s="58">
        <v>69</v>
      </c>
      <c r="U61" s="58">
        <v>68</v>
      </c>
      <c r="V61" s="58">
        <v>69</v>
      </c>
      <c r="W61" s="58">
        <v>71</v>
      </c>
      <c r="X61" s="58">
        <v>70</v>
      </c>
      <c r="Y61" s="58">
        <v>67</v>
      </c>
      <c r="Z61" s="58">
        <v>67</v>
      </c>
      <c r="AA61" s="58">
        <v>66</v>
      </c>
      <c r="AB61" s="58">
        <v>65</v>
      </c>
      <c r="AC61" s="58">
        <v>64</v>
      </c>
      <c r="AD61" s="58">
        <v>63</v>
      </c>
      <c r="AE61" s="118">
        <v>63</v>
      </c>
      <c r="AF61" s="59" t="s">
        <v>17</v>
      </c>
      <c r="AH61" s="111" cm="1">
        <f t="array" ref="AH61">[1]!dbsum(H61:J61)</f>
        <v>75.400000000000006</v>
      </c>
      <c r="AI61" s="112" cm="1">
        <f t="array" ref="AI61">[1]!dbsum(K61:M61)</f>
        <v>78.900000000000006</v>
      </c>
      <c r="AJ61" s="112" cm="1">
        <f t="array" ref="AJ61">[1]!dbsum(N61:P61)</f>
        <v>73.099999999999994</v>
      </c>
      <c r="AK61" s="112" cm="1">
        <f t="array" ref="AK61">[1]!dbsum(Q61:S61)</f>
        <v>72.3</v>
      </c>
      <c r="AL61" s="112" cm="1">
        <f t="array" ref="AL61">[1]!dbsum(T61:V61)</f>
        <v>73.5</v>
      </c>
      <c r="AM61" s="112" cm="1">
        <f t="array" ref="AM61">[1]!dbsum(W61:Y61)</f>
        <v>74.400000000000006</v>
      </c>
      <c r="AN61" s="112" cm="1">
        <f t="array" ref="AN61">[1]!dbsum(Z61:AB61)</f>
        <v>70.8</v>
      </c>
      <c r="AO61" s="113" cm="1">
        <f t="array" ref="AO61">[1]!dbsum(AC61:AE61)</f>
        <v>68.099999999999994</v>
      </c>
      <c r="AQ61" s="15">
        <f t="shared" si="2"/>
        <v>30</v>
      </c>
      <c r="AR61" s="50" t="str">
        <f t="shared" si="3"/>
        <v>2m from unit, 1m from fan outlet</v>
      </c>
      <c r="AS61" s="90">
        <f t="shared" si="4"/>
        <v>43.8</v>
      </c>
      <c r="AT61" s="58">
        <f t="shared" si="5"/>
        <v>41.8</v>
      </c>
      <c r="AU61" s="58">
        <f t="shared" si="6"/>
        <v>42.5</v>
      </c>
      <c r="AV61" s="58">
        <f t="shared" si="7"/>
        <v>57.9</v>
      </c>
      <c r="AW61" s="58">
        <f t="shared" si="8"/>
        <v>57.9</v>
      </c>
      <c r="AX61" s="58">
        <f t="shared" si="9"/>
        <v>51.6</v>
      </c>
      <c r="AY61" s="58">
        <f t="shared" si="10"/>
        <v>59.1</v>
      </c>
      <c r="AZ61" s="58">
        <f t="shared" si="11"/>
        <v>57.4</v>
      </c>
      <c r="BA61" s="58">
        <f t="shared" si="12"/>
        <v>61.4</v>
      </c>
      <c r="BB61" s="58">
        <f t="shared" si="13"/>
        <v>64.8</v>
      </c>
      <c r="BC61" s="58">
        <f t="shared" si="14"/>
        <v>62.8</v>
      </c>
      <c r="BD61" s="58">
        <f t="shared" si="15"/>
        <v>65.099999999999994</v>
      </c>
      <c r="BE61" s="58">
        <f t="shared" si="16"/>
        <v>68.2</v>
      </c>
      <c r="BF61" s="123">
        <f t="shared" si="17"/>
        <v>68</v>
      </c>
      <c r="BG61" s="58">
        <f t="shared" si="18"/>
        <v>69.599999999999994</v>
      </c>
      <c r="BH61" s="58">
        <f t="shared" si="19"/>
        <v>72</v>
      </c>
      <c r="BI61" s="58">
        <f t="shared" si="20"/>
        <v>71.2</v>
      </c>
      <c r="BJ61" s="58">
        <f t="shared" si="21"/>
        <v>68.3</v>
      </c>
      <c r="BK61" s="58">
        <f t="shared" si="22"/>
        <v>68.2</v>
      </c>
      <c r="BL61" s="58">
        <f t="shared" si="23"/>
        <v>67</v>
      </c>
      <c r="BM61" s="58">
        <f t="shared" si="24"/>
        <v>65.5</v>
      </c>
      <c r="BN61" s="58">
        <f t="shared" si="25"/>
        <v>63.9</v>
      </c>
      <c r="BO61" s="58">
        <f t="shared" si="26"/>
        <v>61.9</v>
      </c>
      <c r="BP61" s="58">
        <f t="shared" si="27"/>
        <v>60.5</v>
      </c>
      <c r="BQ61" s="124">
        <f>[1]!dbsum(AS61:BP61)</f>
        <v>79.599999999999994</v>
      </c>
    </row>
    <row r="62" spans="2:69" x14ac:dyDescent="0.3">
      <c r="B62" s="41" t="s">
        <v>449</v>
      </c>
      <c r="D62" s="41">
        <v>31</v>
      </c>
      <c r="E62" s="58">
        <v>31</v>
      </c>
      <c r="F62" s="41">
        <v>12</v>
      </c>
      <c r="G62" t="s">
        <v>198</v>
      </c>
      <c r="H62" s="90">
        <v>71</v>
      </c>
      <c r="I62" s="58">
        <v>75</v>
      </c>
      <c r="J62" s="58">
        <v>80</v>
      </c>
      <c r="K62" s="58">
        <v>79</v>
      </c>
      <c r="L62" s="58">
        <v>71</v>
      </c>
      <c r="M62" s="58">
        <v>66</v>
      </c>
      <c r="N62" s="58">
        <v>68</v>
      </c>
      <c r="O62" s="58">
        <v>66</v>
      </c>
      <c r="P62" s="58">
        <v>66</v>
      </c>
      <c r="Q62" s="58">
        <v>67</v>
      </c>
      <c r="R62" s="58">
        <v>63</v>
      </c>
      <c r="S62" s="58">
        <v>62</v>
      </c>
      <c r="T62" s="58">
        <v>65</v>
      </c>
      <c r="U62" s="58">
        <v>62</v>
      </c>
      <c r="V62" s="58">
        <v>60</v>
      </c>
      <c r="W62" s="58">
        <v>58</v>
      </c>
      <c r="X62" s="58">
        <v>55</v>
      </c>
      <c r="Y62" s="58">
        <v>54</v>
      </c>
      <c r="Z62" s="58">
        <v>52</v>
      </c>
      <c r="AA62" s="58">
        <v>49</v>
      </c>
      <c r="AB62" s="58">
        <v>47</v>
      </c>
      <c r="AC62" s="58">
        <v>45</v>
      </c>
      <c r="AD62" s="58">
        <v>43</v>
      </c>
      <c r="AE62" s="118">
        <v>41</v>
      </c>
      <c r="AF62" s="59" t="s">
        <v>17</v>
      </c>
      <c r="AH62" s="111" cm="1">
        <f t="array" ref="AH62">[1]!dbsum(H62:J62)</f>
        <v>81.599999999999994</v>
      </c>
      <c r="AI62" s="112" cm="1">
        <f t="array" ref="AI62">[1]!dbsum(K62:M62)</f>
        <v>79.8</v>
      </c>
      <c r="AJ62" s="112" cm="1">
        <f t="array" ref="AJ62">[1]!dbsum(N62:P62)</f>
        <v>71.5</v>
      </c>
      <c r="AK62" s="112" cm="1">
        <f t="array" ref="AK62">[1]!dbsum(Q62:S62)</f>
        <v>69.3</v>
      </c>
      <c r="AL62" s="112" cm="1">
        <f t="array" ref="AL62">[1]!dbsum(T62:V62)</f>
        <v>67.599999999999994</v>
      </c>
      <c r="AM62" s="112" cm="1">
        <f t="array" ref="AM62">[1]!dbsum(W62:Y62)</f>
        <v>60.8</v>
      </c>
      <c r="AN62" s="112" cm="1">
        <f t="array" ref="AN62">[1]!dbsum(Z62:AB62)</f>
        <v>54.6</v>
      </c>
      <c r="AO62" s="113" cm="1">
        <f t="array" ref="AO62">[1]!dbsum(AC62:AE62)</f>
        <v>48.1</v>
      </c>
      <c r="AQ62" s="15">
        <f t="shared" si="2"/>
        <v>31</v>
      </c>
      <c r="AR62" s="50" t="str">
        <f t="shared" si="3"/>
        <v>On gantry - 1m from AT1a aerator to N</v>
      </c>
      <c r="AS62" s="90">
        <f t="shared" si="4"/>
        <v>40.799999999999997</v>
      </c>
      <c r="AT62" s="58">
        <f t="shared" si="5"/>
        <v>48.8</v>
      </c>
      <c r="AU62" s="58">
        <f t="shared" si="6"/>
        <v>57.5</v>
      </c>
      <c r="AV62" s="58">
        <f t="shared" si="7"/>
        <v>59.9</v>
      </c>
      <c r="AW62" s="58">
        <f t="shared" si="8"/>
        <v>54.9</v>
      </c>
      <c r="AX62" s="58">
        <f t="shared" si="9"/>
        <v>52.6</v>
      </c>
      <c r="AY62" s="58">
        <f t="shared" si="10"/>
        <v>57.1</v>
      </c>
      <c r="AZ62" s="58">
        <f t="shared" si="11"/>
        <v>57.4</v>
      </c>
      <c r="BA62" s="58">
        <f t="shared" si="12"/>
        <v>59.4</v>
      </c>
      <c r="BB62" s="58">
        <f t="shared" si="13"/>
        <v>62.8</v>
      </c>
      <c r="BC62" s="58">
        <f t="shared" si="14"/>
        <v>59.8</v>
      </c>
      <c r="BD62" s="58">
        <f t="shared" si="15"/>
        <v>60.1</v>
      </c>
      <c r="BE62" s="58">
        <f t="shared" si="16"/>
        <v>64.2</v>
      </c>
      <c r="BF62" s="123">
        <f t="shared" si="17"/>
        <v>62</v>
      </c>
      <c r="BG62" s="58">
        <f t="shared" si="18"/>
        <v>60.6</v>
      </c>
      <c r="BH62" s="58">
        <f t="shared" si="19"/>
        <v>59</v>
      </c>
      <c r="BI62" s="58">
        <f t="shared" si="20"/>
        <v>56.2</v>
      </c>
      <c r="BJ62" s="58">
        <f t="shared" si="21"/>
        <v>55.3</v>
      </c>
      <c r="BK62" s="58">
        <f t="shared" si="22"/>
        <v>53.2</v>
      </c>
      <c r="BL62" s="58">
        <f t="shared" si="23"/>
        <v>50</v>
      </c>
      <c r="BM62" s="58">
        <f t="shared" si="24"/>
        <v>47.5</v>
      </c>
      <c r="BN62" s="58">
        <f t="shared" si="25"/>
        <v>44.9</v>
      </c>
      <c r="BO62" s="58">
        <f t="shared" si="26"/>
        <v>41.9</v>
      </c>
      <c r="BP62" s="58">
        <f t="shared" si="27"/>
        <v>38.5</v>
      </c>
      <c r="BQ62" s="124">
        <f>[1]!dbsum(AS62:BP62)</f>
        <v>71.8</v>
      </c>
    </row>
    <row r="63" spans="2:69" x14ac:dyDescent="0.3">
      <c r="B63" s="41" t="s">
        <v>450</v>
      </c>
      <c r="D63" s="41">
        <v>32</v>
      </c>
      <c r="E63" s="58">
        <v>32</v>
      </c>
      <c r="F63" s="41">
        <v>13</v>
      </c>
      <c r="G63" t="s">
        <v>199</v>
      </c>
      <c r="H63" s="91" t="s">
        <v>17</v>
      </c>
      <c r="I63" s="127" t="s">
        <v>17</v>
      </c>
      <c r="J63" s="127" t="s">
        <v>17</v>
      </c>
      <c r="K63" s="127" t="s">
        <v>17</v>
      </c>
      <c r="L63" s="127" t="s">
        <v>17</v>
      </c>
      <c r="M63" s="127" t="s">
        <v>17</v>
      </c>
      <c r="N63" s="127" t="s">
        <v>17</v>
      </c>
      <c r="O63" s="127" t="s">
        <v>17</v>
      </c>
      <c r="P63" s="127" t="s">
        <v>17</v>
      </c>
      <c r="Q63" s="127" t="s">
        <v>17</v>
      </c>
      <c r="R63" s="127" t="s">
        <v>17</v>
      </c>
      <c r="S63" s="127" t="s">
        <v>17</v>
      </c>
      <c r="T63" s="127" t="s">
        <v>17</v>
      </c>
      <c r="U63" s="127" t="s">
        <v>17</v>
      </c>
      <c r="V63" s="127" t="s">
        <v>17</v>
      </c>
      <c r="W63" s="127" t="s">
        <v>17</v>
      </c>
      <c r="X63" s="127" t="s">
        <v>17</v>
      </c>
      <c r="Y63" s="127" t="s">
        <v>17</v>
      </c>
      <c r="Z63" s="127" t="s">
        <v>17</v>
      </c>
      <c r="AA63" s="127" t="s">
        <v>17</v>
      </c>
      <c r="AB63" s="127" t="s">
        <v>17</v>
      </c>
      <c r="AC63" s="127" t="s">
        <v>17</v>
      </c>
      <c r="AD63" s="127" t="s">
        <v>17</v>
      </c>
      <c r="AE63" s="128" t="s">
        <v>17</v>
      </c>
      <c r="AF63" s="59" t="s">
        <v>17</v>
      </c>
      <c r="AH63" s="129" t="s">
        <v>17</v>
      </c>
      <c r="AI63" s="127" t="s">
        <v>17</v>
      </c>
      <c r="AJ63" s="127" t="s">
        <v>17</v>
      </c>
      <c r="AK63" s="127" t="s">
        <v>17</v>
      </c>
      <c r="AL63" s="127" t="s">
        <v>17</v>
      </c>
      <c r="AM63" s="127" t="s">
        <v>17</v>
      </c>
      <c r="AN63" s="127" t="s">
        <v>17</v>
      </c>
      <c r="AO63" s="128" t="s">
        <v>17</v>
      </c>
      <c r="AQ63" s="15">
        <f t="shared" si="2"/>
        <v>32</v>
      </c>
      <c r="AR63" s="50" t="str">
        <f t="shared" si="3"/>
        <v>On gantry - 1m from AT1b aerator/blower to N</v>
      </c>
      <c r="AS63" s="91" t="s">
        <v>17</v>
      </c>
      <c r="AT63" s="127" t="s">
        <v>17</v>
      </c>
      <c r="AU63" s="127" t="s">
        <v>17</v>
      </c>
      <c r="AV63" s="127" t="s">
        <v>17</v>
      </c>
      <c r="AW63" s="127" t="s">
        <v>17</v>
      </c>
      <c r="AX63" s="127" t="s">
        <v>17</v>
      </c>
      <c r="AY63" s="127" t="s">
        <v>17</v>
      </c>
      <c r="AZ63" s="127" t="s">
        <v>17</v>
      </c>
      <c r="BA63" s="127" t="s">
        <v>17</v>
      </c>
      <c r="BB63" s="127" t="s">
        <v>17</v>
      </c>
      <c r="BC63" s="127" t="s">
        <v>17</v>
      </c>
      <c r="BD63" s="127" t="s">
        <v>17</v>
      </c>
      <c r="BE63" s="127" t="s">
        <v>17</v>
      </c>
      <c r="BF63" s="130" t="s">
        <v>17</v>
      </c>
      <c r="BG63" s="127" t="s">
        <v>17</v>
      </c>
      <c r="BH63" s="127" t="s">
        <v>17</v>
      </c>
      <c r="BI63" s="127" t="s">
        <v>17</v>
      </c>
      <c r="BJ63" s="127" t="s">
        <v>17</v>
      </c>
      <c r="BK63" s="127" t="s">
        <v>17</v>
      </c>
      <c r="BL63" s="127" t="s">
        <v>17</v>
      </c>
      <c r="BM63" s="127" t="s">
        <v>17</v>
      </c>
      <c r="BN63" s="127" t="s">
        <v>17</v>
      </c>
      <c r="BO63" s="127" t="s">
        <v>17</v>
      </c>
      <c r="BP63" s="127" t="s">
        <v>17</v>
      </c>
      <c r="BQ63" s="131" t="s">
        <v>17</v>
      </c>
    </row>
    <row r="64" spans="2:69" x14ac:dyDescent="0.3">
      <c r="B64" s="41" t="s">
        <v>451</v>
      </c>
      <c r="D64" s="41" t="s">
        <v>171</v>
      </c>
      <c r="F64" s="50"/>
      <c r="G64" t="s">
        <v>200</v>
      </c>
      <c r="H64" s="90">
        <v>61</v>
      </c>
      <c r="I64" s="58">
        <v>62</v>
      </c>
      <c r="J64" s="58">
        <v>63</v>
      </c>
      <c r="K64" s="58">
        <v>65</v>
      </c>
      <c r="L64" s="58">
        <v>68</v>
      </c>
      <c r="M64" s="58">
        <v>71</v>
      </c>
      <c r="N64" s="58">
        <v>72</v>
      </c>
      <c r="O64" s="58">
        <v>75</v>
      </c>
      <c r="P64" s="58">
        <v>73</v>
      </c>
      <c r="Q64" s="58">
        <v>61</v>
      </c>
      <c r="R64" s="58">
        <v>65</v>
      </c>
      <c r="S64" s="58">
        <v>67</v>
      </c>
      <c r="T64" s="58">
        <v>68</v>
      </c>
      <c r="U64" s="58">
        <v>66</v>
      </c>
      <c r="V64" s="58">
        <v>64</v>
      </c>
      <c r="W64" s="58">
        <v>65</v>
      </c>
      <c r="X64" s="58">
        <v>64</v>
      </c>
      <c r="Y64" s="58">
        <v>67</v>
      </c>
      <c r="Z64" s="58">
        <v>62</v>
      </c>
      <c r="AA64" s="58">
        <v>62</v>
      </c>
      <c r="AB64" s="58">
        <v>66</v>
      </c>
      <c r="AC64" s="58">
        <v>59</v>
      </c>
      <c r="AD64" s="58">
        <v>59</v>
      </c>
      <c r="AE64" s="118">
        <v>55</v>
      </c>
      <c r="AF64" s="59" t="s">
        <v>17</v>
      </c>
      <c r="AH64" s="111" cm="1">
        <f t="array" ref="AH64">[1]!dbsum(H64:J64)</f>
        <v>66.8</v>
      </c>
      <c r="AI64" s="112" cm="1">
        <f t="array" ref="AI64">[1]!dbsum(K64:M64)</f>
        <v>73.400000000000006</v>
      </c>
      <c r="AJ64" s="112" cm="1">
        <f t="array" ref="AJ64">[1]!dbsum(N64:P64)</f>
        <v>78.3</v>
      </c>
      <c r="AK64" s="112" cm="1">
        <f t="array" ref="AK64">[1]!dbsum(Q64:S64)</f>
        <v>69.7</v>
      </c>
      <c r="AL64" s="112" cm="1">
        <f t="array" ref="AL64">[1]!dbsum(T64:V64)</f>
        <v>71.099999999999994</v>
      </c>
      <c r="AM64" s="112" cm="1">
        <f t="array" ref="AM64">[1]!dbsum(W64:Y64)</f>
        <v>70.3</v>
      </c>
      <c r="AN64" s="112" cm="1">
        <f t="array" ref="AN64">[1]!dbsum(Z64:AB64)</f>
        <v>68.5</v>
      </c>
      <c r="AO64" s="113" cm="1">
        <f t="array" ref="AO64">[1]!dbsum(AC64:AE64)</f>
        <v>62.8</v>
      </c>
      <c r="AQ64" s="15" t="str">
        <f t="shared" si="2"/>
        <v>32a</v>
      </c>
      <c r="AR64" s="50" t="str">
        <f t="shared" si="3"/>
        <v>Elevated microphone - 1m from AT1a aerator/blower to E</v>
      </c>
      <c r="AS64" s="90">
        <f t="shared" si="4"/>
        <v>30.8</v>
      </c>
      <c r="AT64" s="58">
        <f t="shared" si="5"/>
        <v>35.799999999999997</v>
      </c>
      <c r="AU64" s="58">
        <f t="shared" si="6"/>
        <v>40.5</v>
      </c>
      <c r="AV64" s="58">
        <f t="shared" si="7"/>
        <v>45.9</v>
      </c>
      <c r="AW64" s="58">
        <f t="shared" si="8"/>
        <v>51.9</v>
      </c>
      <c r="AX64" s="58">
        <f t="shared" si="9"/>
        <v>57.6</v>
      </c>
      <c r="AY64" s="58">
        <f t="shared" si="10"/>
        <v>61.1</v>
      </c>
      <c r="AZ64" s="58">
        <f t="shared" si="11"/>
        <v>66.400000000000006</v>
      </c>
      <c r="BA64" s="58">
        <f t="shared" si="12"/>
        <v>66.400000000000006</v>
      </c>
      <c r="BB64" s="58">
        <f t="shared" si="13"/>
        <v>56.8</v>
      </c>
      <c r="BC64" s="58">
        <f t="shared" si="14"/>
        <v>61.8</v>
      </c>
      <c r="BD64" s="58">
        <f t="shared" si="15"/>
        <v>65.099999999999994</v>
      </c>
      <c r="BE64" s="58">
        <f t="shared" si="16"/>
        <v>67.2</v>
      </c>
      <c r="BF64" s="123">
        <f t="shared" si="17"/>
        <v>66</v>
      </c>
      <c r="BG64" s="58">
        <f t="shared" si="18"/>
        <v>64.599999999999994</v>
      </c>
      <c r="BH64" s="58">
        <f t="shared" si="19"/>
        <v>66</v>
      </c>
      <c r="BI64" s="58">
        <f t="shared" si="20"/>
        <v>65.2</v>
      </c>
      <c r="BJ64" s="58">
        <f t="shared" si="21"/>
        <v>68.3</v>
      </c>
      <c r="BK64" s="58">
        <f t="shared" si="22"/>
        <v>63.2</v>
      </c>
      <c r="BL64" s="58">
        <f t="shared" si="23"/>
        <v>63</v>
      </c>
      <c r="BM64" s="58">
        <f t="shared" si="24"/>
        <v>66.5</v>
      </c>
      <c r="BN64" s="58">
        <f t="shared" si="25"/>
        <v>58.9</v>
      </c>
      <c r="BO64" s="58">
        <f t="shared" si="26"/>
        <v>57.9</v>
      </c>
      <c r="BP64" s="58">
        <f t="shared" si="27"/>
        <v>52.5</v>
      </c>
      <c r="BQ64" s="124">
        <f>[1]!dbsum(AS64:BP64)</f>
        <v>77.2</v>
      </c>
    </row>
    <row r="65" spans="2:69" x14ac:dyDescent="0.3">
      <c r="B65" s="41" t="s">
        <v>452</v>
      </c>
      <c r="D65" s="41" t="s">
        <v>172</v>
      </c>
      <c r="F65" s="50"/>
      <c r="G65" t="s">
        <v>201</v>
      </c>
      <c r="H65" s="90">
        <v>62</v>
      </c>
      <c r="I65" s="58">
        <v>62</v>
      </c>
      <c r="J65" s="58">
        <v>67</v>
      </c>
      <c r="K65" s="58">
        <v>68</v>
      </c>
      <c r="L65" s="58">
        <v>67</v>
      </c>
      <c r="M65" s="58">
        <v>65</v>
      </c>
      <c r="N65" s="58">
        <v>67</v>
      </c>
      <c r="O65" s="58">
        <v>71</v>
      </c>
      <c r="P65" s="58">
        <v>67</v>
      </c>
      <c r="Q65" s="58">
        <v>61</v>
      </c>
      <c r="R65" s="58">
        <v>62</v>
      </c>
      <c r="S65" s="58">
        <v>65</v>
      </c>
      <c r="T65" s="58">
        <v>65</v>
      </c>
      <c r="U65" s="58">
        <v>63</v>
      </c>
      <c r="V65" s="58">
        <v>62</v>
      </c>
      <c r="W65" s="58">
        <v>66</v>
      </c>
      <c r="X65" s="58">
        <v>60</v>
      </c>
      <c r="Y65" s="58">
        <v>64</v>
      </c>
      <c r="Z65" s="58">
        <v>61</v>
      </c>
      <c r="AA65" s="58">
        <v>59</v>
      </c>
      <c r="AB65" s="58">
        <v>57</v>
      </c>
      <c r="AC65" s="58">
        <v>51</v>
      </c>
      <c r="AD65" s="58">
        <v>50</v>
      </c>
      <c r="AE65" s="118">
        <v>45</v>
      </c>
      <c r="AF65" s="59" t="s">
        <v>17</v>
      </c>
      <c r="AH65" s="111" cm="1">
        <f t="array" ref="AH65">[1]!dbsum(H65:J65)</f>
        <v>69.099999999999994</v>
      </c>
      <c r="AI65" s="112" cm="1">
        <f t="array" ref="AI65">[1]!dbsum(K65:M65)</f>
        <v>71.599999999999994</v>
      </c>
      <c r="AJ65" s="112" cm="1">
        <f t="array" ref="AJ65">[1]!dbsum(N65:P65)</f>
        <v>73.5</v>
      </c>
      <c r="AK65" s="112" cm="1">
        <f t="array" ref="AK65">[1]!dbsum(Q65:S65)</f>
        <v>67.8</v>
      </c>
      <c r="AL65" s="112" cm="1">
        <f t="array" ref="AL65">[1]!dbsum(T65:V65)</f>
        <v>68.3</v>
      </c>
      <c r="AM65" s="112" cm="1">
        <f t="array" ref="AM65">[1]!dbsum(W65:Y65)</f>
        <v>68.7</v>
      </c>
      <c r="AN65" s="112" cm="1">
        <f t="array" ref="AN65">[1]!dbsum(Z65:AB65)</f>
        <v>64.099999999999994</v>
      </c>
      <c r="AO65" s="113" cm="1">
        <f t="array" ref="AO65">[1]!dbsum(AC65:AE65)</f>
        <v>54.1</v>
      </c>
      <c r="AQ65" s="15" t="str">
        <f t="shared" si="2"/>
        <v>32b</v>
      </c>
      <c r="AR65" s="50" t="str">
        <f t="shared" si="3"/>
        <v>Elevated microphone - 1m from AT1b aerator/blower to E</v>
      </c>
      <c r="AS65" s="90">
        <f t="shared" si="4"/>
        <v>31.8</v>
      </c>
      <c r="AT65" s="58">
        <f t="shared" si="5"/>
        <v>35.799999999999997</v>
      </c>
      <c r="AU65" s="58">
        <f t="shared" si="6"/>
        <v>44.5</v>
      </c>
      <c r="AV65" s="58">
        <f t="shared" si="7"/>
        <v>48.9</v>
      </c>
      <c r="AW65" s="58">
        <f t="shared" si="8"/>
        <v>50.9</v>
      </c>
      <c r="AX65" s="58">
        <f t="shared" si="9"/>
        <v>51.6</v>
      </c>
      <c r="AY65" s="58">
        <f t="shared" si="10"/>
        <v>56.1</v>
      </c>
      <c r="AZ65" s="58">
        <f t="shared" si="11"/>
        <v>62.4</v>
      </c>
      <c r="BA65" s="58">
        <f t="shared" si="12"/>
        <v>60.4</v>
      </c>
      <c r="BB65" s="58">
        <f t="shared" si="13"/>
        <v>56.8</v>
      </c>
      <c r="BC65" s="58">
        <f t="shared" si="14"/>
        <v>58.8</v>
      </c>
      <c r="BD65" s="58">
        <f t="shared" si="15"/>
        <v>63.1</v>
      </c>
      <c r="BE65" s="58">
        <f t="shared" si="16"/>
        <v>64.2</v>
      </c>
      <c r="BF65" s="123">
        <f t="shared" si="17"/>
        <v>63</v>
      </c>
      <c r="BG65" s="58">
        <f t="shared" si="18"/>
        <v>62.6</v>
      </c>
      <c r="BH65" s="58">
        <f t="shared" si="19"/>
        <v>67</v>
      </c>
      <c r="BI65" s="58">
        <f t="shared" si="20"/>
        <v>61.2</v>
      </c>
      <c r="BJ65" s="58">
        <f t="shared" si="21"/>
        <v>65.3</v>
      </c>
      <c r="BK65" s="58">
        <f t="shared" si="22"/>
        <v>62.2</v>
      </c>
      <c r="BL65" s="58">
        <f t="shared" si="23"/>
        <v>60</v>
      </c>
      <c r="BM65" s="58">
        <f t="shared" si="24"/>
        <v>57.5</v>
      </c>
      <c r="BN65" s="58">
        <f t="shared" si="25"/>
        <v>50.9</v>
      </c>
      <c r="BO65" s="58">
        <f t="shared" si="26"/>
        <v>48.9</v>
      </c>
      <c r="BP65" s="58">
        <f t="shared" si="27"/>
        <v>42.5</v>
      </c>
      <c r="BQ65" s="124">
        <f>[1]!dbsum(AS65:BP65)</f>
        <v>74.2</v>
      </c>
    </row>
    <row r="66" spans="2:69" x14ac:dyDescent="0.3">
      <c r="B66" s="41" t="s">
        <v>453</v>
      </c>
      <c r="D66" s="41">
        <v>33</v>
      </c>
      <c r="E66" s="58">
        <v>33</v>
      </c>
      <c r="F66" s="41"/>
      <c r="G66" t="s">
        <v>706</v>
      </c>
      <c r="H66" s="90">
        <v>67</v>
      </c>
      <c r="I66" s="58">
        <v>64</v>
      </c>
      <c r="J66" s="58">
        <v>66</v>
      </c>
      <c r="K66" s="58">
        <v>67</v>
      </c>
      <c r="L66" s="58">
        <v>65</v>
      </c>
      <c r="M66" s="58">
        <v>67</v>
      </c>
      <c r="N66" s="58">
        <v>69</v>
      </c>
      <c r="O66" s="58">
        <v>68</v>
      </c>
      <c r="P66" s="58">
        <v>66</v>
      </c>
      <c r="Q66" s="58">
        <v>65</v>
      </c>
      <c r="R66" s="58">
        <v>66</v>
      </c>
      <c r="S66" s="58">
        <v>66</v>
      </c>
      <c r="T66" s="58">
        <v>65</v>
      </c>
      <c r="U66" s="58">
        <v>66</v>
      </c>
      <c r="V66" s="58">
        <v>65</v>
      </c>
      <c r="W66" s="58">
        <v>65</v>
      </c>
      <c r="X66" s="58">
        <v>62</v>
      </c>
      <c r="Y66" s="58">
        <v>64</v>
      </c>
      <c r="Z66" s="58">
        <v>62</v>
      </c>
      <c r="AA66" s="58">
        <v>60</v>
      </c>
      <c r="AB66" s="58">
        <v>59</v>
      </c>
      <c r="AC66" s="58">
        <v>54</v>
      </c>
      <c r="AD66" s="58">
        <v>57</v>
      </c>
      <c r="AE66" s="118">
        <v>51</v>
      </c>
      <c r="AF66" s="59" t="s">
        <v>17</v>
      </c>
      <c r="AH66" s="111" cm="1">
        <f t="array" ref="AH66">[1]!dbsum(H66:J66)</f>
        <v>70.599999999999994</v>
      </c>
      <c r="AI66" s="112" cm="1">
        <f t="array" ref="AI66">[1]!dbsum(K66:M66)</f>
        <v>71.2</v>
      </c>
      <c r="AJ66" s="112" cm="1">
        <f t="array" ref="AJ66">[1]!dbsum(N66:P66)</f>
        <v>72.599999999999994</v>
      </c>
      <c r="AK66" s="112" cm="1">
        <f t="array" ref="AK66">[1]!dbsum(Q66:S66)</f>
        <v>70.5</v>
      </c>
      <c r="AL66" s="112" cm="1">
        <f t="array" ref="AL66">[1]!dbsum(T66:V66)</f>
        <v>70.099999999999994</v>
      </c>
      <c r="AM66" s="112" cm="1">
        <f t="array" ref="AM66">[1]!dbsum(W66:Y66)</f>
        <v>68.599999999999994</v>
      </c>
      <c r="AN66" s="112" cm="1">
        <f t="array" ref="AN66">[1]!dbsum(Z66:AB66)</f>
        <v>65.3</v>
      </c>
      <c r="AO66" s="113" cm="1">
        <f t="array" ref="AO66">[1]!dbsum(AC66:AE66)</f>
        <v>59.4</v>
      </c>
      <c r="AQ66" s="15">
        <f t="shared" si="2"/>
        <v>33</v>
      </c>
      <c r="AR66" s="50" t="str">
        <f t="shared" si="3"/>
        <v>2m from pumps to front of UF / RO feed / storage tanks</v>
      </c>
      <c r="AS66" s="90">
        <f t="shared" si="4"/>
        <v>36.799999999999997</v>
      </c>
      <c r="AT66" s="58">
        <f t="shared" si="5"/>
        <v>37.799999999999997</v>
      </c>
      <c r="AU66" s="58">
        <f t="shared" si="6"/>
        <v>43.5</v>
      </c>
      <c r="AV66" s="58">
        <f t="shared" si="7"/>
        <v>47.9</v>
      </c>
      <c r="AW66" s="58">
        <f t="shared" si="8"/>
        <v>48.9</v>
      </c>
      <c r="AX66" s="58">
        <f t="shared" si="9"/>
        <v>53.6</v>
      </c>
      <c r="AY66" s="58">
        <f t="shared" si="10"/>
        <v>58.1</v>
      </c>
      <c r="AZ66" s="58">
        <f t="shared" si="11"/>
        <v>59.4</v>
      </c>
      <c r="BA66" s="58">
        <f t="shared" si="12"/>
        <v>59.4</v>
      </c>
      <c r="BB66" s="58">
        <f t="shared" si="13"/>
        <v>60.8</v>
      </c>
      <c r="BC66" s="58">
        <f t="shared" si="14"/>
        <v>62.8</v>
      </c>
      <c r="BD66" s="58">
        <f t="shared" si="15"/>
        <v>64.099999999999994</v>
      </c>
      <c r="BE66" s="58">
        <f t="shared" si="16"/>
        <v>64.2</v>
      </c>
      <c r="BF66" s="123">
        <f t="shared" si="17"/>
        <v>66</v>
      </c>
      <c r="BG66" s="58">
        <f t="shared" si="18"/>
        <v>65.599999999999994</v>
      </c>
      <c r="BH66" s="58">
        <f t="shared" si="19"/>
        <v>66</v>
      </c>
      <c r="BI66" s="58">
        <f t="shared" si="20"/>
        <v>63.2</v>
      </c>
      <c r="BJ66" s="58">
        <f t="shared" si="21"/>
        <v>65.3</v>
      </c>
      <c r="BK66" s="58">
        <f t="shared" si="22"/>
        <v>63.2</v>
      </c>
      <c r="BL66" s="58">
        <f t="shared" si="23"/>
        <v>61</v>
      </c>
      <c r="BM66" s="58">
        <f t="shared" si="24"/>
        <v>59.5</v>
      </c>
      <c r="BN66" s="58">
        <f t="shared" si="25"/>
        <v>53.9</v>
      </c>
      <c r="BO66" s="58">
        <f t="shared" si="26"/>
        <v>55.9</v>
      </c>
      <c r="BP66" s="58">
        <f t="shared" si="27"/>
        <v>48.5</v>
      </c>
      <c r="BQ66" s="124">
        <f>[1]!dbsum(AS66:BP66)</f>
        <v>75.2</v>
      </c>
    </row>
    <row r="67" spans="2:69" x14ac:dyDescent="0.3">
      <c r="B67" s="41" t="s">
        <v>454</v>
      </c>
      <c r="D67" s="41">
        <v>34</v>
      </c>
      <c r="E67" s="58">
        <v>34</v>
      </c>
      <c r="F67" s="41">
        <v>20</v>
      </c>
      <c r="G67" t="s">
        <v>96</v>
      </c>
      <c r="H67" s="90">
        <v>63</v>
      </c>
      <c r="I67" s="58">
        <v>58</v>
      </c>
      <c r="J67" s="58">
        <v>57</v>
      </c>
      <c r="K67" s="58">
        <v>58</v>
      </c>
      <c r="L67" s="58">
        <v>56</v>
      </c>
      <c r="M67" s="58">
        <v>56</v>
      </c>
      <c r="N67" s="58">
        <v>60</v>
      </c>
      <c r="O67" s="58">
        <v>67</v>
      </c>
      <c r="P67" s="58">
        <v>56</v>
      </c>
      <c r="Q67" s="58">
        <v>55</v>
      </c>
      <c r="R67" s="58">
        <v>55</v>
      </c>
      <c r="S67" s="58">
        <v>55</v>
      </c>
      <c r="T67" s="58">
        <v>56</v>
      </c>
      <c r="U67" s="58">
        <v>54</v>
      </c>
      <c r="V67" s="58">
        <v>63</v>
      </c>
      <c r="W67" s="58">
        <v>59</v>
      </c>
      <c r="X67" s="58">
        <v>60</v>
      </c>
      <c r="Y67" s="58">
        <v>59</v>
      </c>
      <c r="Z67" s="58">
        <v>61</v>
      </c>
      <c r="AA67" s="58">
        <v>57</v>
      </c>
      <c r="AB67" s="58">
        <v>58</v>
      </c>
      <c r="AC67" s="58">
        <v>61</v>
      </c>
      <c r="AD67" s="58">
        <v>62</v>
      </c>
      <c r="AE67" s="118">
        <v>53</v>
      </c>
      <c r="AF67" s="59" t="s">
        <v>17</v>
      </c>
      <c r="AH67" s="111" cm="1">
        <f t="array" ref="AH67">[1]!dbsum(H67:J67)</f>
        <v>65</v>
      </c>
      <c r="AI67" s="112" cm="1">
        <f t="array" ref="AI67">[1]!dbsum(K67:M67)</f>
        <v>61.5</v>
      </c>
      <c r="AJ67" s="112" cm="1">
        <f t="array" ref="AJ67">[1]!dbsum(N67:P67)</f>
        <v>68.099999999999994</v>
      </c>
      <c r="AK67" s="112" cm="1">
        <f t="array" ref="AK67">[1]!dbsum(Q67:S67)</f>
        <v>59.8</v>
      </c>
      <c r="AL67" s="112" cm="1">
        <f t="array" ref="AL67">[1]!dbsum(T67:V67)</f>
        <v>64.2</v>
      </c>
      <c r="AM67" s="112" cm="1">
        <f t="array" ref="AM67">[1]!dbsum(W67:Y67)</f>
        <v>64.099999999999994</v>
      </c>
      <c r="AN67" s="112" cm="1">
        <f t="array" ref="AN67">[1]!dbsum(Z67:AB67)</f>
        <v>63.8</v>
      </c>
      <c r="AO67" s="113" cm="1">
        <f t="array" ref="AO67">[1]!dbsum(AC67:AE67)</f>
        <v>64.8</v>
      </c>
      <c r="AQ67" s="15">
        <f t="shared" si="2"/>
        <v>34</v>
      </c>
      <c r="AR67" s="50" t="str">
        <f t="shared" si="3"/>
        <v>At site boundary 2m from pumps</v>
      </c>
      <c r="AS67" s="90">
        <f t="shared" si="4"/>
        <v>32.799999999999997</v>
      </c>
      <c r="AT67" s="58">
        <f t="shared" si="5"/>
        <v>31.8</v>
      </c>
      <c r="AU67" s="58">
        <f t="shared" si="6"/>
        <v>34.5</v>
      </c>
      <c r="AV67" s="58">
        <f t="shared" si="7"/>
        <v>38.9</v>
      </c>
      <c r="AW67" s="58">
        <f t="shared" si="8"/>
        <v>39.9</v>
      </c>
      <c r="AX67" s="58">
        <f t="shared" si="9"/>
        <v>42.6</v>
      </c>
      <c r="AY67" s="58">
        <f t="shared" si="10"/>
        <v>49.1</v>
      </c>
      <c r="AZ67" s="58">
        <f t="shared" si="11"/>
        <v>58.4</v>
      </c>
      <c r="BA67" s="58">
        <f t="shared" si="12"/>
        <v>49.4</v>
      </c>
      <c r="BB67" s="58">
        <f t="shared" si="13"/>
        <v>50.8</v>
      </c>
      <c r="BC67" s="58">
        <f t="shared" si="14"/>
        <v>51.8</v>
      </c>
      <c r="BD67" s="58">
        <f t="shared" si="15"/>
        <v>53.1</v>
      </c>
      <c r="BE67" s="58">
        <f t="shared" si="16"/>
        <v>55.2</v>
      </c>
      <c r="BF67" s="123">
        <f t="shared" si="17"/>
        <v>54</v>
      </c>
      <c r="BG67" s="58">
        <f t="shared" si="18"/>
        <v>63.6</v>
      </c>
      <c r="BH67" s="58">
        <f t="shared" si="19"/>
        <v>60</v>
      </c>
      <c r="BI67" s="58">
        <f t="shared" si="20"/>
        <v>61.2</v>
      </c>
      <c r="BJ67" s="58">
        <f t="shared" si="21"/>
        <v>60.3</v>
      </c>
      <c r="BK67" s="58">
        <f t="shared" si="22"/>
        <v>62.2</v>
      </c>
      <c r="BL67" s="58">
        <f t="shared" si="23"/>
        <v>58</v>
      </c>
      <c r="BM67" s="58">
        <f t="shared" si="24"/>
        <v>58.5</v>
      </c>
      <c r="BN67" s="58">
        <f t="shared" si="25"/>
        <v>60.9</v>
      </c>
      <c r="BO67" s="58">
        <f t="shared" si="26"/>
        <v>60.9</v>
      </c>
      <c r="BP67" s="58">
        <f t="shared" si="27"/>
        <v>50.5</v>
      </c>
      <c r="BQ67" s="124">
        <f>[1]!dbsum(AS67:BP67)</f>
        <v>71.2</v>
      </c>
    </row>
    <row r="68" spans="2:69" x14ac:dyDescent="0.3">
      <c r="B68" s="41" t="s">
        <v>455</v>
      </c>
      <c r="D68" s="41">
        <v>35</v>
      </c>
      <c r="F68" s="50"/>
      <c r="G68" t="s">
        <v>202</v>
      </c>
      <c r="H68" s="90">
        <v>61</v>
      </c>
      <c r="I68" s="58">
        <v>53</v>
      </c>
      <c r="J68" s="58">
        <v>51</v>
      </c>
      <c r="K68" s="58">
        <v>51</v>
      </c>
      <c r="L68" s="58">
        <v>51</v>
      </c>
      <c r="M68" s="58">
        <v>52</v>
      </c>
      <c r="N68" s="58">
        <v>52</v>
      </c>
      <c r="O68" s="58">
        <v>49</v>
      </c>
      <c r="P68" s="58">
        <v>50</v>
      </c>
      <c r="Q68" s="58">
        <v>54</v>
      </c>
      <c r="R68" s="58">
        <v>53</v>
      </c>
      <c r="S68" s="58">
        <v>49</v>
      </c>
      <c r="T68" s="58">
        <v>53</v>
      </c>
      <c r="U68" s="58">
        <v>50</v>
      </c>
      <c r="V68" s="58">
        <v>51</v>
      </c>
      <c r="W68" s="58">
        <v>52</v>
      </c>
      <c r="X68" s="58">
        <v>48</v>
      </c>
      <c r="Y68" s="58">
        <v>48</v>
      </c>
      <c r="Z68" s="58">
        <v>46</v>
      </c>
      <c r="AA68" s="58">
        <v>48</v>
      </c>
      <c r="AB68" s="58">
        <v>42</v>
      </c>
      <c r="AC68" s="58">
        <v>46</v>
      </c>
      <c r="AD68" s="58">
        <v>64</v>
      </c>
      <c r="AE68" s="118">
        <v>51</v>
      </c>
      <c r="AF68" s="59" t="s">
        <v>17</v>
      </c>
      <c r="AH68" s="111" cm="1">
        <f t="array" ref="AH68">[1]!dbsum(H68:J68)</f>
        <v>62</v>
      </c>
      <c r="AI68" s="112" cm="1">
        <f t="array" ref="AI68">[1]!dbsum(K68:M68)</f>
        <v>56.1</v>
      </c>
      <c r="AJ68" s="112" cm="1">
        <f t="array" ref="AJ68">[1]!dbsum(N68:P68)</f>
        <v>55.3</v>
      </c>
      <c r="AK68" s="112" cm="1">
        <f t="array" ref="AK68">[1]!dbsum(Q68:S68)</f>
        <v>57.2</v>
      </c>
      <c r="AL68" s="112" cm="1">
        <f t="array" ref="AL68">[1]!dbsum(T68:V68)</f>
        <v>56.3</v>
      </c>
      <c r="AM68" s="112" cm="1">
        <f t="array" ref="AM68">[1]!dbsum(W68:Y68)</f>
        <v>54.5</v>
      </c>
      <c r="AN68" s="112" cm="1">
        <f t="array" ref="AN68">[1]!dbsum(Z68:AB68)</f>
        <v>50.7</v>
      </c>
      <c r="AO68" s="113" cm="1">
        <f t="array" ref="AO68">[1]!dbsum(AC68:AE68)</f>
        <v>64.3</v>
      </c>
      <c r="AQ68" s="15">
        <f t="shared" si="2"/>
        <v>35</v>
      </c>
      <c r="AR68" s="50" t="str">
        <f t="shared" si="3"/>
        <v>1m from ARP</v>
      </c>
      <c r="AS68" s="90">
        <f t="shared" si="4"/>
        <v>30.8</v>
      </c>
      <c r="AT68" s="58">
        <f t="shared" si="5"/>
        <v>26.8</v>
      </c>
      <c r="AU68" s="58">
        <f t="shared" si="6"/>
        <v>28.5</v>
      </c>
      <c r="AV68" s="58">
        <f t="shared" si="7"/>
        <v>31.9</v>
      </c>
      <c r="AW68" s="58">
        <f t="shared" si="8"/>
        <v>34.9</v>
      </c>
      <c r="AX68" s="58">
        <f t="shared" si="9"/>
        <v>38.6</v>
      </c>
      <c r="AY68" s="58">
        <f t="shared" si="10"/>
        <v>41.1</v>
      </c>
      <c r="AZ68" s="58">
        <f t="shared" si="11"/>
        <v>40.4</v>
      </c>
      <c r="BA68" s="58">
        <f t="shared" si="12"/>
        <v>43.4</v>
      </c>
      <c r="BB68" s="58">
        <f t="shared" si="13"/>
        <v>49.8</v>
      </c>
      <c r="BC68" s="58">
        <f t="shared" si="14"/>
        <v>49.8</v>
      </c>
      <c r="BD68" s="58">
        <f t="shared" si="15"/>
        <v>47.1</v>
      </c>
      <c r="BE68" s="58">
        <f t="shared" si="16"/>
        <v>52.2</v>
      </c>
      <c r="BF68" s="123">
        <f t="shared" si="17"/>
        <v>50</v>
      </c>
      <c r="BG68" s="58">
        <f t="shared" si="18"/>
        <v>51.6</v>
      </c>
      <c r="BH68" s="58">
        <f t="shared" si="19"/>
        <v>53</v>
      </c>
      <c r="BI68" s="58">
        <f t="shared" si="20"/>
        <v>49.2</v>
      </c>
      <c r="BJ68" s="58">
        <f t="shared" si="21"/>
        <v>49.3</v>
      </c>
      <c r="BK68" s="58">
        <f t="shared" si="22"/>
        <v>47.2</v>
      </c>
      <c r="BL68" s="58">
        <f t="shared" si="23"/>
        <v>49</v>
      </c>
      <c r="BM68" s="58">
        <f t="shared" si="24"/>
        <v>42.5</v>
      </c>
      <c r="BN68" s="58">
        <f t="shared" si="25"/>
        <v>45.9</v>
      </c>
      <c r="BO68" s="58">
        <f t="shared" si="26"/>
        <v>62.9</v>
      </c>
      <c r="BP68" s="58">
        <f t="shared" si="27"/>
        <v>48.5</v>
      </c>
      <c r="BQ68" s="124">
        <f>[1]!dbsum(AS68:BP68)</f>
        <v>65.2</v>
      </c>
    </row>
    <row r="69" spans="2:69" x14ac:dyDescent="0.3">
      <c r="B69" s="41" t="s">
        <v>456</v>
      </c>
      <c r="D69" s="41">
        <v>36</v>
      </c>
      <c r="F69" s="50"/>
      <c r="G69" t="s">
        <v>264</v>
      </c>
      <c r="H69" s="90">
        <v>65</v>
      </c>
      <c r="I69" s="58">
        <v>56</v>
      </c>
      <c r="J69" s="58">
        <v>56</v>
      </c>
      <c r="K69" s="58">
        <v>54</v>
      </c>
      <c r="L69" s="58">
        <v>52</v>
      </c>
      <c r="M69" s="58">
        <v>54</v>
      </c>
      <c r="N69" s="58">
        <v>55</v>
      </c>
      <c r="O69" s="58">
        <v>57</v>
      </c>
      <c r="P69" s="58">
        <v>53</v>
      </c>
      <c r="Q69" s="58">
        <v>53</v>
      </c>
      <c r="R69" s="58">
        <v>58</v>
      </c>
      <c r="S69" s="58">
        <v>52</v>
      </c>
      <c r="T69" s="58">
        <v>50</v>
      </c>
      <c r="U69" s="58">
        <v>49</v>
      </c>
      <c r="V69" s="58">
        <v>48</v>
      </c>
      <c r="W69" s="58">
        <v>48</v>
      </c>
      <c r="X69" s="58">
        <v>47</v>
      </c>
      <c r="Y69" s="58">
        <v>44</v>
      </c>
      <c r="Z69" s="58">
        <v>41</v>
      </c>
      <c r="AA69" s="58">
        <v>42</v>
      </c>
      <c r="AB69" s="58">
        <v>38</v>
      </c>
      <c r="AC69" s="58">
        <v>37</v>
      </c>
      <c r="AD69" s="58">
        <v>51</v>
      </c>
      <c r="AE69" s="118">
        <v>38</v>
      </c>
      <c r="AF69" s="59" t="s">
        <v>17</v>
      </c>
      <c r="AH69" s="111" cm="1">
        <f t="array" ref="AH69">[1]!dbsum(H69:J69)</f>
        <v>66</v>
      </c>
      <c r="AI69" s="112" cm="1">
        <f t="array" ref="AI69">[1]!dbsum(K69:M69)</f>
        <v>58.2</v>
      </c>
      <c r="AJ69" s="112" cm="1">
        <f t="array" ref="AJ69">[1]!dbsum(N69:P69)</f>
        <v>60.1</v>
      </c>
      <c r="AK69" s="112" cm="1">
        <f t="array" ref="AK69">[1]!dbsum(Q69:S69)</f>
        <v>60</v>
      </c>
      <c r="AL69" s="112" cm="1">
        <f t="array" ref="AL69">[1]!dbsum(T69:V69)</f>
        <v>53.8</v>
      </c>
      <c r="AM69" s="112" cm="1">
        <f t="array" ref="AM69">[1]!dbsum(W69:Y69)</f>
        <v>51.4</v>
      </c>
      <c r="AN69" s="112" cm="1">
        <f t="array" ref="AN69">[1]!dbsum(Z69:AB69)</f>
        <v>45.4</v>
      </c>
      <c r="AO69" s="113" cm="1">
        <f t="array" ref="AO69">[1]!dbsum(AC69:AE69)</f>
        <v>51.4</v>
      </c>
      <c r="AQ69" s="15">
        <f t="shared" si="2"/>
        <v>36</v>
      </c>
      <c r="AR69" s="50" t="str">
        <f t="shared" si="3"/>
        <v>1m to rear of Reverse Osmosis (RO) containers</v>
      </c>
      <c r="AS69" s="90">
        <f t="shared" si="4"/>
        <v>34.799999999999997</v>
      </c>
      <c r="AT69" s="58">
        <f t="shared" si="5"/>
        <v>29.8</v>
      </c>
      <c r="AU69" s="58">
        <f t="shared" si="6"/>
        <v>33.5</v>
      </c>
      <c r="AV69" s="58">
        <f t="shared" si="7"/>
        <v>34.9</v>
      </c>
      <c r="AW69" s="58">
        <f t="shared" si="8"/>
        <v>35.9</v>
      </c>
      <c r="AX69" s="58">
        <f t="shared" si="9"/>
        <v>40.6</v>
      </c>
      <c r="AY69" s="58">
        <f t="shared" si="10"/>
        <v>44.1</v>
      </c>
      <c r="AZ69" s="58">
        <f t="shared" si="11"/>
        <v>48.4</v>
      </c>
      <c r="BA69" s="58">
        <f t="shared" si="12"/>
        <v>46.4</v>
      </c>
      <c r="BB69" s="58">
        <f t="shared" si="13"/>
        <v>48.8</v>
      </c>
      <c r="BC69" s="58">
        <f t="shared" si="14"/>
        <v>54.8</v>
      </c>
      <c r="BD69" s="58">
        <f t="shared" si="15"/>
        <v>50.1</v>
      </c>
      <c r="BE69" s="58">
        <f t="shared" si="16"/>
        <v>49.2</v>
      </c>
      <c r="BF69" s="123">
        <f t="shared" si="17"/>
        <v>49</v>
      </c>
      <c r="BG69" s="58">
        <f t="shared" si="18"/>
        <v>48.6</v>
      </c>
      <c r="BH69" s="58">
        <f t="shared" si="19"/>
        <v>49</v>
      </c>
      <c r="BI69" s="58">
        <f t="shared" si="20"/>
        <v>48.2</v>
      </c>
      <c r="BJ69" s="58">
        <f t="shared" si="21"/>
        <v>45.3</v>
      </c>
      <c r="BK69" s="58">
        <f t="shared" si="22"/>
        <v>42.2</v>
      </c>
      <c r="BL69" s="58">
        <f t="shared" si="23"/>
        <v>43</v>
      </c>
      <c r="BM69" s="58">
        <f t="shared" si="24"/>
        <v>38.5</v>
      </c>
      <c r="BN69" s="58">
        <f t="shared" si="25"/>
        <v>36.9</v>
      </c>
      <c r="BO69" s="58">
        <f t="shared" si="26"/>
        <v>49.9</v>
      </c>
      <c r="BP69" s="58">
        <f t="shared" si="27"/>
        <v>35.5</v>
      </c>
      <c r="BQ69" s="124">
        <f>[1]!dbsum(AS69:BP69)</f>
        <v>60.8</v>
      </c>
    </row>
    <row r="70" spans="2:69" x14ac:dyDescent="0.3">
      <c r="B70" s="41" t="s">
        <v>457</v>
      </c>
      <c r="D70" s="41">
        <v>37</v>
      </c>
      <c r="F70" s="50"/>
      <c r="G70" t="s">
        <v>262</v>
      </c>
      <c r="H70" s="90">
        <v>60</v>
      </c>
      <c r="I70" s="58">
        <v>56</v>
      </c>
      <c r="J70" s="58">
        <v>65</v>
      </c>
      <c r="K70" s="58">
        <v>54</v>
      </c>
      <c r="L70" s="58">
        <v>54</v>
      </c>
      <c r="M70" s="58">
        <v>53</v>
      </c>
      <c r="N70" s="58">
        <v>54</v>
      </c>
      <c r="O70" s="58">
        <v>51</v>
      </c>
      <c r="P70" s="58">
        <v>50</v>
      </c>
      <c r="Q70" s="58">
        <v>53</v>
      </c>
      <c r="R70" s="58">
        <v>52</v>
      </c>
      <c r="S70" s="58">
        <v>51</v>
      </c>
      <c r="T70" s="58">
        <v>53</v>
      </c>
      <c r="U70" s="58">
        <v>51</v>
      </c>
      <c r="V70" s="58">
        <v>53</v>
      </c>
      <c r="W70" s="58">
        <v>52</v>
      </c>
      <c r="X70" s="58">
        <v>48</v>
      </c>
      <c r="Y70" s="58">
        <v>46</v>
      </c>
      <c r="Z70" s="58">
        <v>44</v>
      </c>
      <c r="AA70" s="58">
        <v>42</v>
      </c>
      <c r="AB70" s="58">
        <v>38</v>
      </c>
      <c r="AC70" s="58">
        <v>33</v>
      </c>
      <c r="AD70" s="58">
        <v>31</v>
      </c>
      <c r="AE70" s="118">
        <v>26</v>
      </c>
      <c r="AF70" s="59" t="s">
        <v>17</v>
      </c>
      <c r="AH70" s="111" cm="1">
        <f t="array" ref="AH70">[1]!dbsum(H70:J70)</f>
        <v>66.599999999999994</v>
      </c>
      <c r="AI70" s="112" cm="1">
        <f t="array" ref="AI70">[1]!dbsum(K70:M70)</f>
        <v>58.5</v>
      </c>
      <c r="AJ70" s="112" cm="1">
        <f t="array" ref="AJ70">[1]!dbsum(N70:P70)</f>
        <v>56.8</v>
      </c>
      <c r="AK70" s="112" cm="1">
        <f t="array" ref="AK70">[1]!dbsum(Q70:S70)</f>
        <v>56.8</v>
      </c>
      <c r="AL70" s="112" cm="1">
        <f t="array" ref="AL70">[1]!dbsum(T70:V70)</f>
        <v>57.2</v>
      </c>
      <c r="AM70" s="112" cm="1">
        <f t="array" ref="AM70">[1]!dbsum(W70:Y70)</f>
        <v>54.2</v>
      </c>
      <c r="AN70" s="112" cm="1">
        <f t="array" ref="AN70">[1]!dbsum(Z70:AB70)</f>
        <v>46.7</v>
      </c>
      <c r="AO70" s="113" cm="1">
        <f t="array" ref="AO70">[1]!dbsum(AC70:AE70)</f>
        <v>35.6</v>
      </c>
      <c r="AQ70" s="15">
        <f t="shared" si="2"/>
        <v>37</v>
      </c>
      <c r="AR70" s="50" t="str">
        <f t="shared" si="3"/>
        <v>1m to front at side of Reverse Osmosis (RO) containers</v>
      </c>
      <c r="AS70" s="90">
        <f t="shared" si="4"/>
        <v>29.8</v>
      </c>
      <c r="AT70" s="58">
        <f t="shared" si="5"/>
        <v>29.8</v>
      </c>
      <c r="AU70" s="58">
        <f t="shared" si="6"/>
        <v>42.5</v>
      </c>
      <c r="AV70" s="58">
        <f t="shared" si="7"/>
        <v>34.9</v>
      </c>
      <c r="AW70" s="58">
        <f t="shared" si="8"/>
        <v>37.9</v>
      </c>
      <c r="AX70" s="58">
        <f t="shared" si="9"/>
        <v>39.6</v>
      </c>
      <c r="AY70" s="58">
        <f t="shared" si="10"/>
        <v>43.1</v>
      </c>
      <c r="AZ70" s="58">
        <f t="shared" si="11"/>
        <v>42.4</v>
      </c>
      <c r="BA70" s="58">
        <f t="shared" si="12"/>
        <v>43.4</v>
      </c>
      <c r="BB70" s="58">
        <f t="shared" si="13"/>
        <v>48.8</v>
      </c>
      <c r="BC70" s="58">
        <f t="shared" si="14"/>
        <v>48.8</v>
      </c>
      <c r="BD70" s="58">
        <f t="shared" si="15"/>
        <v>49.1</v>
      </c>
      <c r="BE70" s="58">
        <f t="shared" si="16"/>
        <v>52.2</v>
      </c>
      <c r="BF70" s="123">
        <f t="shared" si="17"/>
        <v>51</v>
      </c>
      <c r="BG70" s="58">
        <f t="shared" si="18"/>
        <v>53.6</v>
      </c>
      <c r="BH70" s="58">
        <f t="shared" si="19"/>
        <v>53</v>
      </c>
      <c r="BI70" s="58">
        <f t="shared" si="20"/>
        <v>49.2</v>
      </c>
      <c r="BJ70" s="58">
        <f t="shared" si="21"/>
        <v>47.3</v>
      </c>
      <c r="BK70" s="58">
        <f t="shared" si="22"/>
        <v>45.2</v>
      </c>
      <c r="BL70" s="58">
        <f t="shared" si="23"/>
        <v>43</v>
      </c>
      <c r="BM70" s="58">
        <f t="shared" si="24"/>
        <v>38.5</v>
      </c>
      <c r="BN70" s="58">
        <f t="shared" si="25"/>
        <v>32.9</v>
      </c>
      <c r="BO70" s="58">
        <f t="shared" si="26"/>
        <v>29.9</v>
      </c>
      <c r="BP70" s="58">
        <f t="shared" si="27"/>
        <v>23.5</v>
      </c>
      <c r="BQ70" s="124">
        <f>[1]!dbsum(AS70:BP70)</f>
        <v>61</v>
      </c>
    </row>
    <row r="71" spans="2:69" ht="15" thickBot="1" x14ac:dyDescent="0.35">
      <c r="B71" s="42" t="s">
        <v>458</v>
      </c>
      <c r="D71" s="42">
        <v>38</v>
      </c>
      <c r="E71" s="22"/>
      <c r="F71" s="51"/>
      <c r="G71" s="22" t="s">
        <v>263</v>
      </c>
      <c r="H71" s="105">
        <v>60</v>
      </c>
      <c r="I71" s="107">
        <v>50</v>
      </c>
      <c r="J71" s="107">
        <v>55</v>
      </c>
      <c r="K71" s="107">
        <v>56</v>
      </c>
      <c r="L71" s="107">
        <v>55</v>
      </c>
      <c r="M71" s="107">
        <v>56</v>
      </c>
      <c r="N71" s="107">
        <v>54</v>
      </c>
      <c r="O71" s="107">
        <v>53</v>
      </c>
      <c r="P71" s="107">
        <v>57</v>
      </c>
      <c r="Q71" s="107">
        <v>49</v>
      </c>
      <c r="R71" s="107">
        <v>47</v>
      </c>
      <c r="S71" s="107">
        <v>45</v>
      </c>
      <c r="T71" s="107">
        <v>43</v>
      </c>
      <c r="U71" s="107">
        <v>43</v>
      </c>
      <c r="V71" s="107">
        <v>45</v>
      </c>
      <c r="W71" s="107">
        <v>41</v>
      </c>
      <c r="X71" s="107">
        <v>40</v>
      </c>
      <c r="Y71" s="107">
        <v>41</v>
      </c>
      <c r="Z71" s="107">
        <v>40</v>
      </c>
      <c r="AA71" s="107">
        <v>41</v>
      </c>
      <c r="AB71" s="107">
        <v>38</v>
      </c>
      <c r="AC71" s="107">
        <v>35</v>
      </c>
      <c r="AD71" s="107">
        <v>37</v>
      </c>
      <c r="AE71" s="119">
        <v>32</v>
      </c>
      <c r="AF71" s="60" t="s">
        <v>17</v>
      </c>
      <c r="AH71" s="114" cm="1">
        <f t="array" ref="AH71">[1]!dbsum(H71:J71)</f>
        <v>61.5</v>
      </c>
      <c r="AI71" s="115" cm="1">
        <f t="array" ref="AI71">[1]!dbsum(K71:M71)</f>
        <v>60.5</v>
      </c>
      <c r="AJ71" s="115" cm="1">
        <f t="array" ref="AJ71">[1]!dbsum(N71:P71)</f>
        <v>59.8</v>
      </c>
      <c r="AK71" s="115" cm="1">
        <f t="array" ref="AK71">[1]!dbsum(Q71:S71)</f>
        <v>52.1</v>
      </c>
      <c r="AL71" s="115" cm="1">
        <f t="array" ref="AL71">[1]!dbsum(T71:V71)</f>
        <v>48.5</v>
      </c>
      <c r="AM71" s="115" cm="1">
        <f t="array" ref="AM71">[1]!dbsum(W71:Y71)</f>
        <v>45.5</v>
      </c>
      <c r="AN71" s="115" cm="1">
        <f t="array" ref="AN71">[1]!dbsum(Z71:AB71)</f>
        <v>44.6</v>
      </c>
      <c r="AO71" s="116" cm="1">
        <f t="array" ref="AO71">[1]!dbsum(AC71:AE71)</f>
        <v>39.9</v>
      </c>
      <c r="AQ71" s="20">
        <f t="shared" si="2"/>
        <v>38</v>
      </c>
      <c r="AR71" s="51" t="str">
        <f t="shared" si="3"/>
        <v>1m to front at centre of Reverse Osmosis (RO)containers</v>
      </c>
      <c r="AS71" s="105">
        <f>H71+AS$11</f>
        <v>29.8</v>
      </c>
      <c r="AT71" s="107">
        <f t="shared" si="5"/>
        <v>23.8</v>
      </c>
      <c r="AU71" s="107">
        <f t="shared" si="6"/>
        <v>32.5</v>
      </c>
      <c r="AV71" s="107">
        <f t="shared" si="7"/>
        <v>36.9</v>
      </c>
      <c r="AW71" s="107">
        <f t="shared" si="8"/>
        <v>38.9</v>
      </c>
      <c r="AX71" s="107">
        <f t="shared" si="9"/>
        <v>42.6</v>
      </c>
      <c r="AY71" s="107">
        <f t="shared" si="10"/>
        <v>43.1</v>
      </c>
      <c r="AZ71" s="107">
        <f t="shared" si="11"/>
        <v>44.4</v>
      </c>
      <c r="BA71" s="107">
        <f t="shared" si="12"/>
        <v>50.4</v>
      </c>
      <c r="BB71" s="107">
        <f t="shared" si="13"/>
        <v>44.8</v>
      </c>
      <c r="BC71" s="107">
        <f t="shared" si="14"/>
        <v>43.8</v>
      </c>
      <c r="BD71" s="107">
        <f t="shared" si="15"/>
        <v>43.1</v>
      </c>
      <c r="BE71" s="107">
        <f t="shared" si="16"/>
        <v>42.2</v>
      </c>
      <c r="BF71" s="125">
        <f t="shared" si="17"/>
        <v>43</v>
      </c>
      <c r="BG71" s="107">
        <f t="shared" si="18"/>
        <v>45.6</v>
      </c>
      <c r="BH71" s="107">
        <f t="shared" si="19"/>
        <v>42</v>
      </c>
      <c r="BI71" s="107">
        <f t="shared" si="20"/>
        <v>41.2</v>
      </c>
      <c r="BJ71" s="107">
        <f t="shared" si="21"/>
        <v>42.3</v>
      </c>
      <c r="BK71" s="107">
        <f t="shared" si="22"/>
        <v>41.2</v>
      </c>
      <c r="BL71" s="107">
        <f t="shared" si="23"/>
        <v>42</v>
      </c>
      <c r="BM71" s="107">
        <f t="shared" si="24"/>
        <v>38.5</v>
      </c>
      <c r="BN71" s="107">
        <f t="shared" si="25"/>
        <v>34.9</v>
      </c>
      <c r="BO71" s="107">
        <f t="shared" si="26"/>
        <v>35.9</v>
      </c>
      <c r="BP71" s="107">
        <f t="shared" si="27"/>
        <v>29.5</v>
      </c>
      <c r="BQ71" s="126">
        <f>[1]!dbsum(AS71:BP71)</f>
        <v>56.3</v>
      </c>
    </row>
  </sheetData>
  <mergeCells count="16">
    <mergeCell ref="BQ13:BQ15"/>
    <mergeCell ref="H14:AE14"/>
    <mergeCell ref="AH14:AO14"/>
    <mergeCell ref="AS14:BP14"/>
    <mergeCell ref="AS9:BP9"/>
    <mergeCell ref="B13:B15"/>
    <mergeCell ref="D13:D15"/>
    <mergeCell ref="E13:E15"/>
    <mergeCell ref="G13:G15"/>
    <mergeCell ref="H13:AE13"/>
    <mergeCell ref="AF13:AF15"/>
    <mergeCell ref="AH13:AO13"/>
    <mergeCell ref="AQ13:AQ15"/>
    <mergeCell ref="AR13:AR15"/>
    <mergeCell ref="F13:F15"/>
    <mergeCell ref="AS13:BP13"/>
  </mergeCells>
  <phoneticPr fontId="1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95AE-7728-4D9E-97F3-5EA3A974F96F}">
  <sheetPr>
    <tabColor theme="4" tint="0.79998168889431442"/>
  </sheetPr>
  <dimension ref="B2:AN18"/>
  <sheetViews>
    <sheetView topLeftCell="E1" zoomScale="70" zoomScaleNormal="70" workbookViewId="0">
      <selection activeCell="D4" sqref="D4"/>
    </sheetView>
  </sheetViews>
  <sheetFormatPr defaultRowHeight="14.4" x14ac:dyDescent="0.3"/>
  <cols>
    <col min="2" max="2" width="25.88671875" bestFit="1" customWidth="1"/>
    <col min="4" max="4" width="16.5546875" customWidth="1"/>
    <col min="5" max="5" width="43.77734375" bestFit="1" customWidth="1"/>
    <col min="6" max="6" width="42.77734375" customWidth="1"/>
    <col min="7" max="7" width="7.33203125" bestFit="1" customWidth="1"/>
    <col min="8" max="8" width="10.21875" bestFit="1" customWidth="1"/>
    <col min="9" max="9" width="6.88671875" bestFit="1" customWidth="1"/>
    <col min="10" max="10" width="7.33203125" bestFit="1" customWidth="1"/>
    <col min="11" max="11" width="5.44140625" bestFit="1" customWidth="1"/>
    <col min="12" max="12" width="7.109375" bestFit="1" customWidth="1"/>
    <col min="13" max="16" width="5.44140625" bestFit="1" customWidth="1"/>
    <col min="17" max="26" width="5.77734375" bestFit="1" customWidth="1"/>
    <col min="27" max="36" width="7.109375" bestFit="1" customWidth="1"/>
    <col min="37" max="40" width="8.44140625" bestFit="1" customWidth="1"/>
  </cols>
  <sheetData>
    <row r="2" spans="2:40" ht="21" x14ac:dyDescent="0.4">
      <c r="B2" s="7"/>
      <c r="C2" s="7"/>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4" spans="2:40" ht="21" x14ac:dyDescent="0.4">
      <c r="D4" s="47" t="s">
        <v>145</v>
      </c>
      <c r="I4" s="1"/>
      <c r="J4" s="1"/>
    </row>
    <row r="5" spans="2:40" ht="15" thickBot="1" x14ac:dyDescent="0.35"/>
    <row r="6" spans="2:40" ht="15" thickBot="1" x14ac:dyDescent="0.35">
      <c r="B6" s="362" t="s">
        <v>348</v>
      </c>
      <c r="D6" s="1"/>
      <c r="E6" s="1"/>
      <c r="F6" s="1"/>
      <c r="K6" s="365" t="s">
        <v>270</v>
      </c>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6"/>
      <c r="AN6" s="367"/>
    </row>
    <row r="7" spans="2:40" ht="15" thickBot="1" x14ac:dyDescent="0.35">
      <c r="B7" s="363" t="s">
        <v>61</v>
      </c>
      <c r="F7" s="1"/>
      <c r="K7" s="365" t="s">
        <v>41</v>
      </c>
      <c r="L7" s="366"/>
      <c r="M7" s="366"/>
      <c r="N7" s="366"/>
      <c r="O7" s="366"/>
      <c r="P7" s="366"/>
      <c r="Q7" s="366"/>
      <c r="R7" s="366"/>
      <c r="S7" s="366"/>
      <c r="T7" s="366"/>
      <c r="U7" s="366"/>
      <c r="V7" s="366"/>
      <c r="W7" s="366"/>
      <c r="X7" s="366"/>
      <c r="Y7" s="366"/>
      <c r="Z7" s="366"/>
      <c r="AA7" s="366"/>
      <c r="AB7" s="366"/>
      <c r="AC7" s="366"/>
      <c r="AD7" s="366"/>
      <c r="AE7" s="366"/>
      <c r="AF7" s="366"/>
      <c r="AG7" s="366"/>
      <c r="AH7" s="366"/>
      <c r="AI7" s="366"/>
      <c r="AJ7" s="366"/>
      <c r="AK7" s="366"/>
      <c r="AL7" s="366"/>
      <c r="AM7" s="366"/>
      <c r="AN7" s="367"/>
    </row>
    <row r="8" spans="2:40" ht="15" thickBot="1" x14ac:dyDescent="0.35">
      <c r="B8" s="363"/>
      <c r="D8" s="12" t="s">
        <v>124</v>
      </c>
      <c r="E8" s="14" t="s">
        <v>125</v>
      </c>
      <c r="F8" s="13" t="s">
        <v>144</v>
      </c>
      <c r="G8" s="66" t="s">
        <v>85</v>
      </c>
      <c r="H8" s="141" t="s">
        <v>126</v>
      </c>
      <c r="I8" s="141" t="s">
        <v>123</v>
      </c>
      <c r="J8" s="68" t="s">
        <v>39</v>
      </c>
      <c r="K8" s="67">
        <v>25</v>
      </c>
      <c r="L8" s="67">
        <v>31.5</v>
      </c>
      <c r="M8" s="67">
        <v>40</v>
      </c>
      <c r="N8" s="120">
        <v>50</v>
      </c>
      <c r="O8" s="120">
        <v>63</v>
      </c>
      <c r="P8" s="120">
        <v>80</v>
      </c>
      <c r="Q8" s="120">
        <v>100</v>
      </c>
      <c r="R8" s="120">
        <v>125</v>
      </c>
      <c r="S8" s="120">
        <v>160</v>
      </c>
      <c r="T8" s="120">
        <v>200</v>
      </c>
      <c r="U8" s="120">
        <v>250</v>
      </c>
      <c r="V8" s="120">
        <v>315</v>
      </c>
      <c r="W8" s="120">
        <v>400</v>
      </c>
      <c r="X8" s="120">
        <v>500</v>
      </c>
      <c r="Y8" s="120">
        <v>630</v>
      </c>
      <c r="Z8" s="120">
        <v>800</v>
      </c>
      <c r="AA8" s="120">
        <v>1000</v>
      </c>
      <c r="AB8" s="120">
        <v>1250</v>
      </c>
      <c r="AC8" s="120">
        <v>1600</v>
      </c>
      <c r="AD8" s="120">
        <v>2000</v>
      </c>
      <c r="AE8" s="120">
        <v>2500</v>
      </c>
      <c r="AF8" s="120">
        <v>3150</v>
      </c>
      <c r="AG8" s="120">
        <v>4000</v>
      </c>
      <c r="AH8" s="120">
        <v>5000</v>
      </c>
      <c r="AI8" s="120">
        <v>6300</v>
      </c>
      <c r="AJ8" s="120">
        <v>8000</v>
      </c>
      <c r="AK8" s="120">
        <v>10000</v>
      </c>
      <c r="AL8" s="67">
        <v>12500</v>
      </c>
      <c r="AM8" s="67">
        <v>16000</v>
      </c>
      <c r="AN8" s="68">
        <v>20000</v>
      </c>
    </row>
    <row r="9" spans="2:40" x14ac:dyDescent="0.3">
      <c r="B9" s="40" t="s">
        <v>475</v>
      </c>
      <c r="D9" s="90">
        <v>16</v>
      </c>
      <c r="E9" s="50" t="s">
        <v>140</v>
      </c>
      <c r="F9" s="38" t="s">
        <v>84</v>
      </c>
      <c r="G9" s="137">
        <v>68</v>
      </c>
      <c r="H9" s="124">
        <v>69.8</v>
      </c>
      <c r="I9" s="124">
        <v>68.5</v>
      </c>
      <c r="J9" s="138">
        <v>67.400000000000006</v>
      </c>
      <c r="K9" s="123">
        <v>64.599999999999994</v>
      </c>
      <c r="L9" s="123">
        <v>60.9</v>
      </c>
      <c r="M9" s="123">
        <v>62.2</v>
      </c>
      <c r="N9" s="123">
        <v>62.1</v>
      </c>
      <c r="O9" s="123">
        <v>59.9</v>
      </c>
      <c r="P9" s="123">
        <v>59.8</v>
      </c>
      <c r="Q9" s="123">
        <v>56.4</v>
      </c>
      <c r="R9" s="123">
        <v>58.6</v>
      </c>
      <c r="S9" s="123">
        <v>58</v>
      </c>
      <c r="T9" s="123">
        <v>57.4</v>
      </c>
      <c r="U9" s="123">
        <v>57.6</v>
      </c>
      <c r="V9" s="123">
        <v>58.4</v>
      </c>
      <c r="W9" s="123">
        <v>58.2</v>
      </c>
      <c r="X9" s="123">
        <v>58.1</v>
      </c>
      <c r="Y9" s="123">
        <v>58.1</v>
      </c>
      <c r="Z9" s="123">
        <v>59.2</v>
      </c>
      <c r="AA9" s="123">
        <v>59</v>
      </c>
      <c r="AB9" s="123">
        <v>58</v>
      </c>
      <c r="AC9" s="123">
        <v>56.5</v>
      </c>
      <c r="AD9" s="123">
        <v>53.4</v>
      </c>
      <c r="AE9" s="123">
        <v>50.8</v>
      </c>
      <c r="AF9" s="123">
        <v>49</v>
      </c>
      <c r="AG9" s="123">
        <v>48.7</v>
      </c>
      <c r="AH9" s="123">
        <v>45.6</v>
      </c>
      <c r="AI9" s="123">
        <v>42.4</v>
      </c>
      <c r="AJ9" s="123">
        <v>40.700000000000003</v>
      </c>
      <c r="AK9" s="123">
        <v>35.5</v>
      </c>
      <c r="AL9" s="123">
        <v>30.9</v>
      </c>
      <c r="AM9" s="123">
        <v>24.2</v>
      </c>
      <c r="AN9" s="138">
        <v>16.600000000000001</v>
      </c>
    </row>
    <row r="10" spans="2:40" x14ac:dyDescent="0.3">
      <c r="B10" s="41" t="s">
        <v>476</v>
      </c>
      <c r="D10" s="90">
        <v>17</v>
      </c>
      <c r="E10" s="50" t="s">
        <v>141</v>
      </c>
      <c r="F10" s="38" t="s">
        <v>142</v>
      </c>
      <c r="G10" s="137">
        <v>70.599999999999994</v>
      </c>
      <c r="H10" s="124">
        <v>71.8</v>
      </c>
      <c r="I10" s="124">
        <v>70.900000000000006</v>
      </c>
      <c r="J10" s="138">
        <v>70.3</v>
      </c>
      <c r="K10" s="123">
        <v>64.5</v>
      </c>
      <c r="L10" s="123">
        <v>63.5</v>
      </c>
      <c r="M10" s="123">
        <v>62.2</v>
      </c>
      <c r="N10" s="123">
        <v>61.4</v>
      </c>
      <c r="O10" s="123">
        <v>59.2</v>
      </c>
      <c r="P10" s="123">
        <v>58.8</v>
      </c>
      <c r="Q10" s="123">
        <v>57.9</v>
      </c>
      <c r="R10" s="123">
        <v>58.6</v>
      </c>
      <c r="S10" s="123">
        <v>58.7</v>
      </c>
      <c r="T10" s="123">
        <v>59.6</v>
      </c>
      <c r="U10" s="123">
        <v>59.2</v>
      </c>
      <c r="V10" s="123">
        <v>59.1</v>
      </c>
      <c r="W10" s="123">
        <v>59.8</v>
      </c>
      <c r="X10" s="123">
        <v>60.9</v>
      </c>
      <c r="Y10" s="123">
        <v>60</v>
      </c>
      <c r="Z10" s="123">
        <v>61.4</v>
      </c>
      <c r="AA10" s="123">
        <v>61.7</v>
      </c>
      <c r="AB10" s="123">
        <v>61.7</v>
      </c>
      <c r="AC10" s="123">
        <v>60</v>
      </c>
      <c r="AD10" s="123">
        <v>57</v>
      </c>
      <c r="AE10" s="123">
        <v>55.4</v>
      </c>
      <c r="AF10" s="123">
        <v>53</v>
      </c>
      <c r="AG10" s="123">
        <v>52.3</v>
      </c>
      <c r="AH10" s="123">
        <v>49</v>
      </c>
      <c r="AI10" s="123">
        <v>45.9</v>
      </c>
      <c r="AJ10" s="123">
        <v>44.7</v>
      </c>
      <c r="AK10" s="123">
        <v>39.200000000000003</v>
      </c>
      <c r="AL10" s="123">
        <v>34.6</v>
      </c>
      <c r="AM10" s="123">
        <v>28.1</v>
      </c>
      <c r="AN10" s="138">
        <v>20.8</v>
      </c>
    </row>
    <row r="11" spans="2:40" x14ac:dyDescent="0.3">
      <c r="B11" s="41" t="s">
        <v>477</v>
      </c>
      <c r="D11" s="90">
        <v>18</v>
      </c>
      <c r="E11" s="50" t="s">
        <v>140</v>
      </c>
      <c r="F11" s="38" t="s">
        <v>83</v>
      </c>
      <c r="G11" s="137">
        <v>68.7</v>
      </c>
      <c r="H11" s="124">
        <v>70.900000000000006</v>
      </c>
      <c r="I11" s="124">
        <v>69.099999999999994</v>
      </c>
      <c r="J11" s="138">
        <v>68.3</v>
      </c>
      <c r="K11" s="123">
        <v>63.4</v>
      </c>
      <c r="L11" s="123">
        <v>62.4</v>
      </c>
      <c r="M11" s="123">
        <v>62.1</v>
      </c>
      <c r="N11" s="123">
        <v>59.9</v>
      </c>
      <c r="O11" s="123">
        <v>59.9</v>
      </c>
      <c r="P11" s="123">
        <v>60.1</v>
      </c>
      <c r="Q11" s="123">
        <v>58.5</v>
      </c>
      <c r="R11" s="123">
        <v>59.6</v>
      </c>
      <c r="S11" s="123">
        <v>58.5</v>
      </c>
      <c r="T11" s="123">
        <v>59.3</v>
      </c>
      <c r="U11" s="123">
        <v>59.8</v>
      </c>
      <c r="V11" s="123">
        <v>59.7</v>
      </c>
      <c r="W11" s="123">
        <v>59</v>
      </c>
      <c r="X11" s="123">
        <v>58.6</v>
      </c>
      <c r="Y11" s="123">
        <v>58.4</v>
      </c>
      <c r="Z11" s="123">
        <v>59.5</v>
      </c>
      <c r="AA11" s="123">
        <v>59.4</v>
      </c>
      <c r="AB11" s="123">
        <v>58.7</v>
      </c>
      <c r="AC11" s="123">
        <v>57.1</v>
      </c>
      <c r="AD11" s="123">
        <v>54.9</v>
      </c>
      <c r="AE11" s="123">
        <v>53.1</v>
      </c>
      <c r="AF11" s="123">
        <v>51.4</v>
      </c>
      <c r="AG11" s="123">
        <v>51.2</v>
      </c>
      <c r="AH11" s="123">
        <v>48.7</v>
      </c>
      <c r="AI11" s="123">
        <v>45.9</v>
      </c>
      <c r="AJ11" s="123">
        <v>44.3</v>
      </c>
      <c r="AK11" s="123">
        <v>39.700000000000003</v>
      </c>
      <c r="AL11" s="123">
        <v>35.4</v>
      </c>
      <c r="AM11" s="123">
        <v>30.2</v>
      </c>
      <c r="AN11" s="138">
        <v>23.4</v>
      </c>
    </row>
    <row r="12" spans="2:40" x14ac:dyDescent="0.3">
      <c r="B12" s="41" t="s">
        <v>478</v>
      </c>
      <c r="D12" s="90">
        <v>19</v>
      </c>
      <c r="E12" s="50" t="s">
        <v>143</v>
      </c>
      <c r="F12" s="38" t="s">
        <v>84</v>
      </c>
      <c r="G12" s="137">
        <v>63</v>
      </c>
      <c r="H12" s="124">
        <v>63.8</v>
      </c>
      <c r="I12" s="124">
        <v>63.3</v>
      </c>
      <c r="J12" s="138">
        <v>62.6</v>
      </c>
      <c r="K12" s="123">
        <v>68.900000000000006</v>
      </c>
      <c r="L12" s="123">
        <v>62.5</v>
      </c>
      <c r="M12" s="123">
        <v>61.8</v>
      </c>
      <c r="N12" s="123">
        <v>61.3</v>
      </c>
      <c r="O12" s="123">
        <v>57.6</v>
      </c>
      <c r="P12" s="123">
        <v>56.6</v>
      </c>
      <c r="Q12" s="123">
        <v>55.6</v>
      </c>
      <c r="R12" s="123">
        <v>56.2</v>
      </c>
      <c r="S12" s="123">
        <v>55.3</v>
      </c>
      <c r="T12" s="123">
        <v>55.6</v>
      </c>
      <c r="U12" s="123">
        <v>56.1</v>
      </c>
      <c r="V12" s="123">
        <v>55.1</v>
      </c>
      <c r="W12" s="123">
        <v>54.9</v>
      </c>
      <c r="X12" s="123">
        <v>54.5</v>
      </c>
      <c r="Y12" s="123">
        <v>52.7</v>
      </c>
      <c r="Z12" s="123">
        <v>53</v>
      </c>
      <c r="AA12" s="123">
        <v>51.8</v>
      </c>
      <c r="AB12" s="123">
        <v>53.3</v>
      </c>
      <c r="AC12" s="123">
        <v>52.3</v>
      </c>
      <c r="AD12" s="123">
        <v>50</v>
      </c>
      <c r="AE12" s="123">
        <v>46.6</v>
      </c>
      <c r="AF12" s="123">
        <v>44.9</v>
      </c>
      <c r="AG12" s="123">
        <v>43</v>
      </c>
      <c r="AH12" s="123">
        <v>40.6</v>
      </c>
      <c r="AI12" s="123">
        <v>37.6</v>
      </c>
      <c r="AJ12" s="123">
        <v>33.9</v>
      </c>
      <c r="AK12" s="123">
        <v>29.1</v>
      </c>
      <c r="AL12" s="123">
        <v>25.1</v>
      </c>
      <c r="AM12" s="123">
        <v>17.899999999999999</v>
      </c>
      <c r="AN12" s="138">
        <v>10.5</v>
      </c>
    </row>
    <row r="13" spans="2:40" ht="15" thickBot="1" x14ac:dyDescent="0.35">
      <c r="B13" s="42" t="s">
        <v>479</v>
      </c>
      <c r="D13" s="105">
        <v>20</v>
      </c>
      <c r="E13" s="51" t="s">
        <v>143</v>
      </c>
      <c r="F13" s="39" t="s">
        <v>83</v>
      </c>
      <c r="G13" s="139">
        <v>66</v>
      </c>
      <c r="H13" s="126">
        <v>67</v>
      </c>
      <c r="I13" s="126">
        <v>66.400000000000006</v>
      </c>
      <c r="J13" s="140">
        <v>65.599999999999994</v>
      </c>
      <c r="K13" s="125">
        <v>62.4</v>
      </c>
      <c r="L13" s="125">
        <v>62.5</v>
      </c>
      <c r="M13" s="125">
        <v>60.4</v>
      </c>
      <c r="N13" s="125">
        <v>59.6</v>
      </c>
      <c r="O13" s="125">
        <v>57.7</v>
      </c>
      <c r="P13" s="125">
        <v>56.3</v>
      </c>
      <c r="Q13" s="125">
        <v>57.4</v>
      </c>
      <c r="R13" s="125">
        <v>60</v>
      </c>
      <c r="S13" s="125">
        <v>60.5</v>
      </c>
      <c r="T13" s="125">
        <v>60.7</v>
      </c>
      <c r="U13" s="125">
        <v>60.7</v>
      </c>
      <c r="V13" s="125">
        <v>60.5</v>
      </c>
      <c r="W13" s="125">
        <v>59.1</v>
      </c>
      <c r="X13" s="125">
        <v>58.6</v>
      </c>
      <c r="Y13" s="125">
        <v>56.6</v>
      </c>
      <c r="Z13" s="125">
        <v>55.1</v>
      </c>
      <c r="AA13" s="125">
        <v>53.8</v>
      </c>
      <c r="AB13" s="125">
        <v>54.7</v>
      </c>
      <c r="AC13" s="125">
        <v>52.6</v>
      </c>
      <c r="AD13" s="125">
        <v>52.4</v>
      </c>
      <c r="AE13" s="125">
        <v>48.4</v>
      </c>
      <c r="AF13" s="125">
        <v>47</v>
      </c>
      <c r="AG13" s="125">
        <v>44.9</v>
      </c>
      <c r="AH13" s="125">
        <v>42.2</v>
      </c>
      <c r="AI13" s="125">
        <v>39.200000000000003</v>
      </c>
      <c r="AJ13" s="125">
        <v>36</v>
      </c>
      <c r="AK13" s="125">
        <v>33.299999999999997</v>
      </c>
      <c r="AL13" s="125">
        <v>30.5</v>
      </c>
      <c r="AM13" s="125">
        <v>25.2</v>
      </c>
      <c r="AN13" s="140">
        <v>17.600000000000001</v>
      </c>
    </row>
    <row r="15" spans="2:40" x14ac:dyDescent="0.3">
      <c r="D15" t="s">
        <v>224</v>
      </c>
    </row>
    <row r="17" spans="4:13" ht="43.2" x14ac:dyDescent="0.3">
      <c r="D17" s="57" t="s">
        <v>151</v>
      </c>
      <c r="G17" s="57"/>
      <c r="M17" s="57"/>
    </row>
    <row r="18" spans="4:13" x14ac:dyDescent="0.3">
      <c r="D18" t="s">
        <v>150</v>
      </c>
      <c r="M18" s="2"/>
    </row>
  </sheetData>
  <mergeCells count="3">
    <mergeCell ref="K6:AN6"/>
    <mergeCell ref="K7:AN7"/>
    <mergeCell ref="B6:B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18D46-4C0F-4A3E-9CC5-5AB1434E5CDD}">
  <sheetPr>
    <tabColor theme="4" tint="0.79998168889431442"/>
  </sheetPr>
  <dimension ref="B2:AN45"/>
  <sheetViews>
    <sheetView topLeftCell="C1" zoomScale="55" zoomScaleNormal="55" workbookViewId="0">
      <selection activeCell="D4" sqref="D4"/>
    </sheetView>
  </sheetViews>
  <sheetFormatPr defaultRowHeight="14.4" x14ac:dyDescent="0.3"/>
  <cols>
    <col min="2" max="2" width="25.88671875" bestFit="1" customWidth="1"/>
    <col min="4" max="4" width="19.21875" customWidth="1"/>
    <col min="5" max="5" width="43.77734375" bestFit="1" customWidth="1"/>
    <col min="6" max="6" width="42.77734375" customWidth="1"/>
    <col min="7" max="7" width="14.77734375" bestFit="1" customWidth="1"/>
    <col min="9" max="9" width="11.44140625" customWidth="1"/>
    <col min="11" max="11" width="8.77734375" customWidth="1"/>
    <col min="13" max="13" width="10.21875" customWidth="1"/>
    <col min="23" max="23" width="10.44140625" customWidth="1"/>
    <col min="34" max="34" width="11.88671875" customWidth="1"/>
  </cols>
  <sheetData>
    <row r="2" spans="2:40" ht="21" x14ac:dyDescent="0.4">
      <c r="B2" s="7"/>
      <c r="C2" s="7"/>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4" spans="2:40" ht="21" x14ac:dyDescent="0.4">
      <c r="D4" s="47" t="s">
        <v>223</v>
      </c>
      <c r="I4" s="1"/>
      <c r="J4" s="1"/>
    </row>
    <row r="5" spans="2:40" ht="15" thickBot="1" x14ac:dyDescent="0.35"/>
    <row r="6" spans="2:40" ht="15" thickBot="1" x14ac:dyDescent="0.35">
      <c r="B6" s="362" t="s">
        <v>348</v>
      </c>
      <c r="D6" s="1"/>
      <c r="E6" s="1"/>
      <c r="F6" s="1"/>
      <c r="K6" s="365" t="s">
        <v>270</v>
      </c>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6"/>
      <c r="AN6" s="367"/>
    </row>
    <row r="7" spans="2:40" ht="15" thickBot="1" x14ac:dyDescent="0.35">
      <c r="B7" s="363" t="s">
        <v>61</v>
      </c>
      <c r="F7" s="1"/>
      <c r="K7" s="365" t="s">
        <v>41</v>
      </c>
      <c r="L7" s="366"/>
      <c r="M7" s="366"/>
      <c r="N7" s="366"/>
      <c r="O7" s="366"/>
      <c r="P7" s="366"/>
      <c r="Q7" s="366"/>
      <c r="R7" s="366"/>
      <c r="S7" s="366"/>
      <c r="T7" s="366"/>
      <c r="U7" s="366"/>
      <c r="V7" s="366"/>
      <c r="W7" s="366"/>
      <c r="X7" s="366"/>
      <c r="Y7" s="366"/>
      <c r="Z7" s="366"/>
      <c r="AA7" s="366"/>
      <c r="AB7" s="366"/>
      <c r="AC7" s="366"/>
      <c r="AD7" s="366"/>
      <c r="AE7" s="366"/>
      <c r="AF7" s="366"/>
      <c r="AG7" s="366"/>
      <c r="AH7" s="366"/>
      <c r="AI7" s="366"/>
      <c r="AJ7" s="366"/>
      <c r="AK7" s="366"/>
      <c r="AL7" s="366"/>
      <c r="AM7" s="366"/>
      <c r="AN7" s="367"/>
    </row>
    <row r="8" spans="2:40" ht="15" thickBot="1" x14ac:dyDescent="0.35">
      <c r="B8" s="363"/>
      <c r="D8" s="14" t="s">
        <v>124</v>
      </c>
      <c r="E8" s="12" t="s">
        <v>125</v>
      </c>
      <c r="F8" s="14" t="s">
        <v>144</v>
      </c>
      <c r="G8" s="14" t="s">
        <v>85</v>
      </c>
      <c r="H8" s="13" t="s">
        <v>126</v>
      </c>
      <c r="I8" s="14" t="s">
        <v>123</v>
      </c>
      <c r="J8" s="13" t="s">
        <v>39</v>
      </c>
      <c r="K8" s="67">
        <v>25</v>
      </c>
      <c r="L8" s="67">
        <v>31.5</v>
      </c>
      <c r="M8" s="67">
        <v>40</v>
      </c>
      <c r="N8" s="120">
        <v>50</v>
      </c>
      <c r="O8" s="120">
        <v>63</v>
      </c>
      <c r="P8" s="120">
        <v>80</v>
      </c>
      <c r="Q8" s="120">
        <v>100</v>
      </c>
      <c r="R8" s="120">
        <v>125</v>
      </c>
      <c r="S8" s="120">
        <v>160</v>
      </c>
      <c r="T8" s="120">
        <v>200</v>
      </c>
      <c r="U8" s="120">
        <v>250</v>
      </c>
      <c r="V8" s="120">
        <v>315</v>
      </c>
      <c r="W8" s="120">
        <v>400</v>
      </c>
      <c r="X8" s="120">
        <v>500</v>
      </c>
      <c r="Y8" s="120">
        <v>630</v>
      </c>
      <c r="Z8" s="120">
        <v>800</v>
      </c>
      <c r="AA8" s="120">
        <v>1000</v>
      </c>
      <c r="AB8" s="120">
        <v>1250</v>
      </c>
      <c r="AC8" s="120">
        <v>1600</v>
      </c>
      <c r="AD8" s="120">
        <v>2000</v>
      </c>
      <c r="AE8" s="120">
        <v>2500</v>
      </c>
      <c r="AF8" s="120">
        <v>3150</v>
      </c>
      <c r="AG8" s="120">
        <v>4000</v>
      </c>
      <c r="AH8" s="120">
        <v>5000</v>
      </c>
      <c r="AI8" s="120">
        <v>6300</v>
      </c>
      <c r="AJ8" s="120">
        <v>8000</v>
      </c>
      <c r="AK8" s="120">
        <v>10000</v>
      </c>
      <c r="AL8" s="67">
        <v>12500</v>
      </c>
      <c r="AM8" s="67">
        <v>16000</v>
      </c>
      <c r="AN8" s="68">
        <v>20000</v>
      </c>
    </row>
    <row r="9" spans="2:40" x14ac:dyDescent="0.3">
      <c r="B9" s="40" t="s">
        <v>463</v>
      </c>
      <c r="D9" s="41">
        <v>19</v>
      </c>
      <c r="E9" s="29" t="s">
        <v>226</v>
      </c>
      <c r="F9" s="65" t="s">
        <v>227</v>
      </c>
      <c r="G9" s="92">
        <v>62.6</v>
      </c>
      <c r="H9" s="92">
        <v>63.3</v>
      </c>
      <c r="I9" s="97">
        <v>63.1</v>
      </c>
      <c r="J9" s="97">
        <v>62.2</v>
      </c>
      <c r="K9" s="24">
        <v>61</v>
      </c>
      <c r="L9" s="24">
        <v>58.4</v>
      </c>
      <c r="M9" s="24">
        <v>61.2</v>
      </c>
      <c r="N9" s="24">
        <v>63.3</v>
      </c>
      <c r="O9" s="24">
        <v>56.4</v>
      </c>
      <c r="P9" s="24">
        <v>58.1</v>
      </c>
      <c r="Q9" s="24">
        <v>58.9</v>
      </c>
      <c r="R9" s="24">
        <v>57.3</v>
      </c>
      <c r="S9" s="24">
        <v>56.4</v>
      </c>
      <c r="T9" s="24">
        <v>57.3</v>
      </c>
      <c r="U9" s="24">
        <v>55.6</v>
      </c>
      <c r="V9" s="24">
        <v>57</v>
      </c>
      <c r="W9" s="24">
        <v>56.1</v>
      </c>
      <c r="X9" s="24">
        <v>54.9</v>
      </c>
      <c r="Y9" s="24">
        <v>52.3</v>
      </c>
      <c r="Z9" s="24">
        <v>51.6</v>
      </c>
      <c r="AA9" s="24">
        <v>51.2</v>
      </c>
      <c r="AB9" s="24">
        <v>51.8</v>
      </c>
      <c r="AC9" s="24">
        <v>51.8</v>
      </c>
      <c r="AD9" s="24">
        <v>47.4</v>
      </c>
      <c r="AE9" s="24">
        <v>44.9</v>
      </c>
      <c r="AF9" s="24">
        <v>43.7</v>
      </c>
      <c r="AG9" s="24">
        <v>42.4</v>
      </c>
      <c r="AH9" s="24">
        <v>38.1</v>
      </c>
      <c r="AI9" s="24">
        <v>34.9</v>
      </c>
      <c r="AJ9" s="24">
        <v>32.200000000000003</v>
      </c>
      <c r="AK9" s="24">
        <v>25.5</v>
      </c>
      <c r="AL9" s="24">
        <v>20.5</v>
      </c>
      <c r="AM9" s="24">
        <v>14.9</v>
      </c>
      <c r="AN9" s="92">
        <v>9.8000000000000007</v>
      </c>
    </row>
    <row r="10" spans="2:40" x14ac:dyDescent="0.3">
      <c r="B10" s="41" t="s">
        <v>464</v>
      </c>
      <c r="D10" s="41">
        <v>20</v>
      </c>
      <c r="E10" s="29" t="s">
        <v>225</v>
      </c>
      <c r="F10" s="65" t="s">
        <v>227</v>
      </c>
      <c r="G10" s="92">
        <v>66.8</v>
      </c>
      <c r="H10" s="92">
        <v>67.8</v>
      </c>
      <c r="I10" s="17">
        <v>67.2</v>
      </c>
      <c r="J10" s="17">
        <v>66.5</v>
      </c>
      <c r="K10" s="24">
        <v>62.7</v>
      </c>
      <c r="L10" s="24">
        <v>63.1</v>
      </c>
      <c r="M10" s="24">
        <v>67.7</v>
      </c>
      <c r="N10" s="24">
        <v>62.7</v>
      </c>
      <c r="O10" s="24">
        <v>60</v>
      </c>
      <c r="P10" s="24">
        <v>61.5</v>
      </c>
      <c r="Q10" s="24">
        <v>61.1</v>
      </c>
      <c r="R10" s="24">
        <v>61</v>
      </c>
      <c r="S10" s="24">
        <v>61.9</v>
      </c>
      <c r="T10" s="24">
        <v>62</v>
      </c>
      <c r="U10" s="24">
        <v>60.5</v>
      </c>
      <c r="V10" s="24">
        <v>62.2</v>
      </c>
      <c r="W10" s="24">
        <v>62</v>
      </c>
      <c r="X10" s="24">
        <v>59.8</v>
      </c>
      <c r="Y10" s="24">
        <v>57.2</v>
      </c>
      <c r="Z10" s="24">
        <v>55.4</v>
      </c>
      <c r="AA10" s="24">
        <v>54</v>
      </c>
      <c r="AB10" s="24">
        <v>53.3</v>
      </c>
      <c r="AC10" s="24">
        <v>54.1</v>
      </c>
      <c r="AD10" s="24">
        <v>53.6</v>
      </c>
      <c r="AE10" s="24">
        <v>48</v>
      </c>
      <c r="AF10" s="24">
        <v>46.6</v>
      </c>
      <c r="AG10" s="24">
        <v>44.4</v>
      </c>
      <c r="AH10" s="24">
        <v>42</v>
      </c>
      <c r="AI10" s="24">
        <v>38.6</v>
      </c>
      <c r="AJ10" s="24">
        <v>35.6</v>
      </c>
      <c r="AK10" s="24">
        <v>31.1</v>
      </c>
      <c r="AL10" s="24">
        <v>27.9</v>
      </c>
      <c r="AM10" s="24">
        <v>22.6</v>
      </c>
      <c r="AN10" s="92">
        <v>14.3</v>
      </c>
    </row>
    <row r="11" spans="2:40" x14ac:dyDescent="0.3">
      <c r="B11" s="41" t="s">
        <v>465</v>
      </c>
      <c r="D11" s="41">
        <v>21</v>
      </c>
      <c r="E11" s="29" t="s">
        <v>707</v>
      </c>
      <c r="F11" s="354" t="s">
        <v>708</v>
      </c>
      <c r="G11" s="92">
        <v>75.5</v>
      </c>
      <c r="H11" s="92">
        <v>76.099999999999994</v>
      </c>
      <c r="I11" s="17">
        <v>75.8</v>
      </c>
      <c r="J11" s="17">
        <v>75.099999999999994</v>
      </c>
      <c r="K11" s="24">
        <v>57</v>
      </c>
      <c r="L11" s="24">
        <v>61.1</v>
      </c>
      <c r="M11" s="24">
        <v>63.6</v>
      </c>
      <c r="N11" s="24">
        <v>71</v>
      </c>
      <c r="O11" s="24">
        <v>63.6</v>
      </c>
      <c r="P11" s="24">
        <v>62.3</v>
      </c>
      <c r="Q11" s="24">
        <v>66.8</v>
      </c>
      <c r="R11" s="24">
        <v>67.599999999999994</v>
      </c>
      <c r="S11" s="24">
        <v>65.7</v>
      </c>
      <c r="T11" s="24">
        <v>63</v>
      </c>
      <c r="U11" s="24">
        <v>62.3</v>
      </c>
      <c r="V11" s="24">
        <v>65</v>
      </c>
      <c r="W11" s="24">
        <v>62.4</v>
      </c>
      <c r="X11" s="24">
        <v>64</v>
      </c>
      <c r="Y11" s="24">
        <v>63.5</v>
      </c>
      <c r="Z11" s="24">
        <v>65.3</v>
      </c>
      <c r="AA11" s="24">
        <v>67.900000000000006</v>
      </c>
      <c r="AB11" s="24">
        <v>66.5</v>
      </c>
      <c r="AC11" s="24">
        <v>63.9</v>
      </c>
      <c r="AD11" s="24">
        <v>63.6</v>
      </c>
      <c r="AE11" s="24">
        <v>58.3</v>
      </c>
      <c r="AF11" s="24">
        <v>57.9</v>
      </c>
      <c r="AG11" s="24">
        <v>57.6</v>
      </c>
      <c r="AH11" s="24">
        <v>59.8</v>
      </c>
      <c r="AI11" s="24">
        <v>56.9</v>
      </c>
      <c r="AJ11" s="24">
        <v>53.1</v>
      </c>
      <c r="AK11" s="24">
        <v>53</v>
      </c>
      <c r="AL11" s="24">
        <v>53.9</v>
      </c>
      <c r="AM11" s="24">
        <v>49.5</v>
      </c>
      <c r="AN11" s="92">
        <v>46.1</v>
      </c>
    </row>
    <row r="12" spans="2:40" x14ac:dyDescent="0.3">
      <c r="B12" s="41" t="s">
        <v>466</v>
      </c>
      <c r="D12" s="41">
        <v>22</v>
      </c>
      <c r="E12" s="29" t="s">
        <v>709</v>
      </c>
      <c r="F12" s="354"/>
      <c r="G12" s="92">
        <v>69.3</v>
      </c>
      <c r="H12" s="92">
        <v>70.599999999999994</v>
      </c>
      <c r="I12" s="17">
        <v>69.7</v>
      </c>
      <c r="J12" s="17">
        <v>68.900000000000006</v>
      </c>
      <c r="K12" s="24">
        <v>60.7</v>
      </c>
      <c r="L12" s="24">
        <v>61.7</v>
      </c>
      <c r="M12" s="24">
        <v>62.9</v>
      </c>
      <c r="N12" s="24">
        <v>64.400000000000006</v>
      </c>
      <c r="O12" s="24">
        <v>61.3</v>
      </c>
      <c r="P12" s="24">
        <v>59.5</v>
      </c>
      <c r="Q12" s="24">
        <v>61.6</v>
      </c>
      <c r="R12" s="24">
        <v>61.4</v>
      </c>
      <c r="S12" s="24">
        <v>59.4</v>
      </c>
      <c r="T12" s="24">
        <v>60.8</v>
      </c>
      <c r="U12" s="24">
        <v>60.4</v>
      </c>
      <c r="V12" s="24">
        <v>59.7</v>
      </c>
      <c r="W12" s="24">
        <v>61.2</v>
      </c>
      <c r="X12" s="24">
        <v>59.6</v>
      </c>
      <c r="Y12" s="24">
        <v>57.7</v>
      </c>
      <c r="Z12" s="24">
        <v>58</v>
      </c>
      <c r="AA12" s="24">
        <v>59.4</v>
      </c>
      <c r="AB12" s="24">
        <v>58.3</v>
      </c>
      <c r="AC12" s="24">
        <v>58</v>
      </c>
      <c r="AD12" s="24">
        <v>55.4</v>
      </c>
      <c r="AE12" s="24">
        <v>53.9</v>
      </c>
      <c r="AF12" s="24">
        <v>55.4</v>
      </c>
      <c r="AG12" s="24">
        <v>54.1</v>
      </c>
      <c r="AH12" s="24">
        <v>51.5</v>
      </c>
      <c r="AI12" s="24">
        <v>48.3</v>
      </c>
      <c r="AJ12" s="24">
        <v>46.1</v>
      </c>
      <c r="AK12" s="24">
        <v>42.9</v>
      </c>
      <c r="AL12" s="24">
        <v>40.1</v>
      </c>
      <c r="AM12" s="24">
        <v>35.5</v>
      </c>
      <c r="AN12" s="92">
        <v>28.1</v>
      </c>
    </row>
    <row r="13" spans="2:40" x14ac:dyDescent="0.3">
      <c r="B13" s="41" t="s">
        <v>467</v>
      </c>
      <c r="D13" s="41">
        <v>23</v>
      </c>
      <c r="E13" s="29" t="s">
        <v>710</v>
      </c>
      <c r="F13" s="354"/>
      <c r="G13" s="92">
        <v>69.599999999999994</v>
      </c>
      <c r="H13" s="92">
        <v>71.7</v>
      </c>
      <c r="I13" s="17">
        <v>69.900000000000006</v>
      </c>
      <c r="J13" s="17">
        <v>69.2</v>
      </c>
      <c r="K13" s="24">
        <v>63.4</v>
      </c>
      <c r="L13" s="24">
        <v>61.8</v>
      </c>
      <c r="M13" s="24">
        <v>63.5</v>
      </c>
      <c r="N13" s="24">
        <v>63.8</v>
      </c>
      <c r="O13" s="24">
        <v>58.4</v>
      </c>
      <c r="P13" s="24">
        <v>59.8</v>
      </c>
      <c r="Q13" s="24">
        <v>61</v>
      </c>
      <c r="R13" s="24">
        <v>60.2</v>
      </c>
      <c r="S13" s="24">
        <v>60.6</v>
      </c>
      <c r="T13" s="24">
        <v>60.7</v>
      </c>
      <c r="U13" s="24">
        <v>57.4</v>
      </c>
      <c r="V13" s="24">
        <v>58.3</v>
      </c>
      <c r="W13" s="24">
        <v>59.5</v>
      </c>
      <c r="X13" s="24">
        <v>59.9</v>
      </c>
      <c r="Y13" s="24">
        <v>58.3</v>
      </c>
      <c r="Z13" s="24">
        <v>57.7</v>
      </c>
      <c r="AA13" s="24">
        <v>58.2</v>
      </c>
      <c r="AB13" s="24">
        <v>59</v>
      </c>
      <c r="AC13" s="24">
        <v>57.8</v>
      </c>
      <c r="AD13" s="24">
        <v>57</v>
      </c>
      <c r="AE13" s="24">
        <v>56.5</v>
      </c>
      <c r="AF13" s="24">
        <v>55.1</v>
      </c>
      <c r="AG13" s="24">
        <v>54</v>
      </c>
      <c r="AH13" s="24">
        <v>52.5</v>
      </c>
      <c r="AI13" s="24">
        <v>50.1</v>
      </c>
      <c r="AJ13" s="24">
        <v>47.8</v>
      </c>
      <c r="AK13" s="24">
        <v>44.1</v>
      </c>
      <c r="AL13" s="24">
        <v>42.4</v>
      </c>
      <c r="AM13" s="24">
        <v>37.6</v>
      </c>
      <c r="AN13" s="92">
        <v>32</v>
      </c>
    </row>
    <row r="14" spans="2:40" x14ac:dyDescent="0.3">
      <c r="B14" s="41" t="s">
        <v>468</v>
      </c>
      <c r="D14" s="41">
        <v>38</v>
      </c>
      <c r="E14" s="29" t="s">
        <v>256</v>
      </c>
      <c r="F14" s="101" t="s">
        <v>252</v>
      </c>
      <c r="G14" s="92">
        <v>77.400000000000006</v>
      </c>
      <c r="H14" s="92">
        <v>78.900000000000006</v>
      </c>
      <c r="I14" s="17">
        <v>78</v>
      </c>
      <c r="J14" s="17">
        <v>76.8</v>
      </c>
      <c r="K14" s="24">
        <v>63.1</v>
      </c>
      <c r="L14" s="24">
        <v>56.5</v>
      </c>
      <c r="M14" s="24">
        <v>59.1</v>
      </c>
      <c r="N14" s="24">
        <v>61.8</v>
      </c>
      <c r="O14" s="24">
        <v>59.4</v>
      </c>
      <c r="P14" s="24">
        <v>60.7</v>
      </c>
      <c r="Q14" s="24">
        <v>57.2</v>
      </c>
      <c r="R14" s="24">
        <v>61.2</v>
      </c>
      <c r="S14" s="24">
        <v>58.8</v>
      </c>
      <c r="T14" s="24">
        <v>58.5</v>
      </c>
      <c r="U14" s="24">
        <v>59.5</v>
      </c>
      <c r="V14" s="24">
        <v>58.3</v>
      </c>
      <c r="W14" s="24">
        <v>59.5</v>
      </c>
      <c r="X14" s="24">
        <v>62.7</v>
      </c>
      <c r="Y14" s="24">
        <v>59.6</v>
      </c>
      <c r="Z14" s="24">
        <v>65.099999999999994</v>
      </c>
      <c r="AA14" s="24">
        <v>66.3</v>
      </c>
      <c r="AB14" s="24">
        <v>69.400000000000006</v>
      </c>
      <c r="AC14" s="24">
        <v>70.5</v>
      </c>
      <c r="AD14" s="24">
        <v>62.1</v>
      </c>
      <c r="AE14" s="24">
        <v>59.1</v>
      </c>
      <c r="AF14" s="24">
        <v>65.2</v>
      </c>
      <c r="AG14" s="24">
        <v>64</v>
      </c>
      <c r="AH14" s="24">
        <v>50.6</v>
      </c>
      <c r="AI14" s="24">
        <v>48.4</v>
      </c>
      <c r="AJ14" s="24">
        <v>45.9</v>
      </c>
      <c r="AK14" s="24">
        <v>41.2</v>
      </c>
      <c r="AL14" s="24">
        <v>38.200000000000003</v>
      </c>
      <c r="AM14" s="24">
        <v>33.9</v>
      </c>
      <c r="AN14" s="92">
        <v>29.1</v>
      </c>
    </row>
    <row r="15" spans="2:40" x14ac:dyDescent="0.3">
      <c r="B15" s="41" t="s">
        <v>469</v>
      </c>
      <c r="D15" s="41">
        <v>39</v>
      </c>
      <c r="E15" s="29" t="s">
        <v>256</v>
      </c>
      <c r="F15" s="101" t="s">
        <v>253</v>
      </c>
      <c r="G15" s="92">
        <v>76.900000000000006</v>
      </c>
      <c r="H15" s="92">
        <v>77.7</v>
      </c>
      <c r="I15" s="17">
        <v>77.2</v>
      </c>
      <c r="J15" s="17">
        <v>76.5</v>
      </c>
      <c r="K15" s="24">
        <v>60.5</v>
      </c>
      <c r="L15" s="24">
        <v>59.3</v>
      </c>
      <c r="M15" s="24">
        <v>60.6</v>
      </c>
      <c r="N15" s="24">
        <v>60.9</v>
      </c>
      <c r="O15" s="24">
        <v>58.5</v>
      </c>
      <c r="P15" s="24">
        <v>60.3</v>
      </c>
      <c r="Q15" s="24">
        <v>59</v>
      </c>
      <c r="R15" s="24">
        <v>59.9</v>
      </c>
      <c r="S15" s="24">
        <v>62.3</v>
      </c>
      <c r="T15" s="24">
        <v>62.2</v>
      </c>
      <c r="U15" s="24">
        <v>61.1</v>
      </c>
      <c r="V15" s="24">
        <v>60.2</v>
      </c>
      <c r="W15" s="24">
        <v>62.5</v>
      </c>
      <c r="X15" s="24">
        <v>62.8</v>
      </c>
      <c r="Y15" s="24">
        <v>62.9</v>
      </c>
      <c r="Z15" s="24">
        <v>67.8</v>
      </c>
      <c r="AA15" s="24">
        <v>67.599999999999994</v>
      </c>
      <c r="AB15" s="24">
        <v>68.3</v>
      </c>
      <c r="AC15" s="24">
        <v>67.2</v>
      </c>
      <c r="AD15" s="24">
        <v>64.5</v>
      </c>
      <c r="AE15" s="24">
        <v>63.6</v>
      </c>
      <c r="AF15" s="24">
        <v>63.1</v>
      </c>
      <c r="AG15" s="24">
        <v>60.3</v>
      </c>
      <c r="AH15" s="24">
        <v>56</v>
      </c>
      <c r="AI15" s="24">
        <v>53.8</v>
      </c>
      <c r="AJ15" s="24">
        <v>53</v>
      </c>
      <c r="AK15" s="24">
        <v>48.8</v>
      </c>
      <c r="AL15" s="24">
        <v>45.4</v>
      </c>
      <c r="AM15" s="24">
        <v>40.799999999999997</v>
      </c>
      <c r="AN15" s="92">
        <v>36.6</v>
      </c>
    </row>
    <row r="16" spans="2:40" x14ac:dyDescent="0.3">
      <c r="B16" s="41" t="s">
        <v>470</v>
      </c>
      <c r="D16" s="41">
        <v>40</v>
      </c>
      <c r="E16" s="29" t="s">
        <v>256</v>
      </c>
      <c r="F16" s="101" t="s">
        <v>254</v>
      </c>
      <c r="G16" s="92">
        <v>78.900000000000006</v>
      </c>
      <c r="H16" s="92">
        <v>80.099999999999994</v>
      </c>
      <c r="I16" s="17">
        <v>79.400000000000006</v>
      </c>
      <c r="J16" s="17">
        <v>78.2</v>
      </c>
      <c r="K16" s="24">
        <v>62.5</v>
      </c>
      <c r="L16" s="24">
        <v>60</v>
      </c>
      <c r="M16" s="24">
        <v>60.1</v>
      </c>
      <c r="N16" s="24">
        <v>66.8</v>
      </c>
      <c r="O16" s="24">
        <v>62.5</v>
      </c>
      <c r="P16" s="24">
        <v>63.9</v>
      </c>
      <c r="Q16" s="24">
        <v>63.2</v>
      </c>
      <c r="R16" s="24">
        <v>64.5</v>
      </c>
      <c r="S16" s="24">
        <v>66.5</v>
      </c>
      <c r="T16" s="24">
        <v>65.3</v>
      </c>
      <c r="U16" s="24">
        <v>62.1</v>
      </c>
      <c r="V16" s="24">
        <v>65.400000000000006</v>
      </c>
      <c r="W16" s="24">
        <v>66.099999999999994</v>
      </c>
      <c r="X16" s="24">
        <v>68.400000000000006</v>
      </c>
      <c r="Y16" s="24">
        <v>65.599999999999994</v>
      </c>
      <c r="Z16" s="24">
        <v>68</v>
      </c>
      <c r="AA16" s="24">
        <v>69.8</v>
      </c>
      <c r="AB16" s="24">
        <v>70.599999999999994</v>
      </c>
      <c r="AC16" s="24">
        <v>67.400000000000006</v>
      </c>
      <c r="AD16" s="24">
        <v>66.8</v>
      </c>
      <c r="AE16" s="24">
        <v>62</v>
      </c>
      <c r="AF16" s="24">
        <v>59.9</v>
      </c>
      <c r="AG16" s="24">
        <v>57.5</v>
      </c>
      <c r="AH16" s="24">
        <v>54.3</v>
      </c>
      <c r="AI16" s="24">
        <v>51.4</v>
      </c>
      <c r="AJ16" s="24">
        <v>49.2</v>
      </c>
      <c r="AK16" s="24">
        <v>46</v>
      </c>
      <c r="AL16" s="24">
        <v>41.8</v>
      </c>
      <c r="AM16" s="24">
        <v>36.1</v>
      </c>
      <c r="AN16" s="92">
        <v>29.1</v>
      </c>
    </row>
    <row r="17" spans="2:40" x14ac:dyDescent="0.3">
      <c r="B17" s="41" t="s">
        <v>471</v>
      </c>
      <c r="D17" s="41">
        <v>41</v>
      </c>
      <c r="E17" s="29" t="s">
        <v>256</v>
      </c>
      <c r="F17" s="101" t="s">
        <v>255</v>
      </c>
      <c r="G17" s="92">
        <v>79.599999999999994</v>
      </c>
      <c r="H17" s="92">
        <v>80.400000000000006</v>
      </c>
      <c r="I17" s="17">
        <v>79.900000000000006</v>
      </c>
      <c r="J17" s="17">
        <v>79.099999999999994</v>
      </c>
      <c r="K17" s="24">
        <v>64.599999999999994</v>
      </c>
      <c r="L17" s="24">
        <v>59.6</v>
      </c>
      <c r="M17" s="24">
        <v>58.5</v>
      </c>
      <c r="N17" s="24">
        <v>60.2</v>
      </c>
      <c r="O17" s="24">
        <v>61.3</v>
      </c>
      <c r="P17" s="24">
        <v>63</v>
      </c>
      <c r="Q17" s="24">
        <v>62</v>
      </c>
      <c r="R17" s="24">
        <v>62.5</v>
      </c>
      <c r="S17" s="24">
        <v>63.6</v>
      </c>
      <c r="T17" s="24">
        <v>62.6</v>
      </c>
      <c r="U17" s="24">
        <v>61.6</v>
      </c>
      <c r="V17" s="24">
        <v>63.8</v>
      </c>
      <c r="W17" s="24">
        <v>63.6</v>
      </c>
      <c r="X17" s="24">
        <v>67.099999999999994</v>
      </c>
      <c r="Y17" s="24">
        <v>65.400000000000006</v>
      </c>
      <c r="Z17" s="24">
        <v>69.8</v>
      </c>
      <c r="AA17" s="24">
        <v>71.400000000000006</v>
      </c>
      <c r="AB17" s="24">
        <v>71.8</v>
      </c>
      <c r="AC17" s="24">
        <v>70</v>
      </c>
      <c r="AD17" s="24">
        <v>66.5</v>
      </c>
      <c r="AE17" s="24">
        <v>64.7</v>
      </c>
      <c r="AF17" s="24">
        <v>63.1</v>
      </c>
      <c r="AG17" s="24">
        <v>61.1</v>
      </c>
      <c r="AH17" s="24">
        <v>57.7</v>
      </c>
      <c r="AI17" s="24">
        <v>54.7</v>
      </c>
      <c r="AJ17" s="24">
        <v>53.2</v>
      </c>
      <c r="AK17" s="24">
        <v>48.8</v>
      </c>
      <c r="AL17" s="24">
        <v>44</v>
      </c>
      <c r="AM17" s="24">
        <v>39.700000000000003</v>
      </c>
      <c r="AN17" s="92">
        <v>34.299999999999997</v>
      </c>
    </row>
    <row r="18" spans="2:40" ht="29.4" thickBot="1" x14ac:dyDescent="0.35">
      <c r="B18" s="30" t="s">
        <v>516</v>
      </c>
      <c r="D18" s="104" t="s">
        <v>17</v>
      </c>
      <c r="E18" s="102" t="s">
        <v>17</v>
      </c>
      <c r="F18" s="103" t="s">
        <v>260</v>
      </c>
      <c r="G18" s="98" t="s">
        <v>17</v>
      </c>
      <c r="H18" s="98" t="s">
        <v>17</v>
      </c>
      <c r="I18" s="99" t="s">
        <v>17</v>
      </c>
      <c r="J18" s="99" t="s">
        <v>17</v>
      </c>
      <c r="K18" s="100" t="s">
        <v>17</v>
      </c>
      <c r="L18" s="100" t="s">
        <v>17</v>
      </c>
      <c r="M18" s="100" t="s">
        <v>17</v>
      </c>
      <c r="N18" s="100" t="s">
        <v>17</v>
      </c>
      <c r="O18" s="100" t="s">
        <v>17</v>
      </c>
      <c r="P18" s="100" t="s">
        <v>17</v>
      </c>
      <c r="Q18" s="100" t="s">
        <v>17</v>
      </c>
      <c r="R18" s="100" t="s">
        <v>17</v>
      </c>
      <c r="S18" s="100" t="s">
        <v>17</v>
      </c>
      <c r="T18" s="100" t="s">
        <v>17</v>
      </c>
      <c r="U18" s="100" t="s">
        <v>17</v>
      </c>
      <c r="V18" s="100" t="s">
        <v>17</v>
      </c>
      <c r="W18" s="100" t="s">
        <v>17</v>
      </c>
      <c r="X18" s="100" t="s">
        <v>17</v>
      </c>
      <c r="Y18" s="100" t="s">
        <v>17</v>
      </c>
      <c r="Z18" s="100" t="s">
        <v>17</v>
      </c>
      <c r="AA18" s="100" t="s">
        <v>17</v>
      </c>
      <c r="AB18" s="100" t="s">
        <v>17</v>
      </c>
      <c r="AC18" s="100" t="s">
        <v>17</v>
      </c>
      <c r="AD18" s="100" t="s">
        <v>17</v>
      </c>
      <c r="AE18" s="100" t="s">
        <v>17</v>
      </c>
      <c r="AF18" s="100" t="s">
        <v>17</v>
      </c>
      <c r="AG18" s="100" t="s">
        <v>17</v>
      </c>
      <c r="AH18" s="100" t="s">
        <v>17</v>
      </c>
      <c r="AI18" s="100" t="s">
        <v>17</v>
      </c>
      <c r="AJ18" s="100" t="s">
        <v>17</v>
      </c>
      <c r="AK18" s="100" t="s">
        <v>17</v>
      </c>
      <c r="AL18" s="100" t="s">
        <v>17</v>
      </c>
      <c r="AM18" s="100" t="s">
        <v>17</v>
      </c>
      <c r="AN18" s="98" t="s">
        <v>17</v>
      </c>
    </row>
    <row r="20" spans="2:40" x14ac:dyDescent="0.3">
      <c r="D20" t="s">
        <v>212</v>
      </c>
    </row>
    <row r="22" spans="2:40" ht="43.2" x14ac:dyDescent="0.3">
      <c r="D22" s="57" t="s">
        <v>151</v>
      </c>
      <c r="G22" s="57"/>
      <c r="I22" s="57" t="s">
        <v>229</v>
      </c>
      <c r="M22" s="57"/>
      <c r="W22" s="57" t="s">
        <v>257</v>
      </c>
      <c r="AH22" s="57" t="s">
        <v>259</v>
      </c>
    </row>
    <row r="23" spans="2:40" ht="43.2" x14ac:dyDescent="0.3">
      <c r="D23" s="2" t="s">
        <v>228</v>
      </c>
      <c r="I23" s="2" t="s">
        <v>230</v>
      </c>
      <c r="M23" s="2"/>
      <c r="W23" s="5" t="s">
        <v>711</v>
      </c>
      <c r="AH23" s="2" t="s">
        <v>261</v>
      </c>
    </row>
    <row r="45" spans="24:24" x14ac:dyDescent="0.3">
      <c r="X45" t="s">
        <v>258</v>
      </c>
    </row>
  </sheetData>
  <mergeCells count="4">
    <mergeCell ref="K6:AN6"/>
    <mergeCell ref="K7:AN7"/>
    <mergeCell ref="F11:F13"/>
    <mergeCell ref="B6:B8"/>
  </mergeCells>
  <phoneticPr fontId="12"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2498-25F0-4948-831C-7F184F61FAB8}">
  <sheetPr>
    <tabColor rgb="FFFFCCCC"/>
  </sheetPr>
  <dimension ref="B2:AN53"/>
  <sheetViews>
    <sheetView zoomScale="55" zoomScaleNormal="55" workbookViewId="0">
      <selection activeCell="K34" sqref="K34:L34"/>
    </sheetView>
  </sheetViews>
  <sheetFormatPr defaultRowHeight="14.4" x14ac:dyDescent="0.3"/>
  <cols>
    <col min="2" max="2" width="25.88671875" bestFit="1" customWidth="1"/>
    <col min="3" max="3" width="18" customWidth="1"/>
    <col min="4" max="4" width="43.77734375" bestFit="1" customWidth="1"/>
    <col min="5" max="5" width="50.21875" bestFit="1" customWidth="1"/>
    <col min="6" max="6" width="14.77734375" bestFit="1" customWidth="1"/>
    <col min="8" max="8" width="11.44140625" customWidth="1"/>
    <col min="10" max="36" width="9.77734375" customWidth="1"/>
  </cols>
  <sheetData>
    <row r="2" spans="2:40" ht="21" x14ac:dyDescent="0.4">
      <c r="B2" s="7"/>
      <c r="C2" s="7"/>
      <c r="D2" s="7" t="s">
        <v>14</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4" spans="2:40" ht="21" x14ac:dyDescent="0.4">
      <c r="C4" s="47" t="s">
        <v>269</v>
      </c>
      <c r="H4" s="1"/>
      <c r="I4" s="1"/>
    </row>
    <row r="5" spans="2:40" ht="15" thickBot="1" x14ac:dyDescent="0.35"/>
    <row r="6" spans="2:40" ht="15" thickBot="1" x14ac:dyDescent="0.35">
      <c r="B6" s="362" t="s">
        <v>348</v>
      </c>
      <c r="C6" s="1"/>
      <c r="D6" s="1"/>
      <c r="E6" s="1"/>
      <c r="J6" s="365" t="s">
        <v>270</v>
      </c>
      <c r="K6" s="366"/>
      <c r="L6" s="366"/>
      <c r="M6" s="366"/>
      <c r="N6" s="366"/>
      <c r="O6" s="366"/>
      <c r="P6" s="366"/>
      <c r="Q6" s="366"/>
      <c r="R6" s="366"/>
      <c r="S6" s="366"/>
      <c r="T6" s="366"/>
      <c r="U6" s="366"/>
      <c r="V6" s="366"/>
      <c r="W6" s="366"/>
      <c r="X6" s="366"/>
      <c r="Y6" s="366"/>
      <c r="Z6" s="366"/>
      <c r="AA6" s="366"/>
      <c r="AB6" s="366"/>
      <c r="AC6" s="366"/>
      <c r="AD6" s="366"/>
      <c r="AE6" s="366"/>
      <c r="AF6" s="366"/>
      <c r="AG6" s="367"/>
      <c r="AK6" s="24"/>
      <c r="AL6" s="24"/>
      <c r="AM6" s="24"/>
    </row>
    <row r="7" spans="2:40" ht="15" thickBot="1" x14ac:dyDescent="0.35">
      <c r="B7" s="363" t="s">
        <v>61</v>
      </c>
      <c r="C7" s="4"/>
      <c r="E7" s="1"/>
      <c r="J7" s="365" t="s">
        <v>41</v>
      </c>
      <c r="K7" s="366"/>
      <c r="L7" s="366"/>
      <c r="M7" s="366"/>
      <c r="N7" s="366"/>
      <c r="O7" s="366"/>
      <c r="P7" s="366"/>
      <c r="Q7" s="366"/>
      <c r="R7" s="366"/>
      <c r="S7" s="366"/>
      <c r="T7" s="366"/>
      <c r="U7" s="366"/>
      <c r="V7" s="366"/>
      <c r="W7" s="366"/>
      <c r="X7" s="366"/>
      <c r="Y7" s="366"/>
      <c r="Z7" s="366"/>
      <c r="AA7" s="366"/>
      <c r="AB7" s="366"/>
      <c r="AC7" s="366"/>
      <c r="AD7" s="366"/>
      <c r="AE7" s="366"/>
      <c r="AF7" s="366"/>
      <c r="AG7" s="367"/>
      <c r="AK7" s="24"/>
      <c r="AL7" s="24"/>
      <c r="AM7" s="24"/>
    </row>
    <row r="8" spans="2:40" ht="15" customHeight="1" thickBot="1" x14ac:dyDescent="0.35">
      <c r="B8" s="363"/>
      <c r="C8" s="4"/>
      <c r="D8" s="14" t="s">
        <v>125</v>
      </c>
      <c r="E8" s="13" t="s">
        <v>144</v>
      </c>
      <c r="F8" s="12" t="s">
        <v>85</v>
      </c>
      <c r="G8" s="14" t="s">
        <v>126</v>
      </c>
      <c r="H8" s="13" t="s">
        <v>123</v>
      </c>
      <c r="I8" s="14" t="s">
        <v>39</v>
      </c>
      <c r="J8" s="73">
        <v>50</v>
      </c>
      <c r="K8" s="74">
        <v>63</v>
      </c>
      <c r="L8" s="74">
        <v>80</v>
      </c>
      <c r="M8" s="74">
        <v>100</v>
      </c>
      <c r="N8" s="74">
        <v>125</v>
      </c>
      <c r="O8" s="74">
        <v>160</v>
      </c>
      <c r="P8" s="74">
        <v>200</v>
      </c>
      <c r="Q8" s="74">
        <v>250</v>
      </c>
      <c r="R8" s="74">
        <v>315</v>
      </c>
      <c r="S8" s="74">
        <v>400</v>
      </c>
      <c r="T8" s="74">
        <v>500</v>
      </c>
      <c r="U8" s="74">
        <v>630</v>
      </c>
      <c r="V8" s="74">
        <v>800</v>
      </c>
      <c r="W8" s="74">
        <v>1000</v>
      </c>
      <c r="X8" s="74">
        <v>1250</v>
      </c>
      <c r="Y8" s="74">
        <v>1600</v>
      </c>
      <c r="Z8" s="74">
        <v>2000</v>
      </c>
      <c r="AA8" s="74">
        <v>2500</v>
      </c>
      <c r="AB8" s="74">
        <v>3150</v>
      </c>
      <c r="AC8" s="74">
        <v>4000</v>
      </c>
      <c r="AD8" s="74">
        <v>5000</v>
      </c>
      <c r="AE8" s="74">
        <v>6300</v>
      </c>
      <c r="AF8" s="74">
        <v>8000</v>
      </c>
      <c r="AG8" s="72">
        <v>10000</v>
      </c>
      <c r="AK8" s="24"/>
      <c r="AL8" s="24"/>
      <c r="AM8" s="24"/>
    </row>
    <row r="9" spans="2:40" ht="14.55" customHeight="1" x14ac:dyDescent="0.3">
      <c r="B9" s="40" t="s">
        <v>459</v>
      </c>
      <c r="C9" s="4"/>
      <c r="D9" s="27" t="s">
        <v>272</v>
      </c>
      <c r="E9" s="37" t="s">
        <v>273</v>
      </c>
      <c r="F9" s="81">
        <v>75.400000000000006</v>
      </c>
      <c r="G9" s="86">
        <v>78.099999999999994</v>
      </c>
      <c r="H9" s="82">
        <v>76.5</v>
      </c>
      <c r="I9" s="86">
        <v>73.400000000000006</v>
      </c>
      <c r="J9" s="88">
        <v>60.3</v>
      </c>
      <c r="K9" s="88">
        <v>56.2</v>
      </c>
      <c r="L9" s="88">
        <v>59.3</v>
      </c>
      <c r="M9" s="88">
        <v>65.5</v>
      </c>
      <c r="N9" s="88">
        <v>59.2</v>
      </c>
      <c r="O9" s="88">
        <v>60.3</v>
      </c>
      <c r="P9" s="88">
        <v>59.3</v>
      </c>
      <c r="Q9" s="88">
        <v>58.4</v>
      </c>
      <c r="R9" s="88">
        <v>62</v>
      </c>
      <c r="S9" s="88">
        <v>62.8</v>
      </c>
      <c r="T9" s="88">
        <v>62.900000000000006</v>
      </c>
      <c r="U9" s="88">
        <v>65.400000000000006</v>
      </c>
      <c r="V9" s="88">
        <v>64.599999999999994</v>
      </c>
      <c r="W9" s="88">
        <v>64.3</v>
      </c>
      <c r="X9" s="88">
        <v>63.499999999999993</v>
      </c>
      <c r="Y9" s="88">
        <v>62.1</v>
      </c>
      <c r="Z9" s="88">
        <v>61.3</v>
      </c>
      <c r="AA9" s="88">
        <v>60.300000000000004</v>
      </c>
      <c r="AB9" s="88">
        <v>59.8</v>
      </c>
      <c r="AC9" s="88">
        <v>58.8</v>
      </c>
      <c r="AD9" s="88">
        <v>57.1</v>
      </c>
      <c r="AE9" s="88">
        <v>55</v>
      </c>
      <c r="AF9" s="88">
        <v>53.1</v>
      </c>
      <c r="AG9" s="89">
        <v>51.7</v>
      </c>
      <c r="AK9" s="24"/>
      <c r="AL9" s="24"/>
      <c r="AM9" s="24"/>
    </row>
    <row r="10" spans="2:40" x14ac:dyDescent="0.3">
      <c r="B10" s="41" t="s">
        <v>460</v>
      </c>
      <c r="C10" s="4"/>
      <c r="D10" s="29" t="s">
        <v>276</v>
      </c>
      <c r="E10" s="38" t="s">
        <v>274</v>
      </c>
      <c r="F10" s="81">
        <v>69.3</v>
      </c>
      <c r="G10" s="86">
        <v>70.3</v>
      </c>
      <c r="H10" s="82">
        <v>69.7</v>
      </c>
      <c r="I10" s="86">
        <v>68.8</v>
      </c>
      <c r="J10" s="32">
        <v>59.599999999999994</v>
      </c>
      <c r="K10" s="32">
        <v>56.599999999999994</v>
      </c>
      <c r="L10" s="32">
        <v>59.1</v>
      </c>
      <c r="M10" s="32">
        <v>59.2</v>
      </c>
      <c r="N10" s="32">
        <v>55.5</v>
      </c>
      <c r="O10" s="32">
        <v>55.6</v>
      </c>
      <c r="P10" s="32">
        <v>54.4</v>
      </c>
      <c r="Q10" s="32">
        <v>54.7</v>
      </c>
      <c r="R10" s="32">
        <v>58.2</v>
      </c>
      <c r="S10" s="32">
        <v>56.699999999999996</v>
      </c>
      <c r="T10" s="32">
        <v>57</v>
      </c>
      <c r="U10" s="32">
        <v>56.6</v>
      </c>
      <c r="V10" s="32">
        <v>55.699999999999996</v>
      </c>
      <c r="W10" s="32">
        <v>57.5</v>
      </c>
      <c r="X10" s="32">
        <v>59.4</v>
      </c>
      <c r="Y10" s="32">
        <v>55.7</v>
      </c>
      <c r="Z10" s="32">
        <v>53.699999999999996</v>
      </c>
      <c r="AA10" s="32">
        <v>53</v>
      </c>
      <c r="AB10" s="32">
        <v>53.8</v>
      </c>
      <c r="AC10" s="32">
        <v>62.4</v>
      </c>
      <c r="AD10" s="32">
        <v>50.6</v>
      </c>
      <c r="AE10" s="32">
        <v>47</v>
      </c>
      <c r="AF10" s="32">
        <v>50.9</v>
      </c>
      <c r="AG10" s="82">
        <v>43.8</v>
      </c>
      <c r="AK10" s="24"/>
      <c r="AL10" s="24"/>
      <c r="AM10" s="24"/>
    </row>
    <row r="11" spans="2:40" x14ac:dyDescent="0.3">
      <c r="B11" s="41" t="s">
        <v>461</v>
      </c>
      <c r="C11" s="4"/>
      <c r="D11" s="29" t="s">
        <v>277</v>
      </c>
      <c r="E11" s="38" t="s">
        <v>274</v>
      </c>
      <c r="F11" s="81">
        <v>71.8</v>
      </c>
      <c r="G11" s="86">
        <v>74.099999999999994</v>
      </c>
      <c r="H11" s="82">
        <v>73.2</v>
      </c>
      <c r="I11" s="86">
        <v>68.5</v>
      </c>
      <c r="J11" s="32">
        <v>58</v>
      </c>
      <c r="K11" s="32">
        <v>53.7</v>
      </c>
      <c r="L11" s="32">
        <v>57.6</v>
      </c>
      <c r="M11" s="32">
        <v>57.9</v>
      </c>
      <c r="N11" s="32">
        <v>54.300000000000004</v>
      </c>
      <c r="O11" s="32">
        <v>54</v>
      </c>
      <c r="P11" s="32">
        <v>55.199999999999996</v>
      </c>
      <c r="Q11" s="32">
        <v>54.800000000000004</v>
      </c>
      <c r="R11" s="32">
        <v>56.6</v>
      </c>
      <c r="S11" s="32">
        <v>54.699999999999996</v>
      </c>
      <c r="T11" s="32">
        <v>56.5</v>
      </c>
      <c r="U11" s="32">
        <v>58.1</v>
      </c>
      <c r="V11" s="32">
        <v>60.599999999999994</v>
      </c>
      <c r="W11" s="32">
        <v>56.7</v>
      </c>
      <c r="X11" s="32">
        <v>57.199999999999996</v>
      </c>
      <c r="Y11" s="32">
        <v>56.9</v>
      </c>
      <c r="Z11" s="32">
        <v>54.599999999999994</v>
      </c>
      <c r="AA11" s="32">
        <v>53.800000000000004</v>
      </c>
      <c r="AB11" s="32">
        <v>56.4</v>
      </c>
      <c r="AC11" s="32">
        <v>57.4</v>
      </c>
      <c r="AD11" s="32">
        <v>57.1</v>
      </c>
      <c r="AE11" s="32">
        <v>54.2</v>
      </c>
      <c r="AF11" s="32">
        <v>54.300000000000004</v>
      </c>
      <c r="AG11" s="82">
        <v>50.8</v>
      </c>
      <c r="AK11" s="24"/>
      <c r="AL11" s="24"/>
      <c r="AM11" s="24"/>
    </row>
    <row r="12" spans="2:40" ht="15" thickBot="1" x14ac:dyDescent="0.35">
      <c r="B12" s="42" t="s">
        <v>462</v>
      </c>
      <c r="C12" s="4"/>
      <c r="D12" s="31" t="s">
        <v>271</v>
      </c>
      <c r="E12" s="39" t="s">
        <v>278</v>
      </c>
      <c r="F12" s="83">
        <v>77.599999999999994</v>
      </c>
      <c r="G12" s="87">
        <v>80.8</v>
      </c>
      <c r="H12" s="85">
        <v>79.900000000000006</v>
      </c>
      <c r="I12" s="87">
        <v>74.8</v>
      </c>
      <c r="J12" s="84">
        <v>60.099999999999994</v>
      </c>
      <c r="K12" s="84">
        <v>58.099999999999994</v>
      </c>
      <c r="L12" s="84">
        <v>66.099999999999994</v>
      </c>
      <c r="M12" s="84">
        <v>66.7</v>
      </c>
      <c r="N12" s="84">
        <v>62.6</v>
      </c>
      <c r="O12" s="84">
        <v>58.9</v>
      </c>
      <c r="P12" s="84">
        <v>60.4</v>
      </c>
      <c r="Q12" s="84">
        <v>59.7</v>
      </c>
      <c r="R12" s="84">
        <v>63.1</v>
      </c>
      <c r="S12" s="84">
        <v>60.8</v>
      </c>
      <c r="T12" s="84">
        <v>60.900000000000006</v>
      </c>
      <c r="U12" s="84">
        <v>62.5</v>
      </c>
      <c r="V12" s="84">
        <v>62.699999999999996</v>
      </c>
      <c r="W12" s="84">
        <v>64.3</v>
      </c>
      <c r="X12" s="84">
        <v>63.199999999999996</v>
      </c>
      <c r="Y12" s="84">
        <v>64</v>
      </c>
      <c r="Z12" s="84">
        <v>63.3</v>
      </c>
      <c r="AA12" s="84">
        <v>63.5</v>
      </c>
      <c r="AB12" s="84">
        <v>63.2</v>
      </c>
      <c r="AC12" s="84">
        <v>62.8</v>
      </c>
      <c r="AD12" s="84">
        <v>62.5</v>
      </c>
      <c r="AE12" s="84">
        <v>60.9</v>
      </c>
      <c r="AF12" s="84">
        <v>59.800000000000004</v>
      </c>
      <c r="AG12" s="85">
        <v>58.9</v>
      </c>
      <c r="AK12" s="24"/>
      <c r="AL12" s="24"/>
      <c r="AM12" s="24"/>
    </row>
    <row r="14" spans="2:40" x14ac:dyDescent="0.3">
      <c r="C14" t="s">
        <v>212</v>
      </c>
    </row>
    <row r="15" spans="2:40" x14ac:dyDescent="0.3">
      <c r="M15" t="s">
        <v>275</v>
      </c>
      <c r="T15" t="s">
        <v>276</v>
      </c>
      <c r="AA15" t="s">
        <v>277</v>
      </c>
      <c r="AH15" t="s">
        <v>279</v>
      </c>
    </row>
    <row r="16" spans="2:40" ht="55.95" customHeight="1" x14ac:dyDescent="0.3">
      <c r="C16" s="57" t="s">
        <v>151</v>
      </c>
    </row>
    <row r="17" spans="3:3" x14ac:dyDescent="0.3">
      <c r="C17" s="2" t="s">
        <v>228</v>
      </c>
    </row>
    <row r="52" spans="4:4" x14ac:dyDescent="0.3">
      <c r="D52" t="s">
        <v>280</v>
      </c>
    </row>
    <row r="53" spans="4:4" x14ac:dyDescent="0.3">
      <c r="D53" t="s">
        <v>281</v>
      </c>
    </row>
  </sheetData>
  <mergeCells count="3">
    <mergeCell ref="B6:B8"/>
    <mergeCell ref="J6:AG6"/>
    <mergeCell ref="J7:AG7"/>
  </mergeCells>
  <phoneticPr fontId="1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3B56E-3776-4FA7-8557-550865D236C6}">
  <sheetPr>
    <tabColor theme="5" tint="0.59999389629810485"/>
  </sheetPr>
  <dimension ref="A2:AG24"/>
  <sheetViews>
    <sheetView zoomScale="70" zoomScaleNormal="70" workbookViewId="0">
      <selection activeCell="AI7" sqref="AI7"/>
    </sheetView>
  </sheetViews>
  <sheetFormatPr defaultRowHeight="14.4" x14ac:dyDescent="0.3"/>
  <cols>
    <col min="11" max="11" width="19.109375" bestFit="1" customWidth="1"/>
    <col min="13" max="13" width="8.109375" bestFit="1" customWidth="1"/>
    <col min="14" max="14" width="11.33203125" bestFit="1" customWidth="1"/>
    <col min="15" max="15" width="18" customWidth="1"/>
  </cols>
  <sheetData>
    <row r="2" spans="1:33" ht="25.8" x14ac:dyDescent="0.5">
      <c r="A2" s="43"/>
      <c r="B2" s="44" t="s">
        <v>65</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row>
    <row r="3" spans="1:33" ht="15" thickBot="1" x14ac:dyDescent="0.35"/>
    <row r="4" spans="1:33" x14ac:dyDescent="0.3">
      <c r="K4" s="362" t="s">
        <v>348</v>
      </c>
    </row>
    <row r="5" spans="1:33" ht="15" thickBot="1" x14ac:dyDescent="0.35">
      <c r="K5" s="363"/>
    </row>
    <row r="6" spans="1:33" ht="15" thickBot="1" x14ac:dyDescent="0.35">
      <c r="K6" s="363"/>
      <c r="M6" s="169" t="s">
        <v>472</v>
      </c>
      <c r="N6" s="170" t="s">
        <v>473</v>
      </c>
      <c r="O6" s="172" t="s">
        <v>6</v>
      </c>
    </row>
    <row r="7" spans="1:33" ht="114.45" customHeight="1" x14ac:dyDescent="0.3">
      <c r="B7" s="403" t="s">
        <v>712</v>
      </c>
      <c r="C7" s="403"/>
      <c r="D7" s="403"/>
      <c r="E7" s="403"/>
      <c r="F7" s="403"/>
      <c r="G7" s="403"/>
      <c r="H7" s="403"/>
      <c r="I7" s="403"/>
      <c r="K7" s="26" t="s">
        <v>526</v>
      </c>
      <c r="M7" s="56">
        <v>70</v>
      </c>
      <c r="N7" s="171">
        <v>1</v>
      </c>
      <c r="O7" s="173" t="s">
        <v>713</v>
      </c>
    </row>
    <row r="8" spans="1:33" ht="28.95" customHeight="1" thickBot="1" x14ac:dyDescent="0.35">
      <c r="B8" s="5"/>
      <c r="C8" s="5"/>
      <c r="D8" s="5"/>
      <c r="E8" s="5"/>
      <c r="F8" s="5"/>
      <c r="G8" s="5"/>
      <c r="H8" s="5"/>
      <c r="I8" s="5"/>
      <c r="K8" s="30" t="s">
        <v>528</v>
      </c>
      <c r="M8" s="105" t="s">
        <v>474</v>
      </c>
      <c r="N8" s="119">
        <v>1</v>
      </c>
      <c r="O8" s="174" t="s">
        <v>529</v>
      </c>
    </row>
    <row r="10" spans="1:33" x14ac:dyDescent="0.3">
      <c r="A10" s="1" t="s">
        <v>714</v>
      </c>
    </row>
    <row r="13" spans="1:33" ht="409.5" customHeight="1" x14ac:dyDescent="0.3"/>
    <row r="24" spans="1:9" ht="17.100000000000001" customHeight="1" x14ac:dyDescent="0.3">
      <c r="A24" s="1" t="s">
        <v>66</v>
      </c>
      <c r="B24" s="5"/>
      <c r="C24" s="5"/>
      <c r="D24" s="5"/>
      <c r="E24" s="5"/>
      <c r="F24" s="5"/>
      <c r="G24" s="5"/>
      <c r="H24" s="5"/>
      <c r="I24" s="5"/>
    </row>
  </sheetData>
  <mergeCells count="2">
    <mergeCell ref="B7:I7"/>
    <mergeCell ref="K4:K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A12CF-42BA-4DC4-885E-87AC39255F58}">
  <sheetPr>
    <tabColor theme="7" tint="-0.499984740745262"/>
  </sheetPr>
  <dimension ref="B2:AN50"/>
  <sheetViews>
    <sheetView topLeftCell="A22" zoomScale="85" zoomScaleNormal="85" workbookViewId="0">
      <selection activeCell="F50" sqref="F50"/>
    </sheetView>
  </sheetViews>
  <sheetFormatPr defaultRowHeight="14.4" x14ac:dyDescent="0.3"/>
  <cols>
    <col min="3" max="3" width="30.6640625" bestFit="1" customWidth="1"/>
    <col min="4" max="4" width="24.5546875" bestFit="1" customWidth="1"/>
    <col min="5" max="5" width="21.5546875" bestFit="1" customWidth="1"/>
    <col min="6" max="6" width="44.77734375" customWidth="1"/>
    <col min="7" max="7" width="17.77734375" customWidth="1"/>
    <col min="8" max="8" width="18.33203125" bestFit="1" customWidth="1"/>
    <col min="9" max="9" width="45.21875" customWidth="1"/>
    <col min="11" max="11" width="6.5546875" bestFit="1" customWidth="1"/>
    <col min="12" max="12" width="8" bestFit="1" customWidth="1"/>
    <col min="13" max="14" width="6.5546875" bestFit="1" customWidth="1"/>
    <col min="15" max="15" width="5.77734375" bestFit="1" customWidth="1"/>
    <col min="16" max="26" width="6.5546875" bestFit="1" customWidth="1"/>
    <col min="27" max="36" width="8" bestFit="1" customWidth="1"/>
    <col min="37" max="40" width="9.5546875" bestFit="1" customWidth="1"/>
  </cols>
  <sheetData>
    <row r="2" spans="3:40" ht="25.8" x14ac:dyDescent="0.5">
      <c r="C2" s="183" t="s">
        <v>543</v>
      </c>
      <c r="D2" s="182"/>
      <c r="E2" s="182"/>
      <c r="F2" s="183"/>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row>
    <row r="3" spans="3:40" ht="15" thickBot="1" x14ac:dyDescent="0.35"/>
    <row r="4" spans="3:40" ht="15" thickBot="1" x14ac:dyDescent="0.35">
      <c r="K4" s="409" t="s">
        <v>270</v>
      </c>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1"/>
    </row>
    <row r="5" spans="3:40" ht="15" thickBot="1" x14ac:dyDescent="0.35">
      <c r="G5" s="412" t="s">
        <v>211</v>
      </c>
      <c r="H5" s="413"/>
      <c r="K5" s="365" t="s">
        <v>41</v>
      </c>
      <c r="L5" s="366"/>
      <c r="M5" s="366"/>
      <c r="N5" s="366"/>
      <c r="O5" s="366"/>
      <c r="P5" s="366"/>
      <c r="Q5" s="366"/>
      <c r="R5" s="366"/>
      <c r="S5" s="366"/>
      <c r="T5" s="366"/>
      <c r="U5" s="366"/>
      <c r="V5" s="366"/>
      <c r="W5" s="366"/>
      <c r="X5" s="366"/>
      <c r="Y5" s="366"/>
      <c r="Z5" s="366"/>
      <c r="AA5" s="366"/>
      <c r="AB5" s="366"/>
      <c r="AC5" s="366"/>
      <c r="AD5" s="366"/>
      <c r="AE5" s="366"/>
      <c r="AF5" s="366"/>
      <c r="AG5" s="366"/>
      <c r="AH5" s="366"/>
      <c r="AI5" s="366"/>
      <c r="AJ5" s="366"/>
      <c r="AK5" s="366"/>
      <c r="AL5" s="366"/>
      <c r="AM5" s="366"/>
      <c r="AN5" s="367"/>
    </row>
    <row r="6" spans="3:40" ht="15" thickBot="1" x14ac:dyDescent="0.35">
      <c r="C6" s="78" t="s">
        <v>715</v>
      </c>
      <c r="D6" s="320" t="s">
        <v>530</v>
      </c>
      <c r="E6" s="180" t="s">
        <v>210</v>
      </c>
      <c r="F6" s="79" t="s">
        <v>208</v>
      </c>
      <c r="G6" s="196" t="str">
        <f>'Agitator and Top Mixer'!M6</f>
        <v>LAeq, dB</v>
      </c>
      <c r="H6" s="172" t="str">
        <f>'Agitator and Top Mixer'!N6</f>
        <v>Distance (m)</v>
      </c>
      <c r="I6" s="80" t="s">
        <v>6</v>
      </c>
      <c r="K6" s="66">
        <v>25</v>
      </c>
      <c r="L6" s="67">
        <v>31.5</v>
      </c>
      <c r="M6" s="67">
        <v>40</v>
      </c>
      <c r="N6" s="67">
        <v>50</v>
      </c>
      <c r="O6" s="67">
        <v>63</v>
      </c>
      <c r="P6" s="67">
        <v>80</v>
      </c>
      <c r="Q6" s="67">
        <v>100</v>
      </c>
      <c r="R6" s="67">
        <v>125</v>
      </c>
      <c r="S6" s="67">
        <v>160</v>
      </c>
      <c r="T6" s="67">
        <v>200</v>
      </c>
      <c r="U6" s="67">
        <v>250</v>
      </c>
      <c r="V6" s="67">
        <v>315</v>
      </c>
      <c r="W6" s="67">
        <v>400</v>
      </c>
      <c r="X6" s="67">
        <v>500</v>
      </c>
      <c r="Y6" s="67">
        <v>630</v>
      </c>
      <c r="Z6" s="67">
        <v>800</v>
      </c>
      <c r="AA6" s="67">
        <v>1000</v>
      </c>
      <c r="AB6" s="67">
        <v>1250</v>
      </c>
      <c r="AC6" s="67">
        <v>1600</v>
      </c>
      <c r="AD6" s="67">
        <v>2000</v>
      </c>
      <c r="AE6" s="67">
        <v>2500</v>
      </c>
      <c r="AF6" s="67">
        <v>3150</v>
      </c>
      <c r="AG6" s="67">
        <v>4000</v>
      </c>
      <c r="AH6" s="67">
        <v>5000</v>
      </c>
      <c r="AI6" s="67">
        <v>6300</v>
      </c>
      <c r="AJ6" s="67">
        <v>8000</v>
      </c>
      <c r="AK6" s="67">
        <v>10000</v>
      </c>
      <c r="AL6" s="67">
        <v>12500</v>
      </c>
      <c r="AM6" s="67">
        <v>16000</v>
      </c>
      <c r="AN6" s="68">
        <v>20000</v>
      </c>
    </row>
    <row r="7" spans="3:40" x14ac:dyDescent="0.3">
      <c r="C7" s="405" t="s">
        <v>209</v>
      </c>
      <c r="D7" s="295" t="s">
        <v>526</v>
      </c>
      <c r="E7" s="406" t="s">
        <v>716</v>
      </c>
      <c r="F7" s="407" t="s">
        <v>717</v>
      </c>
      <c r="G7" s="218">
        <f>'Agitator and Top Mixer'!M7</f>
        <v>70</v>
      </c>
      <c r="H7" s="26">
        <f>'Agitator and Top Mixer'!N7</f>
        <v>1</v>
      </c>
      <c r="I7" s="26" t="s">
        <v>718</v>
      </c>
      <c r="K7" s="185" t="s">
        <v>17</v>
      </c>
      <c r="L7" s="186" t="s">
        <v>17</v>
      </c>
      <c r="M7" s="186" t="s">
        <v>17</v>
      </c>
      <c r="N7" s="186" t="s">
        <v>17</v>
      </c>
      <c r="O7" s="186" t="s">
        <v>17</v>
      </c>
      <c r="P7" s="186" t="s">
        <v>17</v>
      </c>
      <c r="Q7" s="186" t="s">
        <v>17</v>
      </c>
      <c r="R7" s="186" t="s">
        <v>17</v>
      </c>
      <c r="S7" s="186" t="s">
        <v>17</v>
      </c>
      <c r="T7" s="186" t="s">
        <v>17</v>
      </c>
      <c r="U7" s="186" t="s">
        <v>17</v>
      </c>
      <c r="V7" s="186" t="s">
        <v>17</v>
      </c>
      <c r="W7" s="186" t="s">
        <v>17</v>
      </c>
      <c r="X7" s="186" t="s">
        <v>17</v>
      </c>
      <c r="Y7" s="186" t="s">
        <v>17</v>
      </c>
      <c r="Z7" s="186" t="s">
        <v>17</v>
      </c>
      <c r="AA7" s="186" t="s">
        <v>17</v>
      </c>
      <c r="AB7" s="186" t="s">
        <v>17</v>
      </c>
      <c r="AC7" s="186" t="s">
        <v>17</v>
      </c>
      <c r="AD7" s="186" t="s">
        <v>17</v>
      </c>
      <c r="AE7" s="186" t="s">
        <v>17</v>
      </c>
      <c r="AF7" s="186" t="s">
        <v>17</v>
      </c>
      <c r="AG7" s="186" t="s">
        <v>17</v>
      </c>
      <c r="AH7" s="186" t="s">
        <v>17</v>
      </c>
      <c r="AI7" s="186" t="s">
        <v>17</v>
      </c>
      <c r="AJ7" s="186" t="s">
        <v>17</v>
      </c>
      <c r="AK7" s="186" t="s">
        <v>17</v>
      </c>
      <c r="AL7" s="186" t="s">
        <v>17</v>
      </c>
      <c r="AM7" s="186" t="s">
        <v>17</v>
      </c>
      <c r="AN7" s="161" t="s">
        <v>17</v>
      </c>
    </row>
    <row r="8" spans="3:40" x14ac:dyDescent="0.3">
      <c r="C8" s="361"/>
      <c r="D8" s="3" t="s">
        <v>528</v>
      </c>
      <c r="E8" s="359"/>
      <c r="F8" s="408"/>
      <c r="G8" s="184" t="str">
        <f>'Agitator and Top Mixer'!M8</f>
        <v>&lt;85</v>
      </c>
      <c r="H8" s="292">
        <f>'Agitator and Top Mixer'!N8</f>
        <v>1</v>
      </c>
      <c r="I8" s="349" t="s">
        <v>719</v>
      </c>
      <c r="K8" s="61" t="s">
        <v>17</v>
      </c>
      <c r="L8" s="8" t="s">
        <v>17</v>
      </c>
      <c r="M8" s="8" t="s">
        <v>17</v>
      </c>
      <c r="N8" s="8" t="s">
        <v>17</v>
      </c>
      <c r="O8" s="8" t="s">
        <v>17</v>
      </c>
      <c r="P8" s="8" t="s">
        <v>17</v>
      </c>
      <c r="Q8" s="8" t="s">
        <v>17</v>
      </c>
      <c r="R8" s="8" t="s">
        <v>17</v>
      </c>
      <c r="S8" s="8" t="s">
        <v>17</v>
      </c>
      <c r="T8" s="8" t="s">
        <v>17</v>
      </c>
      <c r="U8" s="8" t="s">
        <v>17</v>
      </c>
      <c r="V8" s="8" t="s">
        <v>17</v>
      </c>
      <c r="W8" s="8" t="s">
        <v>17</v>
      </c>
      <c r="X8" s="8" t="s">
        <v>17</v>
      </c>
      <c r="Y8" s="8" t="s">
        <v>17</v>
      </c>
      <c r="Z8" s="8" t="s">
        <v>17</v>
      </c>
      <c r="AA8" s="8" t="s">
        <v>17</v>
      </c>
      <c r="AB8" s="8" t="s">
        <v>17</v>
      </c>
      <c r="AC8" s="8" t="s">
        <v>17</v>
      </c>
      <c r="AD8" s="8" t="s">
        <v>17</v>
      </c>
      <c r="AE8" s="8" t="s">
        <v>17</v>
      </c>
      <c r="AF8" s="8" t="s">
        <v>17</v>
      </c>
      <c r="AG8" s="8" t="s">
        <v>17</v>
      </c>
      <c r="AH8" s="8" t="s">
        <v>17</v>
      </c>
      <c r="AI8" s="8" t="s">
        <v>17</v>
      </c>
      <c r="AJ8" s="8" t="s">
        <v>17</v>
      </c>
      <c r="AK8" s="8" t="s">
        <v>17</v>
      </c>
      <c r="AL8" s="8" t="s">
        <v>17</v>
      </c>
      <c r="AM8" s="8" t="s">
        <v>17</v>
      </c>
      <c r="AN8" s="167" t="s">
        <v>17</v>
      </c>
    </row>
    <row r="9" spans="3:40" ht="60.45" customHeight="1" x14ac:dyDescent="0.3">
      <c r="C9" s="361"/>
      <c r="D9" s="3" t="s">
        <v>525</v>
      </c>
      <c r="E9" s="359"/>
      <c r="F9" s="408"/>
      <c r="G9" s="184" t="str">
        <f>'Hepworth 2 Source Data-Creamery'!F17</f>
        <v>&lt;85</v>
      </c>
      <c r="H9" s="292">
        <f>'Hepworth 2 Source Data-Creamery'!G17</f>
        <v>1</v>
      </c>
      <c r="I9" s="349"/>
      <c r="K9" s="61" t="s">
        <v>17</v>
      </c>
      <c r="L9" s="8" t="s">
        <v>17</v>
      </c>
      <c r="M9" s="8" t="s">
        <v>17</v>
      </c>
      <c r="N9" s="8" t="s">
        <v>17</v>
      </c>
      <c r="O9" s="8" t="s">
        <v>17</v>
      </c>
      <c r="P9" s="8" t="s">
        <v>17</v>
      </c>
      <c r="Q9" s="8" t="s">
        <v>17</v>
      </c>
      <c r="R9" s="8" t="s">
        <v>17</v>
      </c>
      <c r="S9" s="8" t="s">
        <v>17</v>
      </c>
      <c r="T9" s="8" t="s">
        <v>17</v>
      </c>
      <c r="U9" s="8" t="s">
        <v>17</v>
      </c>
      <c r="V9" s="8" t="s">
        <v>17</v>
      </c>
      <c r="W9" s="8" t="s">
        <v>17</v>
      </c>
      <c r="X9" s="8" t="s">
        <v>17</v>
      </c>
      <c r="Y9" s="8" t="s">
        <v>17</v>
      </c>
      <c r="Z9" s="8" t="s">
        <v>17</v>
      </c>
      <c r="AA9" s="8" t="s">
        <v>17</v>
      </c>
      <c r="AB9" s="8" t="s">
        <v>17</v>
      </c>
      <c r="AC9" s="8" t="s">
        <v>17</v>
      </c>
      <c r="AD9" s="8" t="s">
        <v>17</v>
      </c>
      <c r="AE9" s="8" t="s">
        <v>17</v>
      </c>
      <c r="AF9" s="8" t="s">
        <v>17</v>
      </c>
      <c r="AG9" s="8" t="s">
        <v>17</v>
      </c>
      <c r="AH9" s="8" t="s">
        <v>17</v>
      </c>
      <c r="AI9" s="8" t="s">
        <v>17</v>
      </c>
      <c r="AJ9" s="8" t="s">
        <v>17</v>
      </c>
      <c r="AK9" s="8" t="s">
        <v>17</v>
      </c>
      <c r="AL9" s="8" t="s">
        <v>17</v>
      </c>
      <c r="AM9" s="8" t="s">
        <v>17</v>
      </c>
      <c r="AN9" s="167" t="s">
        <v>17</v>
      </c>
    </row>
    <row r="10" spans="3:40" x14ac:dyDescent="0.3">
      <c r="C10" s="361" t="s">
        <v>284</v>
      </c>
      <c r="D10" s="3" t="str">
        <f>'Hepworth 2020 - Creamery Meas'!B11</f>
        <v>2020_Hep__CRM_2a</v>
      </c>
      <c r="E10" s="3" t="s">
        <v>531</v>
      </c>
      <c r="F10" s="327" t="s">
        <v>717</v>
      </c>
      <c r="G10" s="24">
        <f>'Hepworth 2020 - Creamery Meas'!G11</f>
        <v>71.8</v>
      </c>
      <c r="H10" s="319" t="s">
        <v>532</v>
      </c>
      <c r="I10" s="349" t="str">
        <f>'Hepworth 2020 - Creamery Meas'!F11</f>
        <v>difficult to be sure what's going on, but measurements typically believed to be mostly due to nearest agitator…. where &gt;72 more stuff going on, where &lt;70 less residual noise/less plant..... All agitators on/off on fairly short cycles</v>
      </c>
      <c r="J10" s="5"/>
      <c r="K10" s="187">
        <f>'Hepworth 2020 - Creamery Meas'!K11</f>
        <v>50.9</v>
      </c>
      <c r="L10" s="188">
        <f>'Hepworth 2020 - Creamery Meas'!L11</f>
        <v>56.6</v>
      </c>
      <c r="M10" s="188">
        <f>'Hepworth 2020 - Creamery Meas'!M11</f>
        <v>57.4</v>
      </c>
      <c r="N10" s="188">
        <f>'Hepworth 2020 - Creamery Meas'!N11</f>
        <v>58.1</v>
      </c>
      <c r="O10" s="188">
        <f>'Hepworth 2020 - Creamery Meas'!O11</f>
        <v>60</v>
      </c>
      <c r="P10" s="188">
        <f>'Hepworth 2020 - Creamery Meas'!P11</f>
        <v>63.3</v>
      </c>
      <c r="Q10" s="188">
        <f>'Hepworth 2020 - Creamery Meas'!Q11</f>
        <v>58.8</v>
      </c>
      <c r="R10" s="188">
        <f>'Hepworth 2020 - Creamery Meas'!R11</f>
        <v>50.7</v>
      </c>
      <c r="S10" s="188">
        <f>'Hepworth 2020 - Creamery Meas'!S11</f>
        <v>51.9</v>
      </c>
      <c r="T10" s="188">
        <f>'Hepworth 2020 - Creamery Meas'!T11</f>
        <v>54.5</v>
      </c>
      <c r="U10" s="188">
        <f>'Hepworth 2020 - Creamery Meas'!U11</f>
        <v>61.7</v>
      </c>
      <c r="V10" s="188">
        <f>'Hepworth 2020 - Creamery Meas'!V11</f>
        <v>58.6</v>
      </c>
      <c r="W10" s="188">
        <f>'Hepworth 2020 - Creamery Meas'!W11</f>
        <v>57.8</v>
      </c>
      <c r="X10" s="188">
        <f>'Hepworth 2020 - Creamery Meas'!X11</f>
        <v>62.6</v>
      </c>
      <c r="Y10" s="188">
        <f>'Hepworth 2020 - Creamery Meas'!Y11</f>
        <v>62</v>
      </c>
      <c r="Z10" s="188">
        <f>'Hepworth 2020 - Creamery Meas'!Z11</f>
        <v>65.599999999999994</v>
      </c>
      <c r="AA10" s="188">
        <f>'Hepworth 2020 - Creamery Meas'!AA11</f>
        <v>61.8</v>
      </c>
      <c r="AB10" s="188">
        <f>'Hepworth 2020 - Creamery Meas'!AB11</f>
        <v>63.2</v>
      </c>
      <c r="AC10" s="188">
        <f>'Hepworth 2020 - Creamery Meas'!AC11</f>
        <v>60.5</v>
      </c>
      <c r="AD10" s="188">
        <f>'Hepworth 2020 - Creamery Meas'!AD11</f>
        <v>55.8</v>
      </c>
      <c r="AE10" s="188">
        <f>'Hepworth 2020 - Creamery Meas'!AE11</f>
        <v>51</v>
      </c>
      <c r="AF10" s="188">
        <f>'Hepworth 2020 - Creamery Meas'!AF11</f>
        <v>46.2</v>
      </c>
      <c r="AG10" s="188">
        <f>'Hepworth 2020 - Creamery Meas'!AG11</f>
        <v>44.5</v>
      </c>
      <c r="AH10" s="188">
        <f>'Hepworth 2020 - Creamery Meas'!AH11</f>
        <v>39</v>
      </c>
      <c r="AI10" s="188">
        <f>'Hepworth 2020 - Creamery Meas'!AI11</f>
        <v>33.5</v>
      </c>
      <c r="AJ10" s="188">
        <f>'Hepworth 2020 - Creamery Meas'!AJ11</f>
        <v>30.3</v>
      </c>
      <c r="AK10" s="188">
        <f>'Hepworth 2020 - Creamery Meas'!AK11</f>
        <v>25.9</v>
      </c>
      <c r="AL10" s="188">
        <f>'Hepworth 2020 - Creamery Meas'!AL11</f>
        <v>22.1</v>
      </c>
      <c r="AM10" s="188">
        <f>'Hepworth 2020 - Creamery Meas'!AM11</f>
        <v>13.5</v>
      </c>
      <c r="AN10" s="189">
        <f>'Hepworth 2020 - Creamery Meas'!AN11</f>
        <v>9.8000000000000007</v>
      </c>
    </row>
    <row r="11" spans="3:40" x14ac:dyDescent="0.3">
      <c r="C11" s="361"/>
      <c r="D11" s="3" t="str">
        <f>'Hepworth 2020 - Creamery Meas'!B12</f>
        <v>2020_Hep__CRM_2b</v>
      </c>
      <c r="E11" s="3" t="s">
        <v>531</v>
      </c>
      <c r="F11" s="327" t="s">
        <v>717</v>
      </c>
      <c r="G11" s="24">
        <f>'Hepworth 2020 - Creamery Meas'!G12</f>
        <v>72</v>
      </c>
      <c r="H11" s="319" t="s">
        <v>532</v>
      </c>
      <c r="I11" s="349"/>
      <c r="J11" s="5"/>
      <c r="K11" s="187">
        <f>'Hepworth 2020 - Creamery Meas'!K12</f>
        <v>52.8</v>
      </c>
      <c r="L11" s="188">
        <f>'Hepworth 2020 - Creamery Meas'!L12</f>
        <v>56.6</v>
      </c>
      <c r="M11" s="188">
        <f>'Hepworth 2020 - Creamery Meas'!M12</f>
        <v>57.3</v>
      </c>
      <c r="N11" s="188">
        <f>'Hepworth 2020 - Creamery Meas'!N12</f>
        <v>58.7</v>
      </c>
      <c r="O11" s="188">
        <f>'Hepworth 2020 - Creamery Meas'!O12</f>
        <v>60.2</v>
      </c>
      <c r="P11" s="188">
        <f>'Hepworth 2020 - Creamery Meas'!P12</f>
        <v>62.7</v>
      </c>
      <c r="Q11" s="188">
        <f>'Hepworth 2020 - Creamery Meas'!Q12</f>
        <v>57.8</v>
      </c>
      <c r="R11" s="188">
        <f>'Hepworth 2020 - Creamery Meas'!R12</f>
        <v>51.2</v>
      </c>
      <c r="S11" s="188">
        <f>'Hepworth 2020 - Creamery Meas'!S12</f>
        <v>53.1</v>
      </c>
      <c r="T11" s="188">
        <f>'Hepworth 2020 - Creamery Meas'!T12</f>
        <v>55</v>
      </c>
      <c r="U11" s="188">
        <f>'Hepworth 2020 - Creamery Meas'!U12</f>
        <v>60.8</v>
      </c>
      <c r="V11" s="188">
        <f>'Hepworth 2020 - Creamery Meas'!V12</f>
        <v>57.6</v>
      </c>
      <c r="W11" s="188">
        <f>'Hepworth 2020 - Creamery Meas'!W12</f>
        <v>57.1</v>
      </c>
      <c r="X11" s="188">
        <f>'Hepworth 2020 - Creamery Meas'!X12</f>
        <v>62.8</v>
      </c>
      <c r="Y11" s="188">
        <f>'Hepworth 2020 - Creamery Meas'!Y12</f>
        <v>62.3</v>
      </c>
      <c r="Z11" s="188">
        <f>'Hepworth 2020 - Creamery Meas'!Z12</f>
        <v>65</v>
      </c>
      <c r="AA11" s="188">
        <f>'Hepworth 2020 - Creamery Meas'!AA12</f>
        <v>61.3</v>
      </c>
      <c r="AB11" s="188">
        <f>'Hepworth 2020 - Creamery Meas'!AB12</f>
        <v>63.2</v>
      </c>
      <c r="AC11" s="188">
        <f>'Hepworth 2020 - Creamery Meas'!AC12</f>
        <v>59.7</v>
      </c>
      <c r="AD11" s="188">
        <f>'Hepworth 2020 - Creamery Meas'!AD12</f>
        <v>55.9</v>
      </c>
      <c r="AE11" s="188">
        <f>'Hepworth 2020 - Creamery Meas'!AE12</f>
        <v>50.9</v>
      </c>
      <c r="AF11" s="188">
        <f>'Hepworth 2020 - Creamery Meas'!AF12</f>
        <v>46.3</v>
      </c>
      <c r="AG11" s="188">
        <f>'Hepworth 2020 - Creamery Meas'!AG12</f>
        <v>44.7</v>
      </c>
      <c r="AH11" s="188">
        <f>'Hepworth 2020 - Creamery Meas'!AH12</f>
        <v>39.200000000000003</v>
      </c>
      <c r="AI11" s="188">
        <f>'Hepworth 2020 - Creamery Meas'!AI12</f>
        <v>33.700000000000003</v>
      </c>
      <c r="AJ11" s="188">
        <f>'Hepworth 2020 - Creamery Meas'!AJ12</f>
        <v>30.7</v>
      </c>
      <c r="AK11" s="188">
        <f>'Hepworth 2020 - Creamery Meas'!AK12</f>
        <v>26.6</v>
      </c>
      <c r="AL11" s="188">
        <f>'Hepworth 2020 - Creamery Meas'!AL12</f>
        <v>22.6</v>
      </c>
      <c r="AM11" s="188">
        <f>'Hepworth 2020 - Creamery Meas'!AM12</f>
        <v>14</v>
      </c>
      <c r="AN11" s="189">
        <f>'Hepworth 2020 - Creamery Meas'!AN12</f>
        <v>9.8000000000000007</v>
      </c>
    </row>
    <row r="12" spans="3:40" x14ac:dyDescent="0.3">
      <c r="C12" s="361"/>
      <c r="D12" s="3" t="str">
        <f>'Hepworth 2020 - Creamery Meas'!B13</f>
        <v>2020_Hep__CRM_2c</v>
      </c>
      <c r="E12" s="3" t="s">
        <v>531</v>
      </c>
      <c r="F12" s="327" t="s">
        <v>717</v>
      </c>
      <c r="G12" s="24">
        <f>'Hepworth 2020 - Creamery Meas'!G13</f>
        <v>72.5</v>
      </c>
      <c r="H12" s="319" t="s">
        <v>532</v>
      </c>
      <c r="I12" s="349"/>
      <c r="K12" s="187">
        <f>'Hepworth 2020 - Creamery Meas'!K13</f>
        <v>52.4</v>
      </c>
      <c r="L12" s="188">
        <f>'Hepworth 2020 - Creamery Meas'!L13</f>
        <v>58.2</v>
      </c>
      <c r="M12" s="188">
        <f>'Hepworth 2020 - Creamery Meas'!M13</f>
        <v>57.5</v>
      </c>
      <c r="N12" s="188">
        <f>'Hepworth 2020 - Creamery Meas'!N13</f>
        <v>59.4</v>
      </c>
      <c r="O12" s="188">
        <f>'Hepworth 2020 - Creamery Meas'!O13</f>
        <v>62</v>
      </c>
      <c r="P12" s="188">
        <f>'Hepworth 2020 - Creamery Meas'!P13</f>
        <v>63.2</v>
      </c>
      <c r="Q12" s="188">
        <f>'Hepworth 2020 - Creamery Meas'!Q13</f>
        <v>58.7</v>
      </c>
      <c r="R12" s="188">
        <f>'Hepworth 2020 - Creamery Meas'!R13</f>
        <v>50.7</v>
      </c>
      <c r="S12" s="188">
        <f>'Hepworth 2020 - Creamery Meas'!S13</f>
        <v>52.6</v>
      </c>
      <c r="T12" s="188">
        <f>'Hepworth 2020 - Creamery Meas'!T13</f>
        <v>54.3</v>
      </c>
      <c r="U12" s="188">
        <f>'Hepworth 2020 - Creamery Meas'!U13</f>
        <v>60.4</v>
      </c>
      <c r="V12" s="188">
        <f>'Hepworth 2020 - Creamery Meas'!V13</f>
        <v>57.1</v>
      </c>
      <c r="W12" s="188">
        <f>'Hepworth 2020 - Creamery Meas'!W13</f>
        <v>57.9</v>
      </c>
      <c r="X12" s="188">
        <f>'Hepworth 2020 - Creamery Meas'!X13</f>
        <v>62.6</v>
      </c>
      <c r="Y12" s="188">
        <f>'Hepworth 2020 - Creamery Meas'!Y13</f>
        <v>64.400000000000006</v>
      </c>
      <c r="Z12" s="188">
        <f>'Hepworth 2020 - Creamery Meas'!Z13</f>
        <v>66.3</v>
      </c>
      <c r="AA12" s="188">
        <f>'Hepworth 2020 - Creamery Meas'!AA13</f>
        <v>61.2</v>
      </c>
      <c r="AB12" s="188">
        <f>'Hepworth 2020 - Creamery Meas'!AB13</f>
        <v>62.1</v>
      </c>
      <c r="AC12" s="188">
        <f>'Hepworth 2020 - Creamery Meas'!AC13</f>
        <v>61.2</v>
      </c>
      <c r="AD12" s="188">
        <f>'Hepworth 2020 - Creamery Meas'!AD13</f>
        <v>56.9</v>
      </c>
      <c r="AE12" s="188">
        <f>'Hepworth 2020 - Creamery Meas'!AE13</f>
        <v>51.6</v>
      </c>
      <c r="AF12" s="188">
        <f>'Hepworth 2020 - Creamery Meas'!AF13</f>
        <v>46.6</v>
      </c>
      <c r="AG12" s="188">
        <f>'Hepworth 2020 - Creamery Meas'!AG13</f>
        <v>45</v>
      </c>
      <c r="AH12" s="188">
        <f>'Hepworth 2020 - Creamery Meas'!AH13</f>
        <v>39.5</v>
      </c>
      <c r="AI12" s="188">
        <f>'Hepworth 2020 - Creamery Meas'!AI13</f>
        <v>34.6</v>
      </c>
      <c r="AJ12" s="188">
        <f>'Hepworth 2020 - Creamery Meas'!AJ13</f>
        <v>31.1</v>
      </c>
      <c r="AK12" s="188">
        <f>'Hepworth 2020 - Creamery Meas'!AK13</f>
        <v>27.3</v>
      </c>
      <c r="AL12" s="188">
        <f>'Hepworth 2020 - Creamery Meas'!AL13</f>
        <v>23.4</v>
      </c>
      <c r="AM12" s="188">
        <f>'Hepworth 2020 - Creamery Meas'!AM13</f>
        <v>15</v>
      </c>
      <c r="AN12" s="189">
        <f>'Hepworth 2020 - Creamery Meas'!AN13</f>
        <v>9.8000000000000007</v>
      </c>
    </row>
    <row r="13" spans="3:40" x14ac:dyDescent="0.3">
      <c r="C13" s="361"/>
      <c r="D13" s="3" t="str">
        <f>'Hepworth 2020 - Creamery Meas'!B14</f>
        <v>2020_Hep__CRM_3a</v>
      </c>
      <c r="E13" s="3" t="s">
        <v>531</v>
      </c>
      <c r="F13" s="327" t="s">
        <v>717</v>
      </c>
      <c r="G13" s="24">
        <f>'Hepworth 2020 - Creamery Meas'!G14</f>
        <v>73.2</v>
      </c>
      <c r="H13" s="319" t="s">
        <v>532</v>
      </c>
      <c r="I13" s="349"/>
      <c r="K13" s="187">
        <f>'Hepworth 2020 - Creamery Meas'!K14</f>
        <v>52.9</v>
      </c>
      <c r="L13" s="188">
        <f>'Hepworth 2020 - Creamery Meas'!L14</f>
        <v>57.6</v>
      </c>
      <c r="M13" s="188">
        <f>'Hepworth 2020 - Creamery Meas'!M14</f>
        <v>58.3</v>
      </c>
      <c r="N13" s="188">
        <f>'Hepworth 2020 - Creamery Meas'!N14</f>
        <v>60.3</v>
      </c>
      <c r="O13" s="188">
        <f>'Hepworth 2020 - Creamery Meas'!O14</f>
        <v>62.8</v>
      </c>
      <c r="P13" s="188">
        <f>'Hepworth 2020 - Creamery Meas'!P14</f>
        <v>64</v>
      </c>
      <c r="Q13" s="188">
        <f>'Hepworth 2020 - Creamery Meas'!Q14</f>
        <v>60.8</v>
      </c>
      <c r="R13" s="188">
        <f>'Hepworth 2020 - Creamery Meas'!R14</f>
        <v>52.7</v>
      </c>
      <c r="S13" s="188">
        <f>'Hepworth 2020 - Creamery Meas'!S14</f>
        <v>52.4</v>
      </c>
      <c r="T13" s="188">
        <f>'Hepworth 2020 - Creamery Meas'!T14</f>
        <v>54.4</v>
      </c>
      <c r="U13" s="188">
        <f>'Hepworth 2020 - Creamery Meas'!U14</f>
        <v>60.4</v>
      </c>
      <c r="V13" s="188">
        <f>'Hepworth 2020 - Creamery Meas'!V14</f>
        <v>56.8</v>
      </c>
      <c r="W13" s="188">
        <f>'Hepworth 2020 - Creamery Meas'!W14</f>
        <v>58.7</v>
      </c>
      <c r="X13" s="188">
        <f>'Hepworth 2020 - Creamery Meas'!X14</f>
        <v>62.4</v>
      </c>
      <c r="Y13" s="188">
        <f>'Hepworth 2020 - Creamery Meas'!Y14</f>
        <v>63.3</v>
      </c>
      <c r="Z13" s="188">
        <f>'Hepworth 2020 - Creamery Meas'!Z14</f>
        <v>67.8</v>
      </c>
      <c r="AA13" s="188">
        <f>'Hepworth 2020 - Creamery Meas'!AA14</f>
        <v>62.3</v>
      </c>
      <c r="AB13" s="188">
        <f>'Hepworth 2020 - Creamery Meas'!AB14</f>
        <v>62.3</v>
      </c>
      <c r="AC13" s="188">
        <f>'Hepworth 2020 - Creamery Meas'!AC14</f>
        <v>60.8</v>
      </c>
      <c r="AD13" s="188">
        <f>'Hepworth 2020 - Creamery Meas'!AD14</f>
        <v>57</v>
      </c>
      <c r="AE13" s="188">
        <f>'Hepworth 2020 - Creamery Meas'!AE14</f>
        <v>51.8</v>
      </c>
      <c r="AF13" s="188">
        <f>'Hepworth 2020 - Creamery Meas'!AF14</f>
        <v>47</v>
      </c>
      <c r="AG13" s="188">
        <f>'Hepworth 2020 - Creamery Meas'!AG14</f>
        <v>45.6</v>
      </c>
      <c r="AH13" s="188">
        <f>'Hepworth 2020 - Creamery Meas'!AH14</f>
        <v>40.1</v>
      </c>
      <c r="AI13" s="188">
        <f>'Hepworth 2020 - Creamery Meas'!AI14</f>
        <v>35.5</v>
      </c>
      <c r="AJ13" s="188">
        <f>'Hepworth 2020 - Creamery Meas'!AJ14</f>
        <v>31.6</v>
      </c>
      <c r="AK13" s="188">
        <f>'Hepworth 2020 - Creamery Meas'!AK14</f>
        <v>27.5</v>
      </c>
      <c r="AL13" s="188">
        <f>'Hepworth 2020 - Creamery Meas'!AL14</f>
        <v>23.5</v>
      </c>
      <c r="AM13" s="188">
        <f>'Hepworth 2020 - Creamery Meas'!AM14</f>
        <v>15.3</v>
      </c>
      <c r="AN13" s="189">
        <f>'Hepworth 2020 - Creamery Meas'!AN14</f>
        <v>9.9</v>
      </c>
    </row>
    <row r="14" spans="3:40" x14ac:dyDescent="0.3">
      <c r="C14" s="361"/>
      <c r="D14" s="3" t="str">
        <f>'Hepworth 2020 - Creamery Meas'!B15</f>
        <v>2020_Hep__CRM_3b</v>
      </c>
      <c r="E14" s="3" t="s">
        <v>531</v>
      </c>
      <c r="F14" s="327" t="s">
        <v>717</v>
      </c>
      <c r="G14" s="24">
        <f>'Hepworth 2020 - Creamery Meas'!G15</f>
        <v>78.900000000000006</v>
      </c>
      <c r="H14" s="319" t="s">
        <v>532</v>
      </c>
      <c r="I14" s="349"/>
      <c r="K14" s="187">
        <f>'Hepworth 2020 - Creamery Meas'!K15</f>
        <v>53.2</v>
      </c>
      <c r="L14" s="188">
        <f>'Hepworth 2020 - Creamery Meas'!L15</f>
        <v>55</v>
      </c>
      <c r="M14" s="188">
        <f>'Hepworth 2020 - Creamery Meas'!M15</f>
        <v>53.7</v>
      </c>
      <c r="N14" s="188">
        <f>'Hepworth 2020 - Creamery Meas'!N15</f>
        <v>55.2</v>
      </c>
      <c r="O14" s="188">
        <f>'Hepworth 2020 - Creamery Meas'!O15</f>
        <v>59.6</v>
      </c>
      <c r="P14" s="188">
        <f>'Hepworth 2020 - Creamery Meas'!P15</f>
        <v>65.599999999999994</v>
      </c>
      <c r="Q14" s="188">
        <f>'Hepworth 2020 - Creamery Meas'!Q15</f>
        <v>59.2</v>
      </c>
      <c r="R14" s="188">
        <f>'Hepworth 2020 - Creamery Meas'!R15</f>
        <v>55.6</v>
      </c>
      <c r="S14" s="188">
        <f>'Hepworth 2020 - Creamery Meas'!S15</f>
        <v>54.3</v>
      </c>
      <c r="T14" s="188">
        <f>'Hepworth 2020 - Creamery Meas'!T15</f>
        <v>55.8</v>
      </c>
      <c r="U14" s="188">
        <f>'Hepworth 2020 - Creamery Meas'!U15</f>
        <v>58</v>
      </c>
      <c r="V14" s="188">
        <f>'Hepworth 2020 - Creamery Meas'!V15</f>
        <v>57.4</v>
      </c>
      <c r="W14" s="188">
        <f>'Hepworth 2020 - Creamery Meas'!W15</f>
        <v>61.2</v>
      </c>
      <c r="X14" s="188">
        <f>'Hepworth 2020 - Creamery Meas'!X15</f>
        <v>63.3</v>
      </c>
      <c r="Y14" s="188">
        <f>'Hepworth 2020 - Creamery Meas'!Y15</f>
        <v>62.9</v>
      </c>
      <c r="Z14" s="188">
        <f>'Hepworth 2020 - Creamery Meas'!Z15</f>
        <v>75.900000000000006</v>
      </c>
      <c r="AA14" s="188">
        <f>'Hepworth 2020 - Creamery Meas'!AA15</f>
        <v>70.5</v>
      </c>
      <c r="AB14" s="188">
        <f>'Hepworth 2020 - Creamery Meas'!AB15</f>
        <v>59</v>
      </c>
      <c r="AC14" s="188">
        <f>'Hepworth 2020 - Creamery Meas'!AC15</f>
        <v>58.2</v>
      </c>
      <c r="AD14" s="188">
        <f>'Hepworth 2020 - Creamery Meas'!AD15</f>
        <v>57</v>
      </c>
      <c r="AE14" s="188">
        <f>'Hepworth 2020 - Creamery Meas'!AE15</f>
        <v>53.5</v>
      </c>
      <c r="AF14" s="188">
        <f>'Hepworth 2020 - Creamery Meas'!AF15</f>
        <v>52.2</v>
      </c>
      <c r="AG14" s="188">
        <f>'Hepworth 2020 - Creamery Meas'!AG15</f>
        <v>49.9</v>
      </c>
      <c r="AH14" s="188">
        <f>'Hepworth 2020 - Creamery Meas'!AH15</f>
        <v>45.8</v>
      </c>
      <c r="AI14" s="188">
        <f>'Hepworth 2020 - Creamery Meas'!AI15</f>
        <v>44.5</v>
      </c>
      <c r="AJ14" s="188">
        <f>'Hepworth 2020 - Creamery Meas'!AJ15</f>
        <v>43.8</v>
      </c>
      <c r="AK14" s="188">
        <f>'Hepworth 2020 - Creamery Meas'!AK15</f>
        <v>41.8</v>
      </c>
      <c r="AL14" s="188">
        <f>'Hepworth 2020 - Creamery Meas'!AL15</f>
        <v>38.299999999999997</v>
      </c>
      <c r="AM14" s="188">
        <f>'Hepworth 2020 - Creamery Meas'!AM15</f>
        <v>38</v>
      </c>
      <c r="AN14" s="189">
        <f>'Hepworth 2020 - Creamery Meas'!AN15</f>
        <v>36.6</v>
      </c>
    </row>
    <row r="15" spans="3:40" x14ac:dyDescent="0.3">
      <c r="C15" s="361"/>
      <c r="D15" s="3" t="str">
        <f>'Hepworth 2020 - Creamery Meas'!B16</f>
        <v>2020_Hep__CRM_3c</v>
      </c>
      <c r="E15" s="3" t="s">
        <v>531</v>
      </c>
      <c r="F15" s="327" t="s">
        <v>717</v>
      </c>
      <c r="G15" s="24">
        <f>'Hepworth 2020 - Creamery Meas'!G16</f>
        <v>75.3</v>
      </c>
      <c r="H15" s="319" t="s">
        <v>532</v>
      </c>
      <c r="I15" s="349"/>
      <c r="K15" s="187">
        <f>'Hepworth 2020 - Creamery Meas'!K16</f>
        <v>54.3</v>
      </c>
      <c r="L15" s="188">
        <f>'Hepworth 2020 - Creamery Meas'!L16</f>
        <v>57.4</v>
      </c>
      <c r="M15" s="188">
        <f>'Hepworth 2020 - Creamery Meas'!M16</f>
        <v>54</v>
      </c>
      <c r="N15" s="188">
        <f>'Hepworth 2020 - Creamery Meas'!N16</f>
        <v>55.2</v>
      </c>
      <c r="O15" s="188">
        <f>'Hepworth 2020 - Creamery Meas'!O16</f>
        <v>59.7</v>
      </c>
      <c r="P15" s="188">
        <f>'Hepworth 2020 - Creamery Meas'!P16</f>
        <v>66.900000000000006</v>
      </c>
      <c r="Q15" s="188">
        <f>'Hepworth 2020 - Creamery Meas'!Q16</f>
        <v>60.9</v>
      </c>
      <c r="R15" s="188">
        <f>'Hepworth 2020 - Creamery Meas'!R16</f>
        <v>55.3</v>
      </c>
      <c r="S15" s="188">
        <f>'Hepworth 2020 - Creamery Meas'!S16</f>
        <v>52.9</v>
      </c>
      <c r="T15" s="188">
        <f>'Hepworth 2020 - Creamery Meas'!T16</f>
        <v>55</v>
      </c>
      <c r="U15" s="188">
        <f>'Hepworth 2020 - Creamery Meas'!U16</f>
        <v>58.6</v>
      </c>
      <c r="V15" s="188">
        <f>'Hepworth 2020 - Creamery Meas'!V16</f>
        <v>59.5</v>
      </c>
      <c r="W15" s="188">
        <f>'Hepworth 2020 - Creamery Meas'!W16</f>
        <v>62.1</v>
      </c>
      <c r="X15" s="188">
        <f>'Hepworth 2020 - Creamery Meas'!X16</f>
        <v>64.7</v>
      </c>
      <c r="Y15" s="188">
        <f>'Hepworth 2020 - Creamery Meas'!Y16</f>
        <v>63.2</v>
      </c>
      <c r="Z15" s="188">
        <f>'Hepworth 2020 - Creamery Meas'!Z16</f>
        <v>68.099999999999994</v>
      </c>
      <c r="AA15" s="188">
        <f>'Hepworth 2020 - Creamery Meas'!AA16</f>
        <v>64.2</v>
      </c>
      <c r="AB15" s="188">
        <f>'Hepworth 2020 - Creamery Meas'!AB16</f>
        <v>58.5</v>
      </c>
      <c r="AC15" s="188">
        <f>'Hepworth 2020 - Creamery Meas'!AC16</f>
        <v>58.2</v>
      </c>
      <c r="AD15" s="188">
        <f>'Hepworth 2020 - Creamery Meas'!AD16</f>
        <v>56.5</v>
      </c>
      <c r="AE15" s="188">
        <f>'Hepworth 2020 - Creamery Meas'!AE16</f>
        <v>52.6</v>
      </c>
      <c r="AF15" s="188">
        <f>'Hepworth 2020 - Creamery Meas'!AF16</f>
        <v>51.5</v>
      </c>
      <c r="AG15" s="188">
        <f>'Hepworth 2020 - Creamery Meas'!AG16</f>
        <v>48.9</v>
      </c>
      <c r="AH15" s="188">
        <f>'Hepworth 2020 - Creamery Meas'!AH16</f>
        <v>44.9</v>
      </c>
      <c r="AI15" s="188">
        <f>'Hepworth 2020 - Creamery Meas'!AI16</f>
        <v>42.7</v>
      </c>
      <c r="AJ15" s="188">
        <f>'Hepworth 2020 - Creamery Meas'!AJ16</f>
        <v>41.7</v>
      </c>
      <c r="AK15" s="188">
        <f>'Hepworth 2020 - Creamery Meas'!AK16</f>
        <v>39.1</v>
      </c>
      <c r="AL15" s="188">
        <f>'Hepworth 2020 - Creamery Meas'!AL16</f>
        <v>35.200000000000003</v>
      </c>
      <c r="AM15" s="188">
        <f>'Hepworth 2020 - Creamery Meas'!AM16</f>
        <v>34.200000000000003</v>
      </c>
      <c r="AN15" s="189">
        <f>'Hepworth 2020 - Creamery Meas'!AN16</f>
        <v>32.5</v>
      </c>
    </row>
    <row r="16" spans="3:40" x14ac:dyDescent="0.3">
      <c r="C16" s="361"/>
      <c r="D16" s="3" t="str">
        <f>'Hepworth 2020 - Creamery Meas'!B17</f>
        <v>2020_Hep__CRM_4a</v>
      </c>
      <c r="E16" s="3" t="s">
        <v>531</v>
      </c>
      <c r="F16" s="327" t="s">
        <v>717</v>
      </c>
      <c r="G16" s="24">
        <f>'Hepworth 2020 - Creamery Meas'!G17</f>
        <v>70.2</v>
      </c>
      <c r="H16" s="319" t="s">
        <v>532</v>
      </c>
      <c r="I16" s="349"/>
      <c r="K16" s="187">
        <f>'Hepworth 2020 - Creamery Meas'!K17</f>
        <v>56.7</v>
      </c>
      <c r="L16" s="188">
        <f>'Hepworth 2020 - Creamery Meas'!L17</f>
        <v>59</v>
      </c>
      <c r="M16" s="188">
        <f>'Hepworth 2020 - Creamery Meas'!M17</f>
        <v>55.8</v>
      </c>
      <c r="N16" s="188">
        <f>'Hepworth 2020 - Creamery Meas'!N17</f>
        <v>58.5</v>
      </c>
      <c r="O16" s="188">
        <f>'Hepworth 2020 - Creamery Meas'!O17</f>
        <v>62.6</v>
      </c>
      <c r="P16" s="188">
        <f>'Hepworth 2020 - Creamery Meas'!P17</f>
        <v>57.1</v>
      </c>
      <c r="Q16" s="188">
        <f>'Hepworth 2020 - Creamery Meas'!Q17</f>
        <v>57.6</v>
      </c>
      <c r="R16" s="188">
        <f>'Hepworth 2020 - Creamery Meas'!R17</f>
        <v>53.1</v>
      </c>
      <c r="S16" s="188">
        <f>'Hepworth 2020 - Creamery Meas'!S17</f>
        <v>54.2</v>
      </c>
      <c r="T16" s="188">
        <f>'Hepworth 2020 - Creamery Meas'!T17</f>
        <v>55.3</v>
      </c>
      <c r="U16" s="188">
        <f>'Hepworth 2020 - Creamery Meas'!U17</f>
        <v>57.9</v>
      </c>
      <c r="V16" s="188">
        <f>'Hepworth 2020 - Creamery Meas'!V17</f>
        <v>60.1</v>
      </c>
      <c r="W16" s="188">
        <f>'Hepworth 2020 - Creamery Meas'!W17</f>
        <v>57.7</v>
      </c>
      <c r="X16" s="188">
        <f>'Hepworth 2020 - Creamery Meas'!X17</f>
        <v>59.5</v>
      </c>
      <c r="Y16" s="188">
        <f>'Hepworth 2020 - Creamery Meas'!Y17</f>
        <v>61.8</v>
      </c>
      <c r="Z16" s="188">
        <f>'Hepworth 2020 - Creamery Meas'!Z17</f>
        <v>64.400000000000006</v>
      </c>
      <c r="AA16" s="188">
        <f>'Hepworth 2020 - Creamery Meas'!AA17</f>
        <v>61.4</v>
      </c>
      <c r="AB16" s="188">
        <f>'Hepworth 2020 - Creamery Meas'!AB17</f>
        <v>56.8</v>
      </c>
      <c r="AC16" s="188">
        <f>'Hepworth 2020 - Creamery Meas'!AC17</f>
        <v>55.5</v>
      </c>
      <c r="AD16" s="188">
        <f>'Hepworth 2020 - Creamery Meas'!AD17</f>
        <v>53.2</v>
      </c>
      <c r="AE16" s="188">
        <f>'Hepworth 2020 - Creamery Meas'!AE17</f>
        <v>49.8</v>
      </c>
      <c r="AF16" s="188">
        <f>'Hepworth 2020 - Creamery Meas'!AF17</f>
        <v>48.8</v>
      </c>
      <c r="AG16" s="188">
        <f>'Hepworth 2020 - Creamery Meas'!AG17</f>
        <v>46.5</v>
      </c>
      <c r="AH16" s="188">
        <f>'Hepworth 2020 - Creamery Meas'!AH17</f>
        <v>42.4</v>
      </c>
      <c r="AI16" s="188">
        <f>'Hepworth 2020 - Creamery Meas'!AI17</f>
        <v>39.799999999999997</v>
      </c>
      <c r="AJ16" s="188">
        <f>'Hepworth 2020 - Creamery Meas'!AJ17</f>
        <v>38.799999999999997</v>
      </c>
      <c r="AK16" s="188">
        <f>'Hepworth 2020 - Creamery Meas'!AK17</f>
        <v>35.4</v>
      </c>
      <c r="AL16" s="188">
        <f>'Hepworth 2020 - Creamery Meas'!AL17</f>
        <v>31.1</v>
      </c>
      <c r="AM16" s="188">
        <f>'Hepworth 2020 - Creamery Meas'!AM17</f>
        <v>29.6</v>
      </c>
      <c r="AN16" s="189">
        <f>'Hepworth 2020 - Creamery Meas'!AN17</f>
        <v>26.4</v>
      </c>
    </row>
    <row r="17" spans="3:40" x14ac:dyDescent="0.3">
      <c r="C17" s="361"/>
      <c r="D17" s="3" t="str">
        <f>'Hepworth 2020 - Creamery Meas'!B18</f>
        <v>2020_Hep__CRM_4b</v>
      </c>
      <c r="E17" s="3" t="s">
        <v>531</v>
      </c>
      <c r="F17" s="327" t="s">
        <v>717</v>
      </c>
      <c r="G17" s="24">
        <f>'Hepworth 2020 - Creamery Meas'!G18</f>
        <v>69.8</v>
      </c>
      <c r="H17" s="319" t="s">
        <v>532</v>
      </c>
      <c r="I17" s="349"/>
      <c r="K17" s="187">
        <f>'Hepworth 2020 - Creamery Meas'!K18</f>
        <v>54.6</v>
      </c>
      <c r="L17" s="188">
        <f>'Hepworth 2020 - Creamery Meas'!L18</f>
        <v>56.1</v>
      </c>
      <c r="M17" s="188">
        <f>'Hepworth 2020 - Creamery Meas'!M18</f>
        <v>54.8</v>
      </c>
      <c r="N17" s="188">
        <f>'Hepworth 2020 - Creamery Meas'!N18</f>
        <v>58.4</v>
      </c>
      <c r="O17" s="188">
        <f>'Hepworth 2020 - Creamery Meas'!O18</f>
        <v>62.3</v>
      </c>
      <c r="P17" s="188">
        <f>'Hepworth 2020 - Creamery Meas'!P18</f>
        <v>58.2</v>
      </c>
      <c r="Q17" s="188">
        <f>'Hepworth 2020 - Creamery Meas'!Q18</f>
        <v>54.2</v>
      </c>
      <c r="R17" s="188">
        <f>'Hepworth 2020 - Creamery Meas'!R18</f>
        <v>51.4</v>
      </c>
      <c r="S17" s="188">
        <f>'Hepworth 2020 - Creamery Meas'!S18</f>
        <v>54.4</v>
      </c>
      <c r="T17" s="188">
        <f>'Hepworth 2020 - Creamery Meas'!T18</f>
        <v>54.6</v>
      </c>
      <c r="U17" s="188">
        <f>'Hepworth 2020 - Creamery Meas'!U18</f>
        <v>57.5</v>
      </c>
      <c r="V17" s="188">
        <f>'Hepworth 2020 - Creamery Meas'!V18</f>
        <v>59.6</v>
      </c>
      <c r="W17" s="188">
        <f>'Hepworth 2020 - Creamery Meas'!W18</f>
        <v>57.7</v>
      </c>
      <c r="X17" s="188">
        <f>'Hepworth 2020 - Creamery Meas'!X18</f>
        <v>58.3</v>
      </c>
      <c r="Y17" s="188">
        <f>'Hepworth 2020 - Creamery Meas'!Y18</f>
        <v>59</v>
      </c>
      <c r="Z17" s="188">
        <f>'Hepworth 2020 - Creamery Meas'!Z18</f>
        <v>63.7</v>
      </c>
      <c r="AA17" s="188">
        <f>'Hepworth 2020 - Creamery Meas'!AA18</f>
        <v>61.7</v>
      </c>
      <c r="AB17" s="188">
        <f>'Hepworth 2020 - Creamery Meas'!AB18</f>
        <v>56.5</v>
      </c>
      <c r="AC17" s="188">
        <f>'Hepworth 2020 - Creamery Meas'!AC18</f>
        <v>54.4</v>
      </c>
      <c r="AD17" s="188">
        <f>'Hepworth 2020 - Creamery Meas'!AD18</f>
        <v>52.1</v>
      </c>
      <c r="AE17" s="188">
        <f>'Hepworth 2020 - Creamery Meas'!AE18</f>
        <v>47.9</v>
      </c>
      <c r="AF17" s="188">
        <f>'Hepworth 2020 - Creamery Meas'!AF18</f>
        <v>47.1</v>
      </c>
      <c r="AG17" s="188">
        <f>'Hepworth 2020 - Creamery Meas'!AG18</f>
        <v>44.1</v>
      </c>
      <c r="AH17" s="188">
        <f>'Hepworth 2020 - Creamery Meas'!AH18</f>
        <v>39.6</v>
      </c>
      <c r="AI17" s="188">
        <f>'Hepworth 2020 - Creamery Meas'!AI18</f>
        <v>36</v>
      </c>
      <c r="AJ17" s="188">
        <f>'Hepworth 2020 - Creamery Meas'!AJ18</f>
        <v>34.9</v>
      </c>
      <c r="AK17" s="188">
        <f>'Hepworth 2020 - Creamery Meas'!AK18</f>
        <v>31.9</v>
      </c>
      <c r="AL17" s="188">
        <f>'Hepworth 2020 - Creamery Meas'!AL18</f>
        <v>27.8</v>
      </c>
      <c r="AM17" s="188">
        <f>'Hepworth 2020 - Creamery Meas'!AM18</f>
        <v>26.4</v>
      </c>
      <c r="AN17" s="189">
        <f>'Hepworth 2020 - Creamery Meas'!AN18</f>
        <v>23.8</v>
      </c>
    </row>
    <row r="18" spans="3:40" x14ac:dyDescent="0.3">
      <c r="C18" s="361"/>
      <c r="D18" s="3" t="str">
        <f>'Hepworth 2020 - Creamery Meas'!B19</f>
        <v>2020_Hep__CRM_4c</v>
      </c>
      <c r="E18" s="3" t="s">
        <v>531</v>
      </c>
      <c r="F18" s="327" t="s">
        <v>717</v>
      </c>
      <c r="G18" s="24">
        <f>'Hepworth 2020 - Creamery Meas'!G19</f>
        <v>65.7</v>
      </c>
      <c r="H18" s="319" t="s">
        <v>532</v>
      </c>
      <c r="I18" s="349"/>
      <c r="K18" s="187">
        <f>'Hepworth 2020 - Creamery Meas'!K19</f>
        <v>56.1</v>
      </c>
      <c r="L18" s="188">
        <f>'Hepworth 2020 - Creamery Meas'!L19</f>
        <v>56.3</v>
      </c>
      <c r="M18" s="188">
        <f>'Hepworth 2020 - Creamery Meas'!M19</f>
        <v>55.1</v>
      </c>
      <c r="N18" s="188">
        <f>'Hepworth 2020 - Creamery Meas'!N19</f>
        <v>53.8</v>
      </c>
      <c r="O18" s="188">
        <f>'Hepworth 2020 - Creamery Meas'!O19</f>
        <v>51.4</v>
      </c>
      <c r="P18" s="188">
        <f>'Hepworth 2020 - Creamery Meas'!P19</f>
        <v>48.6</v>
      </c>
      <c r="Q18" s="188">
        <f>'Hepworth 2020 - Creamery Meas'!Q19</f>
        <v>51.7</v>
      </c>
      <c r="R18" s="188">
        <f>'Hepworth 2020 - Creamery Meas'!R19</f>
        <v>53.8</v>
      </c>
      <c r="S18" s="188">
        <f>'Hepworth 2020 - Creamery Meas'!S19</f>
        <v>50.8</v>
      </c>
      <c r="T18" s="188">
        <f>'Hepworth 2020 - Creamery Meas'!T19</f>
        <v>53.1</v>
      </c>
      <c r="U18" s="188">
        <f>'Hepworth 2020 - Creamery Meas'!U19</f>
        <v>56.8</v>
      </c>
      <c r="V18" s="188">
        <f>'Hepworth 2020 - Creamery Meas'!V19</f>
        <v>55.3</v>
      </c>
      <c r="W18" s="188">
        <f>'Hepworth 2020 - Creamery Meas'!W19</f>
        <v>53.6</v>
      </c>
      <c r="X18" s="188">
        <f>'Hepworth 2020 - Creamery Meas'!X19</f>
        <v>55.6</v>
      </c>
      <c r="Y18" s="188">
        <f>'Hepworth 2020 - Creamery Meas'!Y19</f>
        <v>53.9</v>
      </c>
      <c r="Z18" s="188">
        <f>'Hepworth 2020 - Creamery Meas'!Z19</f>
        <v>57.4</v>
      </c>
      <c r="AA18" s="188">
        <f>'Hepworth 2020 - Creamery Meas'!AA19</f>
        <v>55.5</v>
      </c>
      <c r="AB18" s="188">
        <f>'Hepworth 2020 - Creamery Meas'!AB19</f>
        <v>52.9</v>
      </c>
      <c r="AC18" s="188">
        <f>'Hepworth 2020 - Creamery Meas'!AC19</f>
        <v>50.6</v>
      </c>
      <c r="AD18" s="188">
        <f>'Hepworth 2020 - Creamery Meas'!AD19</f>
        <v>48.4</v>
      </c>
      <c r="AE18" s="188">
        <f>'Hepworth 2020 - Creamery Meas'!AE19</f>
        <v>45.3</v>
      </c>
      <c r="AF18" s="188">
        <f>'Hepworth 2020 - Creamery Meas'!AF19</f>
        <v>44.3</v>
      </c>
      <c r="AG18" s="188">
        <f>'Hepworth 2020 - Creamery Meas'!AG19</f>
        <v>41.6</v>
      </c>
      <c r="AH18" s="188">
        <f>'Hepworth 2020 - Creamery Meas'!AH19</f>
        <v>36.799999999999997</v>
      </c>
      <c r="AI18" s="188">
        <f>'Hepworth 2020 - Creamery Meas'!AI19</f>
        <v>33.5</v>
      </c>
      <c r="AJ18" s="188">
        <f>'Hepworth 2020 - Creamery Meas'!AJ19</f>
        <v>32.5</v>
      </c>
      <c r="AK18" s="188">
        <f>'Hepworth 2020 - Creamery Meas'!AK19</f>
        <v>29.4</v>
      </c>
      <c r="AL18" s="188">
        <f>'Hepworth 2020 - Creamery Meas'!AL19</f>
        <v>24.5</v>
      </c>
      <c r="AM18" s="188">
        <f>'Hepworth 2020 - Creamery Meas'!AM19</f>
        <v>23</v>
      </c>
      <c r="AN18" s="189">
        <f>'Hepworth 2020 - Creamery Meas'!AN19</f>
        <v>19.5</v>
      </c>
    </row>
    <row r="19" spans="3:40" x14ac:dyDescent="0.3">
      <c r="C19" s="361" t="s">
        <v>285</v>
      </c>
      <c r="D19" s="3" t="str">
        <f>'Hepworth 2021 - Creamery Meas'!B9</f>
        <v>2021_Hep__CRM_2_3_4</v>
      </c>
      <c r="E19" s="3" t="s">
        <v>531</v>
      </c>
      <c r="F19" s="327" t="s">
        <v>717</v>
      </c>
      <c r="G19" s="24">
        <f>'Hepworth 2021 - Creamery Meas'!G9</f>
        <v>70</v>
      </c>
      <c r="H19" s="28">
        <v>1</v>
      </c>
      <c r="I19" s="28" t="str">
        <f>'Hepworth 2021 - Creamery Meas'!F9</f>
        <v>definitive' agitator level - Mic elevated above silo</v>
      </c>
      <c r="K19" s="137">
        <f>'Hepworth 2021 - Creamery Meas'!K9</f>
        <v>52.3</v>
      </c>
      <c r="L19" s="123">
        <f>'Hepworth 2021 - Creamery Meas'!L9</f>
        <v>59</v>
      </c>
      <c r="M19" s="123">
        <f>'Hepworth 2021 - Creamery Meas'!M9</f>
        <v>56</v>
      </c>
      <c r="N19" s="123">
        <f>'Hepworth 2021 - Creamery Meas'!N9</f>
        <v>57.9</v>
      </c>
      <c r="O19" s="123">
        <f>'Hepworth 2021 - Creamery Meas'!O9</f>
        <v>62</v>
      </c>
      <c r="P19" s="123">
        <f>'Hepworth 2021 - Creamery Meas'!P9</f>
        <v>61.2</v>
      </c>
      <c r="Q19" s="123">
        <f>'Hepworth 2021 - Creamery Meas'!Q9</f>
        <v>74.099999999999994</v>
      </c>
      <c r="R19" s="123">
        <f>'Hepworth 2021 - Creamery Meas'!R9</f>
        <v>57.3</v>
      </c>
      <c r="S19" s="123">
        <f>'Hepworth 2021 - Creamery Meas'!S9</f>
        <v>54.9</v>
      </c>
      <c r="T19" s="123">
        <f>'Hepworth 2021 - Creamery Meas'!T9</f>
        <v>58.6</v>
      </c>
      <c r="U19" s="123">
        <f>'Hepworth 2021 - Creamery Meas'!U9</f>
        <v>60.9</v>
      </c>
      <c r="V19" s="123">
        <f>'Hepworth 2021 - Creamery Meas'!V9</f>
        <v>57.4</v>
      </c>
      <c r="W19" s="123">
        <f>'Hepworth 2021 - Creamery Meas'!W9</f>
        <v>55.5</v>
      </c>
      <c r="X19" s="123">
        <f>'Hepworth 2021 - Creamery Meas'!X9</f>
        <v>58.3</v>
      </c>
      <c r="Y19" s="123">
        <f>'Hepworth 2021 - Creamery Meas'!Y9</f>
        <v>63</v>
      </c>
      <c r="Z19" s="123">
        <f>'Hepworth 2021 - Creamery Meas'!Z9</f>
        <v>62.7</v>
      </c>
      <c r="AA19" s="123">
        <f>'Hepworth 2021 - Creamery Meas'!AA9</f>
        <v>61.1</v>
      </c>
      <c r="AB19" s="123">
        <f>'Hepworth 2021 - Creamery Meas'!AB9</f>
        <v>57.6</v>
      </c>
      <c r="AC19" s="123">
        <f>'Hepworth 2021 - Creamery Meas'!AC9</f>
        <v>59.2</v>
      </c>
      <c r="AD19" s="123">
        <f>'Hepworth 2021 - Creamery Meas'!AD9</f>
        <v>56.8</v>
      </c>
      <c r="AE19" s="123">
        <f>'Hepworth 2021 - Creamery Meas'!AE9</f>
        <v>52.4</v>
      </c>
      <c r="AF19" s="123">
        <f>'Hepworth 2021 - Creamery Meas'!AF9</f>
        <v>51.5</v>
      </c>
      <c r="AG19" s="123">
        <f>'Hepworth 2021 - Creamery Meas'!AG9</f>
        <v>49.6</v>
      </c>
      <c r="AH19" s="123">
        <f>'Hepworth 2021 - Creamery Meas'!AH9</f>
        <v>43.2</v>
      </c>
      <c r="AI19" s="123">
        <f>'Hepworth 2021 - Creamery Meas'!AI9</f>
        <v>41.4</v>
      </c>
      <c r="AJ19" s="123">
        <f>'Hepworth 2021 - Creamery Meas'!AJ9</f>
        <v>38.4</v>
      </c>
      <c r="AK19" s="123">
        <f>'Hepworth 2021 - Creamery Meas'!AK9</f>
        <v>34.799999999999997</v>
      </c>
      <c r="AL19" s="123">
        <f>'Hepworth 2021 - Creamery Meas'!AL9</f>
        <v>29.1</v>
      </c>
      <c r="AM19" s="123">
        <f>'Hepworth 2021 - Creamery Meas'!AM9</f>
        <v>23.7</v>
      </c>
      <c r="AN19" s="138">
        <f>'Hepworth 2021 - Creamery Meas'!AN9</f>
        <v>17.100000000000001</v>
      </c>
    </row>
    <row r="20" spans="3:40" ht="15" thickBot="1" x14ac:dyDescent="0.35">
      <c r="C20" s="404"/>
      <c r="D20" s="277" t="str">
        <f>'Hepworth 2021 - Creamery Meas'!B10</f>
        <v>2021_Hep__CRM_16</v>
      </c>
      <c r="E20" s="277" t="s">
        <v>531</v>
      </c>
      <c r="F20" s="328" t="s">
        <v>717</v>
      </c>
      <c r="G20" s="96">
        <f>'Hepworth 2021 - Creamery Meas'!G10</f>
        <v>68.5</v>
      </c>
      <c r="H20" s="30">
        <v>1</v>
      </c>
      <c r="I20" s="30" t="str">
        <f>'Hepworth 2021 - Creamery Meas'!F10</f>
        <v>Mic Elevated above cream silo</v>
      </c>
      <c r="K20" s="139">
        <f>'Hepworth 2021 - Creamery Meas'!K10</f>
        <v>52.9</v>
      </c>
      <c r="L20" s="125">
        <f>'Hepworth 2021 - Creamery Meas'!L10</f>
        <v>53.1</v>
      </c>
      <c r="M20" s="125">
        <f>'Hepworth 2021 - Creamery Meas'!M10</f>
        <v>51.9</v>
      </c>
      <c r="N20" s="125">
        <f>'Hepworth 2021 - Creamery Meas'!N10</f>
        <v>52.9</v>
      </c>
      <c r="O20" s="125">
        <f>'Hepworth 2021 - Creamery Meas'!O10</f>
        <v>53.9</v>
      </c>
      <c r="P20" s="125">
        <f>'Hepworth 2021 - Creamery Meas'!P10</f>
        <v>54.1</v>
      </c>
      <c r="Q20" s="125">
        <f>'Hepworth 2021 - Creamery Meas'!Q10</f>
        <v>56.6</v>
      </c>
      <c r="R20" s="125">
        <f>'Hepworth 2021 - Creamery Meas'!R10</f>
        <v>58.6</v>
      </c>
      <c r="S20" s="125">
        <f>'Hepworth 2021 - Creamery Meas'!S10</f>
        <v>59.5</v>
      </c>
      <c r="T20" s="125">
        <f>'Hepworth 2021 - Creamery Meas'!T10</f>
        <v>61.4</v>
      </c>
      <c r="U20" s="125">
        <f>'Hepworth 2021 - Creamery Meas'!U10</f>
        <v>61.5</v>
      </c>
      <c r="V20" s="125">
        <f>'Hepworth 2021 - Creamery Meas'!V10</f>
        <v>60.5</v>
      </c>
      <c r="W20" s="125">
        <f>'Hepworth 2021 - Creamery Meas'!W10</f>
        <v>56.1</v>
      </c>
      <c r="X20" s="125">
        <f>'Hepworth 2021 - Creamery Meas'!X10</f>
        <v>56.6</v>
      </c>
      <c r="Y20" s="125">
        <f>'Hepworth 2021 - Creamery Meas'!Y10</f>
        <v>66.599999999999994</v>
      </c>
      <c r="Z20" s="125">
        <f>'Hepworth 2021 - Creamery Meas'!Z10</f>
        <v>57.3</v>
      </c>
      <c r="AA20" s="125">
        <f>'Hepworth 2021 - Creamery Meas'!AA10</f>
        <v>55.5</v>
      </c>
      <c r="AB20" s="125">
        <f>'Hepworth 2021 - Creamery Meas'!AB10</f>
        <v>55</v>
      </c>
      <c r="AC20" s="125">
        <f>'Hepworth 2021 - Creamery Meas'!AC10</f>
        <v>54.2</v>
      </c>
      <c r="AD20" s="125">
        <f>'Hepworth 2021 - Creamery Meas'!AD10</f>
        <v>46.9</v>
      </c>
      <c r="AE20" s="125">
        <f>'Hepworth 2021 - Creamery Meas'!AE10</f>
        <v>48.8</v>
      </c>
      <c r="AF20" s="125">
        <f>'Hepworth 2021 - Creamery Meas'!AF10</f>
        <v>48.3</v>
      </c>
      <c r="AG20" s="125">
        <f>'Hepworth 2021 - Creamery Meas'!AG10</f>
        <v>43.4</v>
      </c>
      <c r="AH20" s="125">
        <f>'Hepworth 2021 - Creamery Meas'!AH10</f>
        <v>36.799999999999997</v>
      </c>
      <c r="AI20" s="125">
        <f>'Hepworth 2021 - Creamery Meas'!AI10</f>
        <v>28.4</v>
      </c>
      <c r="AJ20" s="125">
        <f>'Hepworth 2021 - Creamery Meas'!AJ10</f>
        <v>27.4</v>
      </c>
      <c r="AK20" s="125">
        <f>'Hepworth 2021 - Creamery Meas'!AK10</f>
        <v>22.2</v>
      </c>
      <c r="AL20" s="125">
        <f>'Hepworth 2021 - Creamery Meas'!AL10</f>
        <v>15.6</v>
      </c>
      <c r="AM20" s="125">
        <f>'Hepworth 2021 - Creamery Meas'!AM10</f>
        <v>14.4</v>
      </c>
      <c r="AN20" s="140">
        <f>'Hepworth 2021 - Creamery Meas'!AN10</f>
        <v>9.9</v>
      </c>
    </row>
    <row r="21" spans="3:40" x14ac:dyDescent="0.3">
      <c r="C21" s="405" t="s">
        <v>284</v>
      </c>
      <c r="D21" s="295" t="str">
        <f>'Hepworth 2020 - Creamery Meas'!B9</f>
        <v>2020_Hep__CRM_1a</v>
      </c>
      <c r="E21" s="295" t="s">
        <v>531</v>
      </c>
      <c r="F21" s="329" t="s">
        <v>533</v>
      </c>
      <c r="G21" s="24">
        <f>'Hepworth 2020 - Creamery Meas'!G9</f>
        <v>61.3</v>
      </c>
      <c r="H21" s="28">
        <v>1</v>
      </c>
      <c r="I21" s="28" t="s">
        <v>534</v>
      </c>
      <c r="K21" s="137">
        <f>'Hepworth 2020 - Creamery Meas'!K9</f>
        <v>50.5</v>
      </c>
      <c r="L21" s="123">
        <f>'Hepworth 2020 - Creamery Meas'!L9</f>
        <v>57.3</v>
      </c>
      <c r="M21" s="123">
        <f>'Hepworth 2020 - Creamery Meas'!M9</f>
        <v>58</v>
      </c>
      <c r="N21" s="123">
        <f>'Hepworth 2020 - Creamery Meas'!N9</f>
        <v>59.2</v>
      </c>
      <c r="O21" s="123">
        <f>'Hepworth 2020 - Creamery Meas'!O9</f>
        <v>54.7</v>
      </c>
      <c r="P21" s="123">
        <f>'Hepworth 2020 - Creamery Meas'!P9</f>
        <v>48.7</v>
      </c>
      <c r="Q21" s="123">
        <f>'Hepworth 2020 - Creamery Meas'!Q9</f>
        <v>47.6</v>
      </c>
      <c r="R21" s="123">
        <f>'Hepworth 2020 - Creamery Meas'!R9</f>
        <v>48.8</v>
      </c>
      <c r="S21" s="123">
        <f>'Hepworth 2020 - Creamery Meas'!S9</f>
        <v>51.7</v>
      </c>
      <c r="T21" s="123">
        <f>'Hepworth 2020 - Creamery Meas'!T9</f>
        <v>53.2</v>
      </c>
      <c r="U21" s="123">
        <f>'Hepworth 2020 - Creamery Meas'!U9</f>
        <v>56.7</v>
      </c>
      <c r="V21" s="123">
        <f>'Hepworth 2020 - Creamery Meas'!V9</f>
        <v>51.7</v>
      </c>
      <c r="W21" s="123">
        <f>'Hepworth 2020 - Creamery Meas'!W9</f>
        <v>50.8</v>
      </c>
      <c r="X21" s="123">
        <f>'Hepworth 2020 - Creamery Meas'!X9</f>
        <v>51</v>
      </c>
      <c r="Y21" s="123">
        <f>'Hepworth 2020 - Creamery Meas'!Y9</f>
        <v>51.2</v>
      </c>
      <c r="Z21" s="123">
        <f>'Hepworth 2020 - Creamery Meas'!Z9</f>
        <v>53.7</v>
      </c>
      <c r="AA21" s="123">
        <f>'Hepworth 2020 - Creamery Meas'!AA9</f>
        <v>51.5</v>
      </c>
      <c r="AB21" s="123">
        <f>'Hepworth 2020 - Creamery Meas'!AB9</f>
        <v>48.2</v>
      </c>
      <c r="AC21" s="123">
        <f>'Hepworth 2020 - Creamery Meas'!AC9</f>
        <v>44.1</v>
      </c>
      <c r="AD21" s="123">
        <f>'Hepworth 2020 - Creamery Meas'!AD9</f>
        <v>41.4</v>
      </c>
      <c r="AE21" s="123">
        <f>'Hepworth 2020 - Creamery Meas'!AE9</f>
        <v>37.799999999999997</v>
      </c>
      <c r="AF21" s="123">
        <f>'Hepworth 2020 - Creamery Meas'!AF9</f>
        <v>36.5</v>
      </c>
      <c r="AG21" s="123">
        <f>'Hepworth 2020 - Creamery Meas'!AG9</f>
        <v>35.9</v>
      </c>
      <c r="AH21" s="123">
        <f>'Hepworth 2020 - Creamery Meas'!AH9</f>
        <v>28.9</v>
      </c>
      <c r="AI21" s="123">
        <f>'Hepworth 2020 - Creamery Meas'!AI9</f>
        <v>24.3</v>
      </c>
      <c r="AJ21" s="123">
        <f>'Hepworth 2020 - Creamery Meas'!AJ9</f>
        <v>23</v>
      </c>
      <c r="AK21" s="123">
        <f>'Hepworth 2020 - Creamery Meas'!AK9</f>
        <v>13.9</v>
      </c>
      <c r="AL21" s="123">
        <f>'Hepworth 2020 - Creamery Meas'!AL9</f>
        <v>10.5</v>
      </c>
      <c r="AM21" s="123">
        <f>'Hepworth 2020 - Creamery Meas'!AM9</f>
        <v>9.8000000000000007</v>
      </c>
      <c r="AN21" s="138">
        <f>'Hepworth 2020 - Creamery Meas'!AN9</f>
        <v>9.8000000000000007</v>
      </c>
    </row>
    <row r="22" spans="3:40" x14ac:dyDescent="0.3">
      <c r="C22" s="361"/>
      <c r="D22" s="3" t="str">
        <f>'Hepworth 2020 - Creamery Meas'!B10</f>
        <v>2020_Hep__CRM_1b</v>
      </c>
      <c r="E22" s="3" t="s">
        <v>531</v>
      </c>
      <c r="F22" s="327" t="s">
        <v>533</v>
      </c>
      <c r="G22" s="24">
        <f>'Hepworth 2020 - Creamery Meas'!G10</f>
        <v>58.3</v>
      </c>
      <c r="H22" s="28">
        <v>1</v>
      </c>
      <c r="I22" s="28" t="s">
        <v>534</v>
      </c>
      <c r="K22" s="137">
        <f>'Hepworth 2020 - Creamery Meas'!K10</f>
        <v>54.7</v>
      </c>
      <c r="L22" s="123">
        <f>'Hepworth 2020 - Creamery Meas'!L10</f>
        <v>57.3</v>
      </c>
      <c r="M22" s="123">
        <f>'Hepworth 2020 - Creamery Meas'!M10</f>
        <v>63.5</v>
      </c>
      <c r="N22" s="123">
        <f>'Hepworth 2020 - Creamery Meas'!N10</f>
        <v>53.4</v>
      </c>
      <c r="O22" s="123">
        <f>'Hepworth 2020 - Creamery Meas'!O10</f>
        <v>58.6</v>
      </c>
      <c r="P22" s="123">
        <f>'Hepworth 2020 - Creamery Meas'!P10</f>
        <v>54.8</v>
      </c>
      <c r="Q22" s="123">
        <f>'Hepworth 2020 - Creamery Meas'!Q10</f>
        <v>50.8</v>
      </c>
      <c r="R22" s="123">
        <f>'Hepworth 2020 - Creamery Meas'!R10</f>
        <v>48.5</v>
      </c>
      <c r="S22" s="123">
        <f>'Hepworth 2020 - Creamery Meas'!S10</f>
        <v>47.7</v>
      </c>
      <c r="T22" s="123">
        <f>'Hepworth 2020 - Creamery Meas'!T10</f>
        <v>48.5</v>
      </c>
      <c r="U22" s="123">
        <f>'Hepworth 2020 - Creamery Meas'!U10</f>
        <v>49</v>
      </c>
      <c r="V22" s="123">
        <f>'Hepworth 2020 - Creamery Meas'!V10</f>
        <v>50.9</v>
      </c>
      <c r="W22" s="123">
        <f>'Hepworth 2020 - Creamery Meas'!W10</f>
        <v>47.9</v>
      </c>
      <c r="X22" s="123">
        <f>'Hepworth 2020 - Creamery Meas'!X10</f>
        <v>50</v>
      </c>
      <c r="Y22" s="123">
        <f>'Hepworth 2020 - Creamery Meas'!Y10</f>
        <v>50</v>
      </c>
      <c r="Z22" s="123">
        <f>'Hepworth 2020 - Creamery Meas'!Z10</f>
        <v>50</v>
      </c>
      <c r="AA22" s="123">
        <f>'Hepworth 2020 - Creamery Meas'!AA10</f>
        <v>49.8</v>
      </c>
      <c r="AB22" s="123">
        <f>'Hepworth 2020 - Creamery Meas'!AB10</f>
        <v>46.7</v>
      </c>
      <c r="AC22" s="123">
        <f>'Hepworth 2020 - Creamery Meas'!AC10</f>
        <v>43.8</v>
      </c>
      <c r="AD22" s="123">
        <f>'Hepworth 2020 - Creamery Meas'!AD10</f>
        <v>43.6</v>
      </c>
      <c r="AE22" s="123">
        <f>'Hepworth 2020 - Creamery Meas'!AE10</f>
        <v>41.2</v>
      </c>
      <c r="AF22" s="123">
        <f>'Hepworth 2020 - Creamery Meas'!AF10</f>
        <v>37.5</v>
      </c>
      <c r="AG22" s="123">
        <f>'Hepworth 2020 - Creamery Meas'!AG10</f>
        <v>35.6</v>
      </c>
      <c r="AH22" s="123">
        <f>'Hepworth 2020 - Creamery Meas'!AH10</f>
        <v>31.7</v>
      </c>
      <c r="AI22" s="123">
        <f>'Hepworth 2020 - Creamery Meas'!AI10</f>
        <v>25.4</v>
      </c>
      <c r="AJ22" s="123">
        <f>'Hepworth 2020 - Creamery Meas'!AJ10</f>
        <v>20.100000000000001</v>
      </c>
      <c r="AK22" s="123">
        <f>'Hepworth 2020 - Creamery Meas'!AK10</f>
        <v>14.9</v>
      </c>
      <c r="AL22" s="123">
        <f>'Hepworth 2020 - Creamery Meas'!AL10</f>
        <v>10.9</v>
      </c>
      <c r="AM22" s="123">
        <f>'Hepworth 2020 - Creamery Meas'!AM10</f>
        <v>9.9</v>
      </c>
      <c r="AN22" s="138">
        <f>'Hepworth 2020 - Creamery Meas'!AN10</f>
        <v>9.9</v>
      </c>
    </row>
    <row r="23" spans="3:40" x14ac:dyDescent="0.3">
      <c r="C23" s="361"/>
      <c r="D23" s="3" t="str">
        <f>'Hepworth 2020 - Creamery Meas'!B33</f>
        <v>2020_Hep__CRM_12b</v>
      </c>
      <c r="E23" s="3" t="s">
        <v>531</v>
      </c>
      <c r="F23" s="327" t="s">
        <v>533</v>
      </c>
      <c r="G23" s="24">
        <f>'Hepworth 2020 - Creamery Meas'!G33</f>
        <v>61.4</v>
      </c>
      <c r="H23" s="28">
        <v>1</v>
      </c>
      <c r="I23" s="28" t="s">
        <v>535</v>
      </c>
      <c r="K23" s="137">
        <f>'Hepworth 2020 - Creamery Meas'!K33</f>
        <v>64.8</v>
      </c>
      <c r="L23" s="123">
        <f>'Hepworth 2020 - Creamery Meas'!L33</f>
        <v>63.6</v>
      </c>
      <c r="M23" s="123">
        <f>'Hepworth 2020 - Creamery Meas'!M33</f>
        <v>61.2</v>
      </c>
      <c r="N23" s="123">
        <f>'Hepworth 2020 - Creamery Meas'!N33</f>
        <v>66.3</v>
      </c>
      <c r="O23" s="123">
        <f>'Hepworth 2020 - Creamery Meas'!O33</f>
        <v>62.1</v>
      </c>
      <c r="P23" s="123">
        <f>'Hepworth 2020 - Creamery Meas'!P33</f>
        <v>61.2</v>
      </c>
      <c r="Q23" s="123">
        <f>'Hepworth 2020 - Creamery Meas'!Q33</f>
        <v>61.8</v>
      </c>
      <c r="R23" s="123">
        <f>'Hepworth 2020 - Creamery Meas'!R33</f>
        <v>53.6</v>
      </c>
      <c r="S23" s="123">
        <f>'Hepworth 2020 - Creamery Meas'!S33</f>
        <v>55.9</v>
      </c>
      <c r="T23" s="123">
        <f>'Hepworth 2020 - Creamery Meas'!T33</f>
        <v>53.9</v>
      </c>
      <c r="U23" s="123">
        <f>'Hepworth 2020 - Creamery Meas'!U33</f>
        <v>53.8</v>
      </c>
      <c r="V23" s="123">
        <f>'Hepworth 2020 - Creamery Meas'!V33</f>
        <v>50.3</v>
      </c>
      <c r="W23" s="123">
        <f>'Hepworth 2020 - Creamery Meas'!W33</f>
        <v>49.7</v>
      </c>
      <c r="X23" s="123">
        <f>'Hepworth 2020 - Creamery Meas'!X33</f>
        <v>51</v>
      </c>
      <c r="Y23" s="123">
        <f>'Hepworth 2020 - Creamery Meas'!Y33</f>
        <v>48.2</v>
      </c>
      <c r="Z23" s="123">
        <f>'Hepworth 2020 - Creamery Meas'!Z33</f>
        <v>46.6</v>
      </c>
      <c r="AA23" s="123">
        <f>'Hepworth 2020 - Creamery Meas'!AA33</f>
        <v>47.1</v>
      </c>
      <c r="AB23" s="123">
        <f>'Hepworth 2020 - Creamery Meas'!AB33</f>
        <v>46.4</v>
      </c>
      <c r="AC23" s="123">
        <f>'Hepworth 2020 - Creamery Meas'!AC33</f>
        <v>46.1</v>
      </c>
      <c r="AD23" s="123">
        <f>'Hepworth 2020 - Creamery Meas'!AD33</f>
        <v>44.2</v>
      </c>
      <c r="AE23" s="123">
        <f>'Hepworth 2020 - Creamery Meas'!AE33</f>
        <v>42.6</v>
      </c>
      <c r="AF23" s="123">
        <f>'Hepworth 2020 - Creamery Meas'!AF33</f>
        <v>40.299999999999997</v>
      </c>
      <c r="AG23" s="123">
        <f>'Hepworth 2020 - Creamery Meas'!AG33</f>
        <v>38.6</v>
      </c>
      <c r="AH23" s="123">
        <f>'Hepworth 2020 - Creamery Meas'!AH33</f>
        <v>35.4</v>
      </c>
      <c r="AI23" s="123">
        <f>'Hepworth 2020 - Creamery Meas'!AI33</f>
        <v>31.9</v>
      </c>
      <c r="AJ23" s="123">
        <f>'Hepworth 2020 - Creamery Meas'!AJ33</f>
        <v>29.2</v>
      </c>
      <c r="AK23" s="123">
        <f>'Hepworth 2020 - Creamery Meas'!AK33</f>
        <v>23.7</v>
      </c>
      <c r="AL23" s="123">
        <f>'Hepworth 2020 - Creamery Meas'!AL33</f>
        <v>20</v>
      </c>
      <c r="AM23" s="123">
        <f>'Hepworth 2020 - Creamery Meas'!AM33</f>
        <v>15.2</v>
      </c>
      <c r="AN23" s="138">
        <f>'Hepworth 2020 - Creamery Meas'!AN33</f>
        <v>12.2</v>
      </c>
    </row>
    <row r="24" spans="3:40" x14ac:dyDescent="0.3">
      <c r="C24" s="361"/>
      <c r="D24" s="3" t="str">
        <f>'Hepworth 2020 - Creamery Meas'!B34</f>
        <v>2020_Hep__CRM_13b</v>
      </c>
      <c r="E24" s="3" t="s">
        <v>531</v>
      </c>
      <c r="F24" s="327" t="s">
        <v>533</v>
      </c>
      <c r="G24" s="24">
        <f>'Hepworth 2020 - Creamery Meas'!G34</f>
        <v>60.4</v>
      </c>
      <c r="H24" s="28">
        <v>1</v>
      </c>
      <c r="I24" s="28" t="s">
        <v>535</v>
      </c>
      <c r="K24" s="137">
        <f>'Hepworth 2020 - Creamery Meas'!K34</f>
        <v>68.099999999999994</v>
      </c>
      <c r="L24" s="123">
        <f>'Hepworth 2020 - Creamery Meas'!L34</f>
        <v>65.599999999999994</v>
      </c>
      <c r="M24" s="123">
        <f>'Hepworth 2020 - Creamery Meas'!M34</f>
        <v>64.7</v>
      </c>
      <c r="N24" s="123">
        <f>'Hepworth 2020 - Creamery Meas'!N34</f>
        <v>66.7</v>
      </c>
      <c r="O24" s="123">
        <f>'Hepworth 2020 - Creamery Meas'!O34</f>
        <v>63.4</v>
      </c>
      <c r="P24" s="123">
        <f>'Hepworth 2020 - Creamery Meas'!P34</f>
        <v>62.8</v>
      </c>
      <c r="Q24" s="123">
        <f>'Hepworth 2020 - Creamery Meas'!Q34</f>
        <v>59.1</v>
      </c>
      <c r="R24" s="123">
        <f>'Hepworth 2020 - Creamery Meas'!R34</f>
        <v>54.3</v>
      </c>
      <c r="S24" s="123">
        <f>'Hepworth 2020 - Creamery Meas'!S34</f>
        <v>54.9</v>
      </c>
      <c r="T24" s="123">
        <f>'Hepworth 2020 - Creamery Meas'!T34</f>
        <v>54.3</v>
      </c>
      <c r="U24" s="123">
        <f>'Hepworth 2020 - Creamery Meas'!U34</f>
        <v>54.9</v>
      </c>
      <c r="V24" s="123">
        <f>'Hepworth 2020 - Creamery Meas'!V34</f>
        <v>51.3</v>
      </c>
      <c r="W24" s="123">
        <f>'Hepworth 2020 - Creamery Meas'!W34</f>
        <v>51.9</v>
      </c>
      <c r="X24" s="123">
        <f>'Hepworth 2020 - Creamery Meas'!X34</f>
        <v>51.8</v>
      </c>
      <c r="Y24" s="123">
        <f>'Hepworth 2020 - Creamery Meas'!Y34</f>
        <v>48</v>
      </c>
      <c r="Z24" s="123">
        <f>'Hepworth 2020 - Creamery Meas'!Z34</f>
        <v>46.8</v>
      </c>
      <c r="AA24" s="123">
        <f>'Hepworth 2020 - Creamery Meas'!AA34</f>
        <v>46.6</v>
      </c>
      <c r="AB24" s="123">
        <f>'Hepworth 2020 - Creamery Meas'!AB34</f>
        <v>46.6</v>
      </c>
      <c r="AC24" s="123">
        <f>'Hepworth 2020 - Creamery Meas'!AC34</f>
        <v>45.6</v>
      </c>
      <c r="AD24" s="123">
        <f>'Hepworth 2020 - Creamery Meas'!AD34</f>
        <v>44.3</v>
      </c>
      <c r="AE24" s="123">
        <f>'Hepworth 2020 - Creamery Meas'!AE34</f>
        <v>43.5</v>
      </c>
      <c r="AF24" s="123">
        <f>'Hepworth 2020 - Creamery Meas'!AF34</f>
        <v>40.6</v>
      </c>
      <c r="AG24" s="123">
        <f>'Hepworth 2020 - Creamery Meas'!AG34</f>
        <v>38.799999999999997</v>
      </c>
      <c r="AH24" s="123">
        <f>'Hepworth 2020 - Creamery Meas'!AH34</f>
        <v>36.1</v>
      </c>
      <c r="AI24" s="123">
        <f>'Hepworth 2020 - Creamery Meas'!AI34</f>
        <v>32.299999999999997</v>
      </c>
      <c r="AJ24" s="123">
        <f>'Hepworth 2020 - Creamery Meas'!AJ34</f>
        <v>29.8</v>
      </c>
      <c r="AK24" s="123">
        <f>'Hepworth 2020 - Creamery Meas'!AK34</f>
        <v>24.6</v>
      </c>
      <c r="AL24" s="123">
        <f>'Hepworth 2020 - Creamery Meas'!AL34</f>
        <v>20.7</v>
      </c>
      <c r="AM24" s="123">
        <f>'Hepworth 2020 - Creamery Meas'!AM34</f>
        <v>15.5</v>
      </c>
      <c r="AN24" s="138">
        <f>'Hepworth 2020 - Creamery Meas'!AN34</f>
        <v>11.1</v>
      </c>
    </row>
    <row r="25" spans="3:40" ht="15" thickBot="1" x14ac:dyDescent="0.35">
      <c r="C25" s="404"/>
      <c r="D25" s="277" t="str">
        <f>'Hepworth 2020 - Creamery Meas'!B35</f>
        <v>2020_Hep__CRM_14b</v>
      </c>
      <c r="E25" s="277" t="s">
        <v>531</v>
      </c>
      <c r="F25" s="328" t="s">
        <v>533</v>
      </c>
      <c r="G25" s="96">
        <f>'Hepworth 2020 - Creamery Meas'!G35</f>
        <v>60.8</v>
      </c>
      <c r="H25" s="30">
        <v>1</v>
      </c>
      <c r="I25" s="30" t="s">
        <v>535</v>
      </c>
      <c r="K25" s="139">
        <f>'Hepworth 2020 - Creamery Meas'!K35</f>
        <v>67.099999999999994</v>
      </c>
      <c r="L25" s="125">
        <f>'Hepworth 2020 - Creamery Meas'!L35</f>
        <v>69.599999999999994</v>
      </c>
      <c r="M25" s="125">
        <f>'Hepworth 2020 - Creamery Meas'!M35</f>
        <v>66.3</v>
      </c>
      <c r="N25" s="125">
        <f>'Hepworth 2020 - Creamery Meas'!N35</f>
        <v>69</v>
      </c>
      <c r="O25" s="125">
        <f>'Hepworth 2020 - Creamery Meas'!O35</f>
        <v>63.9</v>
      </c>
      <c r="P25" s="125">
        <f>'Hepworth 2020 - Creamery Meas'!P35</f>
        <v>59</v>
      </c>
      <c r="Q25" s="125">
        <f>'Hepworth 2020 - Creamery Meas'!Q35</f>
        <v>57.9</v>
      </c>
      <c r="R25" s="125">
        <f>'Hepworth 2020 - Creamery Meas'!R35</f>
        <v>56.3</v>
      </c>
      <c r="S25" s="125">
        <f>'Hepworth 2020 - Creamery Meas'!S35</f>
        <v>56.7</v>
      </c>
      <c r="T25" s="125">
        <f>'Hepworth 2020 - Creamery Meas'!T35</f>
        <v>56.2</v>
      </c>
      <c r="U25" s="125">
        <f>'Hepworth 2020 - Creamery Meas'!U35</f>
        <v>56.5</v>
      </c>
      <c r="V25" s="125">
        <f>'Hepworth 2020 - Creamery Meas'!V35</f>
        <v>52.1</v>
      </c>
      <c r="W25" s="125">
        <f>'Hepworth 2020 - Creamery Meas'!W35</f>
        <v>52.7</v>
      </c>
      <c r="X25" s="125">
        <f>'Hepworth 2020 - Creamery Meas'!X35</f>
        <v>53.5</v>
      </c>
      <c r="Y25" s="125">
        <f>'Hepworth 2020 - Creamery Meas'!Y35</f>
        <v>49.9</v>
      </c>
      <c r="Z25" s="125">
        <f>'Hepworth 2020 - Creamery Meas'!Z35</f>
        <v>48.8</v>
      </c>
      <c r="AA25" s="125">
        <f>'Hepworth 2020 - Creamery Meas'!AA35</f>
        <v>47.5</v>
      </c>
      <c r="AB25" s="125">
        <f>'Hepworth 2020 - Creamery Meas'!AB35</f>
        <v>47.5</v>
      </c>
      <c r="AC25" s="125">
        <f>'Hepworth 2020 - Creamery Meas'!AC35</f>
        <v>47</v>
      </c>
      <c r="AD25" s="125">
        <f>'Hepworth 2020 - Creamery Meas'!AD35</f>
        <v>46.7</v>
      </c>
      <c r="AE25" s="125">
        <f>'Hepworth 2020 - Creamery Meas'!AE35</f>
        <v>45.9</v>
      </c>
      <c r="AF25" s="125">
        <f>'Hepworth 2020 - Creamery Meas'!AF35</f>
        <v>43.2</v>
      </c>
      <c r="AG25" s="125">
        <f>'Hepworth 2020 - Creamery Meas'!AG35</f>
        <v>41.1</v>
      </c>
      <c r="AH25" s="125">
        <f>'Hepworth 2020 - Creamery Meas'!AH35</f>
        <v>38</v>
      </c>
      <c r="AI25" s="125">
        <f>'Hepworth 2020 - Creamery Meas'!AI35</f>
        <v>35.4</v>
      </c>
      <c r="AJ25" s="125">
        <f>'Hepworth 2020 - Creamery Meas'!AJ35</f>
        <v>31.9</v>
      </c>
      <c r="AK25" s="125">
        <f>'Hepworth 2020 - Creamery Meas'!AK35</f>
        <v>27.8</v>
      </c>
      <c r="AL25" s="125">
        <f>'Hepworth 2020 - Creamery Meas'!AL35</f>
        <v>24.4</v>
      </c>
      <c r="AM25" s="125">
        <f>'Hepworth 2020 - Creamery Meas'!AM35</f>
        <v>19.3</v>
      </c>
      <c r="AN25" s="140">
        <f>'Hepworth 2020 - Creamery Meas'!AN35</f>
        <v>13.6</v>
      </c>
    </row>
    <row r="26" spans="3:40" x14ac:dyDescent="0.3">
      <c r="C26" s="4"/>
      <c r="H26" s="58"/>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row>
    <row r="27" spans="3:40" x14ac:dyDescent="0.3">
      <c r="C27" s="4"/>
      <c r="H27" s="58"/>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row>
    <row r="28" spans="3:40" x14ac:dyDescent="0.3">
      <c r="C28" s="4"/>
    </row>
    <row r="29" spans="3:40" x14ac:dyDescent="0.3">
      <c r="C29" s="4"/>
    </row>
    <row r="30" spans="3:40" ht="23.4" x14ac:dyDescent="0.3">
      <c r="C30" s="415" t="s">
        <v>544</v>
      </c>
      <c r="D30" s="415"/>
      <c r="E30" s="415"/>
      <c r="F30" s="415"/>
      <c r="G30" s="415"/>
      <c r="H30" s="415"/>
      <c r="I30" s="415"/>
      <c r="J30" s="415"/>
      <c r="K30" s="415"/>
      <c r="L30" s="415"/>
    </row>
    <row r="31" spans="3:40" ht="73.5" customHeight="1" x14ac:dyDescent="0.3">
      <c r="C31" s="416" t="s">
        <v>720</v>
      </c>
      <c r="D31" s="416"/>
      <c r="E31" s="416"/>
      <c r="F31" s="416"/>
      <c r="G31" s="416"/>
      <c r="H31" s="416"/>
      <c r="I31" s="416"/>
      <c r="J31" s="416"/>
      <c r="K31" s="416"/>
      <c r="L31" s="416"/>
    </row>
    <row r="32" spans="3:40" ht="49.05" customHeight="1" x14ac:dyDescent="0.3">
      <c r="C32" s="416" t="s">
        <v>721</v>
      </c>
      <c r="D32" s="416"/>
      <c r="E32" s="416"/>
      <c r="F32" s="416"/>
      <c r="G32" s="416"/>
      <c r="H32" s="416"/>
      <c r="I32" s="416"/>
      <c r="J32" s="416"/>
      <c r="K32" s="416"/>
      <c r="L32" s="416"/>
    </row>
    <row r="33" spans="2:40" ht="23.4" x14ac:dyDescent="0.3">
      <c r="C33" s="414" t="s">
        <v>686</v>
      </c>
      <c r="D33" s="414"/>
      <c r="E33" s="414"/>
      <c r="F33" s="414"/>
      <c r="G33" s="414"/>
      <c r="H33" s="414"/>
      <c r="I33" s="414"/>
      <c r="J33" s="414"/>
      <c r="K33" s="414"/>
      <c r="L33" s="414"/>
    </row>
    <row r="34" spans="2:40" ht="23.4" x14ac:dyDescent="0.3">
      <c r="C34" s="75"/>
      <c r="D34" s="75"/>
      <c r="E34" s="75"/>
      <c r="F34" s="75"/>
      <c r="G34" s="75"/>
      <c r="H34" s="75"/>
      <c r="I34" s="75"/>
      <c r="J34" s="75"/>
      <c r="K34" s="75"/>
      <c r="L34" s="75"/>
    </row>
    <row r="35" spans="2:40" ht="25.8" x14ac:dyDescent="0.5">
      <c r="C35" s="177" t="s">
        <v>545</v>
      </c>
      <c r="D35" s="176"/>
      <c r="E35" s="176"/>
      <c r="F35" s="177"/>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row>
    <row r="36" spans="2:40" ht="15" thickBot="1" x14ac:dyDescent="0.35"/>
    <row r="37" spans="2:40" ht="15" thickBot="1" x14ac:dyDescent="0.35">
      <c r="B37" s="190" t="s">
        <v>206</v>
      </c>
      <c r="K37" s="409" t="s">
        <v>270</v>
      </c>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c r="AJ37" s="410"/>
      <c r="AK37" s="410"/>
      <c r="AL37" s="410"/>
      <c r="AM37" s="410"/>
      <c r="AN37" s="411"/>
    </row>
    <row r="38" spans="2:40" ht="15" thickBot="1" x14ac:dyDescent="0.35">
      <c r="G38" s="412" t="s">
        <v>211</v>
      </c>
      <c r="H38" s="413"/>
      <c r="K38" s="365" t="s">
        <v>41</v>
      </c>
      <c r="L38" s="366"/>
      <c r="M38" s="366"/>
      <c r="N38" s="366"/>
      <c r="O38" s="366"/>
      <c r="P38" s="366"/>
      <c r="Q38" s="366"/>
      <c r="R38" s="366"/>
      <c r="S38" s="366"/>
      <c r="T38" s="366"/>
      <c r="U38" s="366"/>
      <c r="V38" s="366"/>
      <c r="W38" s="366"/>
      <c r="X38" s="366"/>
      <c r="Y38" s="366"/>
      <c r="Z38" s="366"/>
      <c r="AA38" s="366"/>
      <c r="AB38" s="366"/>
      <c r="AC38" s="366"/>
      <c r="AD38" s="366"/>
      <c r="AE38" s="366"/>
      <c r="AF38" s="366"/>
      <c r="AG38" s="366"/>
      <c r="AH38" s="366"/>
      <c r="AI38" s="366"/>
      <c r="AJ38" s="366"/>
      <c r="AK38" s="366"/>
      <c r="AL38" s="366"/>
      <c r="AM38" s="366"/>
      <c r="AN38" s="367"/>
    </row>
    <row r="39" spans="2:40" ht="15" thickBot="1" x14ac:dyDescent="0.35">
      <c r="C39" s="78" t="s">
        <v>715</v>
      </c>
      <c r="D39" s="175" t="s">
        <v>530</v>
      </c>
      <c r="E39" s="180" t="s">
        <v>210</v>
      </c>
      <c r="F39" s="79" t="s">
        <v>240</v>
      </c>
      <c r="G39" s="178" t="s">
        <v>472</v>
      </c>
      <c r="H39" s="179" t="s">
        <v>473</v>
      </c>
      <c r="I39" s="80" t="s">
        <v>6</v>
      </c>
      <c r="K39" s="66">
        <v>25</v>
      </c>
      <c r="L39" s="67">
        <v>31.5</v>
      </c>
      <c r="M39" s="67">
        <v>40</v>
      </c>
      <c r="N39" s="67">
        <v>50</v>
      </c>
      <c r="O39" s="67">
        <v>63</v>
      </c>
      <c r="P39" s="67">
        <v>80</v>
      </c>
      <c r="Q39" s="67">
        <v>100</v>
      </c>
      <c r="R39" s="67">
        <v>125</v>
      </c>
      <c r="S39" s="67">
        <v>160</v>
      </c>
      <c r="T39" s="67">
        <v>200</v>
      </c>
      <c r="U39" s="67">
        <v>250</v>
      </c>
      <c r="V39" s="67">
        <v>315</v>
      </c>
      <c r="W39" s="67">
        <v>400</v>
      </c>
      <c r="X39" s="67">
        <v>500</v>
      </c>
      <c r="Y39" s="67">
        <v>630</v>
      </c>
      <c r="Z39" s="67">
        <v>800</v>
      </c>
      <c r="AA39" s="67">
        <v>1000</v>
      </c>
      <c r="AB39" s="67">
        <v>1250</v>
      </c>
      <c r="AC39" s="67">
        <v>1600</v>
      </c>
      <c r="AD39" s="67">
        <v>2000</v>
      </c>
      <c r="AE39" s="67">
        <v>2500</v>
      </c>
      <c r="AF39" s="67">
        <v>3150</v>
      </c>
      <c r="AG39" s="67">
        <v>4000</v>
      </c>
      <c r="AH39" s="67">
        <v>5000</v>
      </c>
      <c r="AI39" s="67">
        <v>6300</v>
      </c>
      <c r="AJ39" s="67">
        <v>8000</v>
      </c>
      <c r="AK39" s="67">
        <v>10000</v>
      </c>
      <c r="AL39" s="67">
        <v>12500</v>
      </c>
      <c r="AM39" s="67">
        <v>16000</v>
      </c>
      <c r="AN39" s="68">
        <v>20000</v>
      </c>
    </row>
    <row r="40" spans="2:40" ht="15" thickBot="1" x14ac:dyDescent="0.35">
      <c r="C40" s="35" t="s">
        <v>722</v>
      </c>
      <c r="D40" s="36" t="str">
        <f>D19</f>
        <v>2021_Hep__CRM_2_3_4</v>
      </c>
      <c r="E40" s="36" t="str">
        <f t="shared" ref="E40:I40" si="0">E19</f>
        <v>Measurement Data</v>
      </c>
      <c r="F40" s="36" t="str">
        <f t="shared" si="0"/>
        <v>Agitators and Top Mixers</v>
      </c>
      <c r="G40" s="36">
        <f t="shared" si="0"/>
        <v>70</v>
      </c>
      <c r="H40" s="36">
        <f t="shared" si="0"/>
        <v>1</v>
      </c>
      <c r="I40" s="33" t="str">
        <f t="shared" si="0"/>
        <v>definitive' agitator level - Mic elevated above silo</v>
      </c>
      <c r="K40" s="283">
        <f>K19</f>
        <v>52.3</v>
      </c>
      <c r="L40" s="284">
        <f t="shared" ref="L40:AN40" si="1">L19</f>
        <v>59</v>
      </c>
      <c r="M40" s="284">
        <f t="shared" si="1"/>
        <v>56</v>
      </c>
      <c r="N40" s="284">
        <f>N19</f>
        <v>57.9</v>
      </c>
      <c r="O40" s="284">
        <f t="shared" si="1"/>
        <v>62</v>
      </c>
      <c r="P40" s="284">
        <f t="shared" si="1"/>
        <v>61.2</v>
      </c>
      <c r="Q40" s="284">
        <f t="shared" si="1"/>
        <v>74.099999999999994</v>
      </c>
      <c r="R40" s="284">
        <f t="shared" si="1"/>
        <v>57.3</v>
      </c>
      <c r="S40" s="284">
        <f t="shared" si="1"/>
        <v>54.9</v>
      </c>
      <c r="T40" s="284">
        <f t="shared" si="1"/>
        <v>58.6</v>
      </c>
      <c r="U40" s="284">
        <f t="shared" si="1"/>
        <v>60.9</v>
      </c>
      <c r="V40" s="284">
        <f t="shared" si="1"/>
        <v>57.4</v>
      </c>
      <c r="W40" s="284">
        <f t="shared" si="1"/>
        <v>55.5</v>
      </c>
      <c r="X40" s="284">
        <f t="shared" si="1"/>
        <v>58.3</v>
      </c>
      <c r="Y40" s="284">
        <f t="shared" si="1"/>
        <v>63</v>
      </c>
      <c r="Z40" s="284">
        <f t="shared" si="1"/>
        <v>62.7</v>
      </c>
      <c r="AA40" s="284">
        <f t="shared" si="1"/>
        <v>61.1</v>
      </c>
      <c r="AB40" s="284">
        <f t="shared" si="1"/>
        <v>57.6</v>
      </c>
      <c r="AC40" s="284">
        <f t="shared" si="1"/>
        <v>59.2</v>
      </c>
      <c r="AD40" s="284">
        <f t="shared" si="1"/>
        <v>56.8</v>
      </c>
      <c r="AE40" s="284">
        <f t="shared" si="1"/>
        <v>52.4</v>
      </c>
      <c r="AF40" s="284">
        <f t="shared" si="1"/>
        <v>51.5</v>
      </c>
      <c r="AG40" s="284">
        <f t="shared" si="1"/>
        <v>49.6</v>
      </c>
      <c r="AH40" s="284">
        <f t="shared" si="1"/>
        <v>43.2</v>
      </c>
      <c r="AI40" s="284">
        <f t="shared" si="1"/>
        <v>41.4</v>
      </c>
      <c r="AJ40" s="284">
        <f t="shared" si="1"/>
        <v>38.4</v>
      </c>
      <c r="AK40" s="284">
        <f t="shared" si="1"/>
        <v>34.799999999999997</v>
      </c>
      <c r="AL40" s="284">
        <f t="shared" si="1"/>
        <v>29.1</v>
      </c>
      <c r="AM40" s="284">
        <f t="shared" si="1"/>
        <v>23.7</v>
      </c>
      <c r="AN40" s="285">
        <f t="shared" si="1"/>
        <v>17.100000000000001</v>
      </c>
    </row>
    <row r="41" spans="2:40" ht="15" thickBot="1" x14ac:dyDescent="0.35"/>
    <row r="42" spans="2:40" ht="15" thickBot="1" x14ac:dyDescent="0.35">
      <c r="C42" s="1" t="s">
        <v>540</v>
      </c>
      <c r="G42" s="172" t="s">
        <v>541</v>
      </c>
      <c r="K42" s="409" t="s">
        <v>542</v>
      </c>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c r="AI42" s="410"/>
      <c r="AJ42" s="410"/>
      <c r="AK42" s="410"/>
      <c r="AL42" s="410"/>
      <c r="AM42" s="410"/>
      <c r="AN42" s="411"/>
    </row>
    <row r="43" spans="2:40" ht="15" thickBot="1" x14ac:dyDescent="0.35">
      <c r="C43" s="35" t="s">
        <v>209</v>
      </c>
      <c r="D43" s="36" t="str">
        <f>D40</f>
        <v>2021_Hep__CRM_2_3_4</v>
      </c>
      <c r="E43" s="36" t="str">
        <f>E40</f>
        <v>Measurement Data</v>
      </c>
      <c r="F43" s="36" t="str">
        <f>F40</f>
        <v>Agitators and Top Mixers</v>
      </c>
      <c r="G43" s="36">
        <f>G40+20*LOG(1)+11</f>
        <v>81</v>
      </c>
      <c r="H43" s="191" t="s">
        <v>17</v>
      </c>
      <c r="I43" s="250" t="s">
        <v>17</v>
      </c>
      <c r="K43" s="153">
        <f>K40+20*LOG(1)+11</f>
        <v>63.3</v>
      </c>
      <c r="L43" s="192">
        <f t="shared" ref="L43:AN43" si="2">L40+20*LOG(1)+11</f>
        <v>70</v>
      </c>
      <c r="M43" s="192">
        <f t="shared" si="2"/>
        <v>67</v>
      </c>
      <c r="N43" s="192">
        <f t="shared" si="2"/>
        <v>68.900000000000006</v>
      </c>
      <c r="O43" s="192">
        <f t="shared" si="2"/>
        <v>73</v>
      </c>
      <c r="P43" s="192">
        <f t="shared" si="2"/>
        <v>72.2</v>
      </c>
      <c r="Q43" s="192">
        <f t="shared" si="2"/>
        <v>85.1</v>
      </c>
      <c r="R43" s="192">
        <f t="shared" si="2"/>
        <v>68.3</v>
      </c>
      <c r="S43" s="192">
        <f t="shared" si="2"/>
        <v>65.900000000000006</v>
      </c>
      <c r="T43" s="192">
        <f t="shared" si="2"/>
        <v>69.599999999999994</v>
      </c>
      <c r="U43" s="192">
        <f t="shared" si="2"/>
        <v>71.900000000000006</v>
      </c>
      <c r="V43" s="192">
        <f t="shared" si="2"/>
        <v>68.400000000000006</v>
      </c>
      <c r="W43" s="192">
        <f t="shared" si="2"/>
        <v>66.5</v>
      </c>
      <c r="X43" s="192">
        <f t="shared" si="2"/>
        <v>69.3</v>
      </c>
      <c r="Y43" s="192">
        <f t="shared" si="2"/>
        <v>74</v>
      </c>
      <c r="Z43" s="192">
        <f t="shared" si="2"/>
        <v>73.7</v>
      </c>
      <c r="AA43" s="192">
        <f t="shared" si="2"/>
        <v>72.099999999999994</v>
      </c>
      <c r="AB43" s="192">
        <f t="shared" si="2"/>
        <v>68.599999999999994</v>
      </c>
      <c r="AC43" s="192">
        <f t="shared" si="2"/>
        <v>70.2</v>
      </c>
      <c r="AD43" s="192">
        <f t="shared" si="2"/>
        <v>67.8</v>
      </c>
      <c r="AE43" s="192">
        <f t="shared" si="2"/>
        <v>63.4</v>
      </c>
      <c r="AF43" s="192">
        <f t="shared" si="2"/>
        <v>62.5</v>
      </c>
      <c r="AG43" s="192">
        <f t="shared" si="2"/>
        <v>60.6</v>
      </c>
      <c r="AH43" s="192">
        <f t="shared" si="2"/>
        <v>54.2</v>
      </c>
      <c r="AI43" s="192">
        <f t="shared" si="2"/>
        <v>52.4</v>
      </c>
      <c r="AJ43" s="192">
        <f t="shared" si="2"/>
        <v>49.4</v>
      </c>
      <c r="AK43" s="192">
        <f t="shared" si="2"/>
        <v>45.8</v>
      </c>
      <c r="AL43" s="192">
        <f t="shared" si="2"/>
        <v>40.1</v>
      </c>
      <c r="AM43" s="192">
        <f t="shared" si="2"/>
        <v>34.700000000000003</v>
      </c>
      <c r="AN43" s="154">
        <f t="shared" si="2"/>
        <v>28.1</v>
      </c>
    </row>
    <row r="44" spans="2:40" ht="15" thickBot="1" x14ac:dyDescent="0.35">
      <c r="C44" s="10" t="s">
        <v>546</v>
      </c>
    </row>
    <row r="45" spans="2:40" ht="15" thickBot="1" x14ac:dyDescent="0.35">
      <c r="B45" s="190" t="s">
        <v>536</v>
      </c>
      <c r="K45" s="409" t="s">
        <v>270</v>
      </c>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c r="AJ45" s="410"/>
      <c r="AK45" s="410"/>
      <c r="AL45" s="410"/>
      <c r="AM45" s="410"/>
      <c r="AN45" s="411"/>
    </row>
    <row r="46" spans="2:40" ht="15" thickBot="1" x14ac:dyDescent="0.35">
      <c r="C46" s="35"/>
      <c r="D46" s="36" t="s">
        <v>537</v>
      </c>
      <c r="E46" s="36" t="s">
        <v>531</v>
      </c>
      <c r="F46" s="36" t="s">
        <v>538</v>
      </c>
      <c r="G46" s="36" cm="1">
        <f t="array" ref="G46">[1]!dbaverage(G21:G25)</f>
        <v>60.6</v>
      </c>
      <c r="H46" s="36">
        <f>AVERAGE(H21:H25)</f>
        <v>1</v>
      </c>
      <c r="I46" s="33" t="s">
        <v>539</v>
      </c>
      <c r="K46" s="133" cm="1">
        <f t="array" ref="K46">[1]!dbaverage(K21:K25)</f>
        <v>64.8</v>
      </c>
      <c r="L46" s="134" cm="1">
        <f t="array" ref="L46">[1]!dbaverage(L21:L25)</f>
        <v>65.099999999999994</v>
      </c>
      <c r="M46" s="134" cm="1">
        <f t="array" ref="M46">[1]!dbaverage(M21:M25)</f>
        <v>63.6</v>
      </c>
      <c r="N46" s="286" cm="1">
        <f t="array" ref="N46">[1]!dbaverage(N21:N25)</f>
        <v>65.5</v>
      </c>
      <c r="O46" s="286" cm="1">
        <f t="array" ref="O46">[1]!dbaverage(O21:O25)</f>
        <v>61.6</v>
      </c>
      <c r="P46" s="286" cm="1">
        <f t="array" ref="P46">[1]!dbaverage(P21:P25)</f>
        <v>59.4</v>
      </c>
      <c r="Q46" s="286" cm="1">
        <f t="array" ref="Q46">[1]!dbaverage(Q21:Q25)</f>
        <v>58</v>
      </c>
      <c r="R46" s="286" cm="1">
        <f t="array" ref="R46">[1]!dbaverage(R21:R25)</f>
        <v>53.3</v>
      </c>
      <c r="S46" s="286" cm="1">
        <f t="array" ref="S46">[1]!dbaverage(S21:S25)</f>
        <v>54.4</v>
      </c>
      <c r="T46" s="286" cm="1">
        <f t="array" ref="T46">[1]!dbaverage(T21:T25)</f>
        <v>53.8</v>
      </c>
      <c r="U46" s="286" cm="1">
        <f t="array" ref="U46">[1]!dbaverage(U21:U25)</f>
        <v>54.9</v>
      </c>
      <c r="V46" s="286" cm="1">
        <f t="array" ref="V46">[1]!dbaverage(V21:V25)</f>
        <v>51.3</v>
      </c>
      <c r="W46" s="286" cm="1">
        <f t="array" ref="W46">[1]!dbaverage(W21:W25)</f>
        <v>50.9</v>
      </c>
      <c r="X46" s="286" cm="1">
        <f t="array" ref="X46">[1]!dbaverage(X21:X25)</f>
        <v>51.6</v>
      </c>
      <c r="Y46" s="286" cm="1">
        <f t="array" ref="Y46">[1]!dbaverage(Y21:Y25)</f>
        <v>49.6</v>
      </c>
      <c r="Z46" s="286" cm="1">
        <f t="array" ref="Z46">[1]!dbaverage(Z21:Z25)</f>
        <v>50</v>
      </c>
      <c r="AA46" s="286" cm="1">
        <f t="array" ref="AA46">[1]!dbaverage(AA21:AA25)</f>
        <v>48.9</v>
      </c>
      <c r="AB46" s="286" cm="1">
        <f t="array" ref="AB46">[1]!dbaverage(AB21:AB25)</f>
        <v>47.1</v>
      </c>
      <c r="AC46" s="286" cm="1">
        <f t="array" ref="AC46">[1]!dbaverage(AC21:AC25)</f>
        <v>45.5</v>
      </c>
      <c r="AD46" s="286" cm="1">
        <f t="array" ref="AD46">[1]!dbaverage(AD21:AD25)</f>
        <v>44.4</v>
      </c>
      <c r="AE46" s="286" cm="1">
        <f t="array" ref="AE46">[1]!dbaverage(AE21:AE25)</f>
        <v>43</v>
      </c>
      <c r="AF46" s="286" cm="1">
        <f t="array" ref="AF46">[1]!dbaverage(AF21:AF25)</f>
        <v>40.299999999999997</v>
      </c>
      <c r="AG46" s="286" cm="1">
        <f t="array" ref="AG46">[1]!dbaverage(AG21:AG25)</f>
        <v>38.5</v>
      </c>
      <c r="AH46" s="286" cm="1">
        <f t="array" ref="AH46">[1]!dbaverage(AH21:AH25)</f>
        <v>35.1</v>
      </c>
      <c r="AI46" s="286" cm="1">
        <f t="array" ref="AI46">[1]!dbaverage(AI21:AI25)</f>
        <v>31.7</v>
      </c>
      <c r="AJ46" s="286" cm="1">
        <f t="array" ref="AJ46">[1]!dbaverage(AJ21:AJ25)</f>
        <v>28.6</v>
      </c>
      <c r="AK46" s="286" cm="1">
        <f t="array" ref="AK46">[1]!dbaverage(AK21:AK25)</f>
        <v>23.7</v>
      </c>
      <c r="AL46" s="134" cm="1">
        <f t="array" ref="AL46">[1]!dbaverage(AL21:AL25)</f>
        <v>20.100000000000001</v>
      </c>
      <c r="AM46" s="134" cm="1">
        <f t="array" ref="AM46">[1]!dbaverage(AM21:AM25)</f>
        <v>15.4</v>
      </c>
      <c r="AN46" s="132" cm="1">
        <f t="array" ref="AN46">[1]!dbaverage(AN21:AN25)</f>
        <v>11.6</v>
      </c>
    </row>
    <row r="47" spans="2:40" x14ac:dyDescent="0.3">
      <c r="C47" s="10" t="s">
        <v>584</v>
      </c>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row>
    <row r="48" spans="2:40" x14ac:dyDescent="0.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row>
    <row r="49" spans="11:40" x14ac:dyDescent="0.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row>
    <row r="50" spans="11:40" x14ac:dyDescent="0.3">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row>
  </sheetData>
  <mergeCells count="20">
    <mergeCell ref="K45:AN45"/>
    <mergeCell ref="K4:AN4"/>
    <mergeCell ref="G5:H5"/>
    <mergeCell ref="K5:AN5"/>
    <mergeCell ref="I8:I9"/>
    <mergeCell ref="C33:L33"/>
    <mergeCell ref="G38:H38"/>
    <mergeCell ref="K37:AN37"/>
    <mergeCell ref="K38:AN38"/>
    <mergeCell ref="C30:L30"/>
    <mergeCell ref="C32:L32"/>
    <mergeCell ref="C10:C18"/>
    <mergeCell ref="I10:I18"/>
    <mergeCell ref="C31:L31"/>
    <mergeCell ref="C7:C9"/>
    <mergeCell ref="C19:C20"/>
    <mergeCell ref="C21:C25"/>
    <mergeCell ref="E7:E9"/>
    <mergeCell ref="F7:F9"/>
    <mergeCell ref="K42:AN4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0762-1B13-4C9B-BA16-AF3BD2E0DD7B}">
  <sheetPr>
    <tabColor theme="7" tint="-0.499984740745262"/>
  </sheetPr>
  <dimension ref="B2:Q62"/>
  <sheetViews>
    <sheetView topLeftCell="A4" zoomScale="85" zoomScaleNormal="85" workbookViewId="0">
      <selection activeCell="E43" sqref="E43"/>
    </sheetView>
  </sheetViews>
  <sheetFormatPr defaultRowHeight="14.4" x14ac:dyDescent="0.3"/>
  <cols>
    <col min="2" max="2" width="20.77734375" customWidth="1"/>
    <col min="3" max="3" width="24.6640625" bestFit="1" customWidth="1"/>
    <col min="4" max="4" width="16.77734375" customWidth="1"/>
    <col min="5" max="5" width="13.109375" bestFit="1" customWidth="1"/>
    <col min="6" max="6" width="12.77734375" customWidth="1"/>
    <col min="7" max="7" width="10.77734375" customWidth="1"/>
    <col min="8" max="8" width="12.44140625" customWidth="1"/>
    <col min="9" max="9" width="10.88671875" customWidth="1"/>
  </cols>
  <sheetData>
    <row r="2" spans="2:17" ht="25.8" x14ac:dyDescent="0.5">
      <c r="B2" s="183" t="s">
        <v>543</v>
      </c>
      <c r="C2" s="182"/>
      <c r="D2" s="182"/>
      <c r="E2" s="183"/>
      <c r="F2" s="182"/>
      <c r="G2" s="182"/>
      <c r="H2" s="182"/>
      <c r="I2" s="182"/>
      <c r="J2" s="182"/>
      <c r="K2" s="182"/>
      <c r="L2" s="182"/>
      <c r="M2" s="182"/>
      <c r="N2" s="182"/>
      <c r="O2" s="182"/>
      <c r="P2" s="182"/>
      <c r="Q2" s="182"/>
    </row>
    <row r="4" spans="2:17" x14ac:dyDescent="0.3">
      <c r="B4" s="190" t="s">
        <v>548</v>
      </c>
      <c r="C4" t="s">
        <v>549</v>
      </c>
    </row>
    <row r="6" spans="2:17" x14ac:dyDescent="0.3">
      <c r="B6" s="190" t="s">
        <v>547</v>
      </c>
      <c r="C6" t="s">
        <v>552</v>
      </c>
    </row>
    <row r="8" spans="2:17" x14ac:dyDescent="0.3">
      <c r="B8" s="190" t="s">
        <v>550</v>
      </c>
      <c r="C8" t="s">
        <v>723</v>
      </c>
      <c r="D8" t="s">
        <v>724</v>
      </c>
    </row>
    <row r="9" spans="2:17" x14ac:dyDescent="0.3">
      <c r="D9" t="s">
        <v>551</v>
      </c>
    </row>
    <row r="10" spans="2:17" x14ac:dyDescent="0.3">
      <c r="D10" t="s">
        <v>725</v>
      </c>
    </row>
    <row r="12" spans="2:17" x14ac:dyDescent="0.3">
      <c r="D12" t="s">
        <v>555</v>
      </c>
      <c r="E12" t="s">
        <v>559</v>
      </c>
    </row>
    <row r="13" spans="2:17" x14ac:dyDescent="0.3">
      <c r="D13" t="s">
        <v>556</v>
      </c>
      <c r="E13" t="s">
        <v>558</v>
      </c>
    </row>
    <row r="14" spans="2:17" x14ac:dyDescent="0.3">
      <c r="D14" t="s">
        <v>557</v>
      </c>
      <c r="E14" t="s">
        <v>560</v>
      </c>
      <c r="F14" t="s">
        <v>561</v>
      </c>
    </row>
    <row r="49" spans="2:17" ht="25.8" x14ac:dyDescent="0.5">
      <c r="B49" s="177" t="s">
        <v>545</v>
      </c>
      <c r="C49" s="176"/>
      <c r="D49" s="176"/>
      <c r="E49" s="176"/>
      <c r="F49" s="176"/>
      <c r="G49" s="176"/>
      <c r="H49" s="176"/>
      <c r="I49" s="176"/>
      <c r="J49" s="176"/>
      <c r="K49" s="176"/>
      <c r="L49" s="176"/>
      <c r="M49" s="176"/>
      <c r="N49" s="176"/>
      <c r="O49" s="176"/>
      <c r="P49" s="176"/>
      <c r="Q49" s="176"/>
    </row>
    <row r="51" spans="2:17" x14ac:dyDescent="0.3">
      <c r="B51" s="190" t="s">
        <v>548</v>
      </c>
      <c r="C51" t="s">
        <v>552</v>
      </c>
    </row>
    <row r="53" spans="2:17" x14ac:dyDescent="0.3">
      <c r="B53" s="190" t="s">
        <v>547</v>
      </c>
      <c r="C53" t="s">
        <v>552</v>
      </c>
    </row>
    <row r="55" spans="2:17" x14ac:dyDescent="0.3">
      <c r="B55" s="190" t="s">
        <v>550</v>
      </c>
      <c r="C55" t="s">
        <v>723</v>
      </c>
    </row>
    <row r="57" spans="2:17" ht="15" thickBot="1" x14ac:dyDescent="0.35"/>
    <row r="58" spans="2:17" ht="15" thickBot="1" x14ac:dyDescent="0.35">
      <c r="F58" s="151" t="s">
        <v>211</v>
      </c>
      <c r="G58" s="152"/>
    </row>
    <row r="59" spans="2:17" ht="15" thickBot="1" x14ac:dyDescent="0.35">
      <c r="B59" s="78" t="s">
        <v>715</v>
      </c>
      <c r="C59" s="175" t="s">
        <v>530</v>
      </c>
      <c r="D59" s="180" t="s">
        <v>210</v>
      </c>
      <c r="E59" s="79" t="s">
        <v>240</v>
      </c>
      <c r="F59" s="178" t="s">
        <v>472</v>
      </c>
      <c r="G59" s="179" t="s">
        <v>473</v>
      </c>
      <c r="H59" s="80" t="s">
        <v>6</v>
      </c>
    </row>
    <row r="60" spans="2:17" ht="15" thickBot="1" x14ac:dyDescent="0.35">
      <c r="B60" s="35" t="s">
        <v>292</v>
      </c>
      <c r="C60" s="36" t="s">
        <v>562</v>
      </c>
      <c r="D60" s="36" t="s">
        <v>563</v>
      </c>
      <c r="E60" s="36" t="s">
        <v>550</v>
      </c>
      <c r="F60" s="134">
        <v>60</v>
      </c>
      <c r="G60" s="134">
        <v>1</v>
      </c>
      <c r="H60" s="33" t="s">
        <v>564</v>
      </c>
    </row>
    <row r="62" spans="2:17" x14ac:dyDescent="0.3">
      <c r="B62" s="10" t="s">
        <v>583</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9E09A-61E9-4287-AC91-8E74C3A21876}">
  <sheetPr>
    <tabColor theme="7" tint="-0.499984740745262"/>
  </sheetPr>
  <dimension ref="B2:AS94"/>
  <sheetViews>
    <sheetView topLeftCell="E42" zoomScale="85" zoomScaleNormal="85" workbookViewId="0">
      <selection activeCell="C17" sqref="C17"/>
    </sheetView>
  </sheetViews>
  <sheetFormatPr defaultRowHeight="14.4" x14ac:dyDescent="0.3"/>
  <cols>
    <col min="2" max="2" width="34.33203125" bestFit="1" customWidth="1"/>
    <col min="3" max="3" width="18.77734375" bestFit="1" customWidth="1"/>
    <col min="4" max="4" width="22.5546875" customWidth="1"/>
    <col min="5" max="5" width="38.77734375" bestFit="1" customWidth="1"/>
    <col min="6" max="6" width="15.109375" bestFit="1" customWidth="1"/>
    <col min="7" max="7" width="12" customWidth="1"/>
    <col min="8" max="8" width="30.6640625" customWidth="1"/>
    <col min="9" max="9" width="76.6640625" bestFit="1" customWidth="1"/>
    <col min="10" max="11" width="9.21875" bestFit="1" customWidth="1"/>
    <col min="12" max="12" width="10.109375" bestFit="1" customWidth="1"/>
    <col min="13" max="19" width="5.5546875" bestFit="1" customWidth="1"/>
    <col min="20" max="20" width="5.44140625" bestFit="1" customWidth="1"/>
    <col min="21" max="35" width="4.88671875" bestFit="1" customWidth="1"/>
    <col min="36" max="39" width="5.77734375" bestFit="1" customWidth="1"/>
    <col min="43" max="43" width="12.5546875" customWidth="1"/>
    <col min="45" max="45" width="10.21875" customWidth="1"/>
  </cols>
  <sheetData>
    <row r="2" spans="2:39" ht="25.8" x14ac:dyDescent="0.5">
      <c r="B2" s="183" t="s">
        <v>543</v>
      </c>
      <c r="C2" s="182"/>
      <c r="D2" s="182"/>
      <c r="E2" s="183"/>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row>
    <row r="4" spans="2:39" x14ac:dyDescent="0.3">
      <c r="B4" s="190" t="s">
        <v>585</v>
      </c>
      <c r="C4" t="s">
        <v>723</v>
      </c>
      <c r="D4" t="s">
        <v>726</v>
      </c>
    </row>
    <row r="5" spans="2:39" ht="14.55" customHeight="1" x14ac:dyDescent="0.3"/>
    <row r="6" spans="2:39" ht="15" thickBot="1" x14ac:dyDescent="0.35">
      <c r="B6" s="190" t="s">
        <v>586</v>
      </c>
    </row>
    <row r="7" spans="2:39" ht="15" thickBot="1" x14ac:dyDescent="0.35">
      <c r="J7" s="409" t="s">
        <v>270</v>
      </c>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0"/>
      <c r="AJ7" s="410"/>
      <c r="AK7" s="410"/>
      <c r="AL7" s="410"/>
      <c r="AM7" s="411"/>
    </row>
    <row r="8" spans="2:39" ht="15" thickBot="1" x14ac:dyDescent="0.35">
      <c r="F8" s="412" t="s">
        <v>211</v>
      </c>
      <c r="G8" s="413"/>
      <c r="J8" s="365" t="s">
        <v>41</v>
      </c>
      <c r="K8" s="366"/>
      <c r="L8" s="366"/>
      <c r="M8" s="366"/>
      <c r="N8" s="366"/>
      <c r="O8" s="366"/>
      <c r="P8" s="366"/>
      <c r="Q8" s="366"/>
      <c r="R8" s="366"/>
      <c r="S8" s="366"/>
      <c r="T8" s="366"/>
      <c r="U8" s="366"/>
      <c r="V8" s="366"/>
      <c r="W8" s="366"/>
      <c r="X8" s="366"/>
      <c r="Y8" s="366"/>
      <c r="Z8" s="366"/>
      <c r="AA8" s="366"/>
      <c r="AB8" s="366"/>
      <c r="AC8" s="366"/>
      <c r="AD8" s="366"/>
      <c r="AE8" s="366"/>
      <c r="AF8" s="366"/>
      <c r="AG8" s="366"/>
      <c r="AH8" s="366"/>
      <c r="AI8" s="366"/>
      <c r="AJ8" s="366"/>
      <c r="AK8" s="366"/>
      <c r="AL8" s="366"/>
      <c r="AM8" s="367"/>
    </row>
    <row r="9" spans="2:39" ht="15" customHeight="1" thickBot="1" x14ac:dyDescent="0.35">
      <c r="B9" s="156" t="s">
        <v>715</v>
      </c>
      <c r="C9" s="212" t="s">
        <v>530</v>
      </c>
      <c r="D9" s="213" t="s">
        <v>210</v>
      </c>
      <c r="E9" s="214" t="s">
        <v>208</v>
      </c>
      <c r="F9" s="172" t="s">
        <v>589</v>
      </c>
      <c r="G9" s="215" t="s">
        <v>587</v>
      </c>
      <c r="H9" s="216" t="s">
        <v>6</v>
      </c>
      <c r="J9" s="66">
        <v>25</v>
      </c>
      <c r="K9" s="67">
        <v>31.5</v>
      </c>
      <c r="L9" s="67">
        <v>40</v>
      </c>
      <c r="M9" s="67">
        <v>50</v>
      </c>
      <c r="N9" s="67">
        <v>63</v>
      </c>
      <c r="O9" s="67">
        <v>80</v>
      </c>
      <c r="P9" s="67">
        <v>100</v>
      </c>
      <c r="Q9" s="67">
        <v>125</v>
      </c>
      <c r="R9" s="67">
        <v>160</v>
      </c>
      <c r="S9" s="67">
        <v>200</v>
      </c>
      <c r="T9" s="67">
        <v>250</v>
      </c>
      <c r="U9" s="67">
        <v>315</v>
      </c>
      <c r="V9" s="67">
        <v>400</v>
      </c>
      <c r="W9" s="67">
        <v>500</v>
      </c>
      <c r="X9" s="67">
        <v>630</v>
      </c>
      <c r="Y9" s="67">
        <v>800</v>
      </c>
      <c r="Z9" s="67">
        <v>1000</v>
      </c>
      <c r="AA9" s="67">
        <v>1250</v>
      </c>
      <c r="AB9" s="67">
        <v>1600</v>
      </c>
      <c r="AC9" s="67">
        <v>2000</v>
      </c>
      <c r="AD9" s="67">
        <v>2500</v>
      </c>
      <c r="AE9" s="67">
        <v>3150</v>
      </c>
      <c r="AF9" s="67">
        <v>4000</v>
      </c>
      <c r="AG9" s="67">
        <v>5000</v>
      </c>
      <c r="AH9" s="67">
        <v>6300</v>
      </c>
      <c r="AI9" s="67">
        <v>8000</v>
      </c>
      <c r="AJ9" s="67">
        <v>10000</v>
      </c>
      <c r="AK9" s="67">
        <v>12500</v>
      </c>
      <c r="AL9" s="67">
        <v>16000</v>
      </c>
      <c r="AM9" s="68">
        <v>20000</v>
      </c>
    </row>
    <row r="10" spans="2:39" x14ac:dyDescent="0.3">
      <c r="B10" s="405" t="s">
        <v>285</v>
      </c>
      <c r="C10" s="218" t="str">
        <f>'Hepworth 2021 - Creamery Meas'!B11</f>
        <v>2021_Hep__CRM_17</v>
      </c>
      <c r="D10" s="209" t="s">
        <v>531</v>
      </c>
      <c r="E10" s="209" t="str">
        <f>'Hepworth 2021 - Creamery Meas'!E11</f>
        <v>Outside GOS Bulk Loading CIP Container</v>
      </c>
      <c r="F10" s="40">
        <f>'Agitator and Top Mixer'!L15</f>
        <v>0</v>
      </c>
      <c r="G10" s="40">
        <f>'Agitator and Top Mixer'!M15</f>
        <v>0</v>
      </c>
      <c r="H10" s="219" t="str">
        <f>'Hepworth 2021 - Creamery Meas'!F11</f>
        <v>No noise audible</v>
      </c>
      <c r="J10" s="332" t="s">
        <v>17</v>
      </c>
      <c r="K10" s="262" t="s">
        <v>17</v>
      </c>
      <c r="L10" s="262" t="s">
        <v>17</v>
      </c>
      <c r="M10" s="262" t="s">
        <v>17</v>
      </c>
      <c r="N10" s="262" t="s">
        <v>17</v>
      </c>
      <c r="O10" s="262" t="s">
        <v>17</v>
      </c>
      <c r="P10" s="262" t="s">
        <v>17</v>
      </c>
      <c r="Q10" s="262" t="s">
        <v>17</v>
      </c>
      <c r="R10" s="262" t="s">
        <v>17</v>
      </c>
      <c r="S10" s="262" t="s">
        <v>17</v>
      </c>
      <c r="T10" s="262" t="s">
        <v>17</v>
      </c>
      <c r="U10" s="262" t="s">
        <v>17</v>
      </c>
      <c r="V10" s="262" t="s">
        <v>17</v>
      </c>
      <c r="W10" s="262" t="s">
        <v>17</v>
      </c>
      <c r="X10" s="262" t="s">
        <v>17</v>
      </c>
      <c r="Y10" s="262" t="s">
        <v>17</v>
      </c>
      <c r="Z10" s="262" t="s">
        <v>17</v>
      </c>
      <c r="AA10" s="262" t="s">
        <v>17</v>
      </c>
      <c r="AB10" s="262" t="s">
        <v>17</v>
      </c>
      <c r="AC10" s="262" t="s">
        <v>17</v>
      </c>
      <c r="AD10" s="262" t="s">
        <v>17</v>
      </c>
      <c r="AE10" s="262" t="s">
        <v>17</v>
      </c>
      <c r="AF10" s="262" t="s">
        <v>17</v>
      </c>
      <c r="AG10" s="262" t="s">
        <v>17</v>
      </c>
      <c r="AH10" s="262" t="s">
        <v>17</v>
      </c>
      <c r="AI10" s="262" t="s">
        <v>17</v>
      </c>
      <c r="AJ10" s="262" t="s">
        <v>17</v>
      </c>
      <c r="AK10" s="262" t="s">
        <v>17</v>
      </c>
      <c r="AL10" s="262" t="s">
        <v>17</v>
      </c>
      <c r="AM10" s="264" t="s">
        <v>17</v>
      </c>
    </row>
    <row r="11" spans="2:39" ht="15" thickBot="1" x14ac:dyDescent="0.35">
      <c r="B11" s="404"/>
      <c r="C11" s="220" t="str">
        <f>'Hepworth 2021 - Creamery Meas'!B12</f>
        <v>2021_Hep__CRM_18</v>
      </c>
      <c r="D11" s="221" t="s">
        <v>531</v>
      </c>
      <c r="E11" s="221" t="str">
        <f>'Hepworth 2021 - Creamery Meas'!E12</f>
        <v>Inside GOS Bulk Loading CIP Container</v>
      </c>
      <c r="F11" s="318">
        <f>'Hepworth 2021 - Creamery Meas'!J12</f>
        <v>56.8</v>
      </c>
      <c r="G11" s="316" t="s">
        <v>588</v>
      </c>
      <c r="H11" s="222" t="str">
        <f>'Hepworth 2021 - Creamery Meas'!F12</f>
        <v>Internal Reverberant level</v>
      </c>
      <c r="J11" s="105">
        <f>'Hepworth 2021 - Creamery Meas'!K12</f>
        <v>60.5</v>
      </c>
      <c r="K11" s="107">
        <f>'Hepworth 2021 - Creamery Meas'!L12</f>
        <v>57.9</v>
      </c>
      <c r="L11" s="107">
        <f>'Hepworth 2021 - Creamery Meas'!M12</f>
        <v>52.9</v>
      </c>
      <c r="M11" s="107">
        <f>'Hepworth 2021 - Creamery Meas'!N12</f>
        <v>60.3</v>
      </c>
      <c r="N11" s="107">
        <f>'Hepworth 2021 - Creamery Meas'!O12</f>
        <v>50.6</v>
      </c>
      <c r="O11" s="107">
        <f>'Hepworth 2021 - Creamery Meas'!P12</f>
        <v>57.7</v>
      </c>
      <c r="P11" s="107">
        <f>'Hepworth 2021 - Creamery Meas'!Q12</f>
        <v>55.4</v>
      </c>
      <c r="Q11" s="107">
        <f>'Hepworth 2021 - Creamery Meas'!R12</f>
        <v>51.9</v>
      </c>
      <c r="R11" s="107">
        <f>'Hepworth 2021 - Creamery Meas'!S12</f>
        <v>43.5</v>
      </c>
      <c r="S11" s="107">
        <f>'Hepworth 2021 - Creamery Meas'!T12</f>
        <v>41.8</v>
      </c>
      <c r="T11" s="107">
        <f>'Hepworth 2021 - Creamery Meas'!U12</f>
        <v>43</v>
      </c>
      <c r="U11" s="107">
        <f>'Hepworth 2021 - Creamery Meas'!V12</f>
        <v>45.2</v>
      </c>
      <c r="V11" s="107">
        <f>'Hepworth 2021 - Creamery Meas'!W12</f>
        <v>43.1</v>
      </c>
      <c r="W11" s="107">
        <f>'Hepworth 2021 - Creamery Meas'!X12</f>
        <v>48.4</v>
      </c>
      <c r="X11" s="107">
        <f>'Hepworth 2021 - Creamery Meas'!Y12</f>
        <v>47.8</v>
      </c>
      <c r="Y11" s="107">
        <f>'Hepworth 2021 - Creamery Meas'!Z12</f>
        <v>47.9</v>
      </c>
      <c r="Z11" s="107">
        <f>'Hepworth 2021 - Creamery Meas'!AA12</f>
        <v>48.9</v>
      </c>
      <c r="AA11" s="107">
        <f>'Hepworth 2021 - Creamery Meas'!AB12</f>
        <v>46.9</v>
      </c>
      <c r="AB11" s="107">
        <f>'Hepworth 2021 - Creamery Meas'!AC12</f>
        <v>45.1</v>
      </c>
      <c r="AC11" s="107">
        <f>'Hepworth 2021 - Creamery Meas'!AD12</f>
        <v>42.6</v>
      </c>
      <c r="AD11" s="107">
        <f>'Hepworth 2021 - Creamery Meas'!AE12</f>
        <v>43.5</v>
      </c>
      <c r="AE11" s="107">
        <f>'Hepworth 2021 - Creamery Meas'!AF12</f>
        <v>41</v>
      </c>
      <c r="AF11" s="107">
        <f>'Hepworth 2021 - Creamery Meas'!AG12</f>
        <v>40.4</v>
      </c>
      <c r="AG11" s="107">
        <f>'Hepworth 2021 - Creamery Meas'!AH12</f>
        <v>39.700000000000003</v>
      </c>
      <c r="AH11" s="107">
        <f>'Hepworth 2021 - Creamery Meas'!AI12</f>
        <v>31.8</v>
      </c>
      <c r="AI11" s="107">
        <f>'Hepworth 2021 - Creamery Meas'!AJ12</f>
        <v>26.3</v>
      </c>
      <c r="AJ11" s="107">
        <f>'Hepworth 2021 - Creamery Meas'!AK12</f>
        <v>21.2</v>
      </c>
      <c r="AK11" s="107">
        <f>'Hepworth 2021 - Creamery Meas'!AL12</f>
        <v>18.600000000000001</v>
      </c>
      <c r="AL11" s="107">
        <f>'Hepworth 2021 - Creamery Meas'!AM12</f>
        <v>19.5</v>
      </c>
      <c r="AM11" s="119">
        <f>'Hepworth 2021 - Creamery Meas'!AN12</f>
        <v>13.3</v>
      </c>
    </row>
    <row r="12" spans="2:39" x14ac:dyDescent="0.3">
      <c r="B12" s="210"/>
      <c r="C12" s="4"/>
      <c r="D12" s="210"/>
      <c r="E12" s="210"/>
      <c r="F12" s="184"/>
      <c r="G12" s="184"/>
      <c r="H12" s="217"/>
    </row>
    <row r="13" spans="2:39" ht="23.55" customHeight="1" x14ac:dyDescent="0.3">
      <c r="B13" s="415" t="s">
        <v>544</v>
      </c>
      <c r="C13" s="415"/>
      <c r="D13" s="415"/>
      <c r="E13" s="415"/>
      <c r="F13" s="415"/>
      <c r="G13" s="415"/>
      <c r="H13" s="415"/>
      <c r="I13" s="415"/>
      <c r="J13" s="415"/>
      <c r="K13" s="415"/>
    </row>
    <row r="14" spans="2:39" ht="49.5" customHeight="1" x14ac:dyDescent="0.3">
      <c r="B14" s="416" t="s">
        <v>729</v>
      </c>
      <c r="C14" s="416"/>
      <c r="D14" s="416"/>
      <c r="E14" s="416"/>
      <c r="F14" s="416"/>
      <c r="G14" s="416"/>
      <c r="H14" s="416"/>
      <c r="I14" s="416"/>
      <c r="J14" s="416"/>
      <c r="K14" s="416"/>
    </row>
    <row r="15" spans="2:39" ht="23.55" customHeight="1" x14ac:dyDescent="0.3">
      <c r="B15" s="416" t="s">
        <v>730</v>
      </c>
      <c r="C15" s="416"/>
      <c r="D15" s="416"/>
      <c r="E15" s="416"/>
      <c r="F15" s="416"/>
      <c r="G15" s="416"/>
      <c r="H15" s="416"/>
      <c r="I15" s="416"/>
      <c r="J15" s="416"/>
      <c r="K15" s="416"/>
    </row>
    <row r="17" spans="2:45" ht="25.8" x14ac:dyDescent="0.5">
      <c r="B17" s="177" t="s">
        <v>545</v>
      </c>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row>
    <row r="19" spans="2:45" ht="15" thickBot="1" x14ac:dyDescent="0.35">
      <c r="B19" s="190" t="s">
        <v>585</v>
      </c>
    </row>
    <row r="20" spans="2:45" ht="15" thickBot="1" x14ac:dyDescent="0.35">
      <c r="F20" s="417" t="s">
        <v>211</v>
      </c>
      <c r="G20" s="418"/>
      <c r="J20" s="409" t="s">
        <v>270</v>
      </c>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0"/>
      <c r="AM20" s="411"/>
    </row>
    <row r="21" spans="2:45" ht="15" thickBot="1" x14ac:dyDescent="0.35">
      <c r="B21" s="78" t="s">
        <v>715</v>
      </c>
      <c r="C21" s="175" t="s">
        <v>530</v>
      </c>
      <c r="D21" s="180" t="s">
        <v>210</v>
      </c>
      <c r="E21" s="79" t="s">
        <v>240</v>
      </c>
      <c r="F21" s="178" t="s">
        <v>472</v>
      </c>
      <c r="G21" s="172" t="s">
        <v>473</v>
      </c>
      <c r="H21" s="80" t="s">
        <v>6</v>
      </c>
      <c r="J21" s="365" t="s">
        <v>41</v>
      </c>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c r="AM21" s="367"/>
    </row>
    <row r="22" spans="2:45" ht="15" thickBot="1" x14ac:dyDescent="0.35">
      <c r="B22" s="223" t="s">
        <v>303</v>
      </c>
      <c r="C22" s="63" t="s">
        <v>678</v>
      </c>
      <c r="D22" s="63" t="s">
        <v>563</v>
      </c>
      <c r="E22" s="63" t="s">
        <v>727</v>
      </c>
      <c r="F22" s="40">
        <v>80</v>
      </c>
      <c r="G22" s="117" t="s">
        <v>588</v>
      </c>
      <c r="H22" s="37" t="s">
        <v>564</v>
      </c>
      <c r="J22" s="66">
        <v>25</v>
      </c>
      <c r="K22" s="67">
        <v>31.5</v>
      </c>
      <c r="L22" s="67">
        <v>40</v>
      </c>
      <c r="M22" s="67">
        <v>50</v>
      </c>
      <c r="N22" s="67">
        <v>63</v>
      </c>
      <c r="O22" s="67">
        <v>80</v>
      </c>
      <c r="P22" s="67">
        <v>100</v>
      </c>
      <c r="Q22" s="67">
        <v>125</v>
      </c>
      <c r="R22" s="67">
        <v>160</v>
      </c>
      <c r="S22" s="67">
        <v>200</v>
      </c>
      <c r="T22" s="67">
        <v>250</v>
      </c>
      <c r="U22" s="67">
        <v>315</v>
      </c>
      <c r="V22" s="67">
        <v>400</v>
      </c>
      <c r="W22" s="67">
        <v>500</v>
      </c>
      <c r="X22" s="67">
        <v>630</v>
      </c>
      <c r="Y22" s="67">
        <v>800</v>
      </c>
      <c r="Z22" s="67">
        <v>1000</v>
      </c>
      <c r="AA22" s="67">
        <v>1250</v>
      </c>
      <c r="AB22" s="67">
        <v>1600</v>
      </c>
      <c r="AC22" s="67">
        <v>2000</v>
      </c>
      <c r="AD22" s="67">
        <v>2500</v>
      </c>
      <c r="AE22" s="67">
        <v>3150</v>
      </c>
      <c r="AF22" s="67">
        <v>4000</v>
      </c>
      <c r="AG22" s="67">
        <v>5000</v>
      </c>
      <c r="AH22" s="67">
        <v>6300</v>
      </c>
      <c r="AI22" s="67">
        <v>8000</v>
      </c>
      <c r="AJ22" s="67">
        <v>10000</v>
      </c>
      <c r="AK22" s="67">
        <v>12500</v>
      </c>
      <c r="AL22" s="67">
        <v>16000</v>
      </c>
      <c r="AM22" s="68">
        <v>20000</v>
      </c>
    </row>
    <row r="23" spans="2:45" ht="15" thickBot="1" x14ac:dyDescent="0.35">
      <c r="B23" s="211" t="s">
        <v>285</v>
      </c>
      <c r="C23" s="22" t="str">
        <f>C11</f>
        <v>2021_Hep__CRM_18</v>
      </c>
      <c r="D23" s="22" t="str">
        <f>D11</f>
        <v>Measurement Data</v>
      </c>
      <c r="E23" s="22" t="str">
        <f>E11</f>
        <v>Inside GOS Bulk Loading CIP Container</v>
      </c>
      <c r="F23" s="315">
        <f>F11</f>
        <v>56.8</v>
      </c>
      <c r="G23" s="119" t="s">
        <v>588</v>
      </c>
      <c r="H23" s="39" t="s">
        <v>594</v>
      </c>
      <c r="J23" s="133">
        <f t="shared" ref="J23:AM23" si="0">J11</f>
        <v>60.5</v>
      </c>
      <c r="K23" s="134">
        <f t="shared" si="0"/>
        <v>57.9</v>
      </c>
      <c r="L23" s="134">
        <f t="shared" si="0"/>
        <v>52.9</v>
      </c>
      <c r="M23" s="286">
        <f t="shared" si="0"/>
        <v>60.3</v>
      </c>
      <c r="N23" s="286">
        <f t="shared" si="0"/>
        <v>50.6</v>
      </c>
      <c r="O23" s="286">
        <f t="shared" si="0"/>
        <v>57.7</v>
      </c>
      <c r="P23" s="286">
        <f t="shared" si="0"/>
        <v>55.4</v>
      </c>
      <c r="Q23" s="286">
        <f t="shared" si="0"/>
        <v>51.9</v>
      </c>
      <c r="R23" s="286">
        <f t="shared" si="0"/>
        <v>43.5</v>
      </c>
      <c r="S23" s="286">
        <f t="shared" si="0"/>
        <v>41.8</v>
      </c>
      <c r="T23" s="286">
        <f t="shared" si="0"/>
        <v>43</v>
      </c>
      <c r="U23" s="286">
        <f t="shared" si="0"/>
        <v>45.2</v>
      </c>
      <c r="V23" s="286">
        <f t="shared" si="0"/>
        <v>43.1</v>
      </c>
      <c r="W23" s="286">
        <f t="shared" si="0"/>
        <v>48.4</v>
      </c>
      <c r="X23" s="286">
        <f t="shared" si="0"/>
        <v>47.8</v>
      </c>
      <c r="Y23" s="286">
        <f t="shared" si="0"/>
        <v>47.9</v>
      </c>
      <c r="Z23" s="286">
        <f t="shared" si="0"/>
        <v>48.9</v>
      </c>
      <c r="AA23" s="286">
        <f t="shared" si="0"/>
        <v>46.9</v>
      </c>
      <c r="AB23" s="286">
        <f t="shared" si="0"/>
        <v>45.1</v>
      </c>
      <c r="AC23" s="286">
        <f t="shared" si="0"/>
        <v>42.6</v>
      </c>
      <c r="AD23" s="286">
        <f t="shared" si="0"/>
        <v>43.5</v>
      </c>
      <c r="AE23" s="286">
        <f t="shared" si="0"/>
        <v>41</v>
      </c>
      <c r="AF23" s="286">
        <f t="shared" si="0"/>
        <v>40.4</v>
      </c>
      <c r="AG23" s="286">
        <f t="shared" si="0"/>
        <v>39.700000000000003</v>
      </c>
      <c r="AH23" s="286">
        <f t="shared" si="0"/>
        <v>31.8</v>
      </c>
      <c r="AI23" s="286">
        <f t="shared" si="0"/>
        <v>26.3</v>
      </c>
      <c r="AJ23" s="286">
        <f t="shared" si="0"/>
        <v>21.2</v>
      </c>
      <c r="AK23" s="134">
        <f t="shared" si="0"/>
        <v>18.600000000000001</v>
      </c>
      <c r="AL23" s="134">
        <f t="shared" si="0"/>
        <v>19.5</v>
      </c>
      <c r="AM23" s="132">
        <f t="shared" si="0"/>
        <v>13.3</v>
      </c>
    </row>
    <row r="24" spans="2:45" ht="15" thickBot="1" x14ac:dyDescent="0.35">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row>
    <row r="25" spans="2:45" ht="15" thickBot="1" x14ac:dyDescent="0.35">
      <c r="J25" s="409" t="s">
        <v>590</v>
      </c>
      <c r="K25" s="410"/>
      <c r="L25" s="410"/>
      <c r="M25" s="410"/>
      <c r="N25" s="410"/>
      <c r="O25" s="410"/>
      <c r="P25" s="410"/>
      <c r="Q25" s="410"/>
      <c r="R25" s="410"/>
      <c r="S25" s="410"/>
      <c r="T25" s="410"/>
      <c r="U25" s="410"/>
      <c r="V25" s="410"/>
      <c r="W25" s="410" t="s">
        <v>590</v>
      </c>
      <c r="X25" s="410"/>
      <c r="Y25" s="410"/>
      <c r="Z25" s="410"/>
      <c r="AA25" s="410"/>
      <c r="AB25" s="410"/>
      <c r="AC25" s="410"/>
      <c r="AD25" s="410"/>
      <c r="AE25" s="410"/>
      <c r="AF25" s="410"/>
      <c r="AG25" s="410"/>
      <c r="AH25" s="410"/>
      <c r="AI25" s="410"/>
      <c r="AJ25" s="410"/>
      <c r="AK25" s="410"/>
      <c r="AL25" s="410"/>
      <c r="AM25" s="411"/>
    </row>
    <row r="26" spans="2:45" ht="15" thickBot="1" x14ac:dyDescent="0.35">
      <c r="J26" s="133">
        <v>-44.7</v>
      </c>
      <c r="K26" s="134">
        <v>-39.4</v>
      </c>
      <c r="L26" s="134">
        <v>-34.6</v>
      </c>
      <c r="M26" s="134">
        <v>-30.2</v>
      </c>
      <c r="N26" s="134">
        <v>-26.2</v>
      </c>
      <c r="O26" s="134">
        <v>-22.5</v>
      </c>
      <c r="P26" s="134">
        <v>-19.100000000000001</v>
      </c>
      <c r="Q26" s="134">
        <v>-16.100000000000001</v>
      </c>
      <c r="R26" s="134">
        <v>-13.4</v>
      </c>
      <c r="S26" s="134">
        <v>-10.9</v>
      </c>
      <c r="T26" s="134">
        <v>-8.6</v>
      </c>
      <c r="U26" s="134">
        <v>-6.6</v>
      </c>
      <c r="V26" s="134">
        <v>-4.2</v>
      </c>
      <c r="W26" s="134">
        <v>-3.2</v>
      </c>
      <c r="X26" s="134">
        <v>-1.9</v>
      </c>
      <c r="Y26" s="134">
        <v>-0.8</v>
      </c>
      <c r="Z26" s="134">
        <v>0</v>
      </c>
      <c r="AA26" s="134">
        <v>0.6</v>
      </c>
      <c r="AB26" s="134">
        <v>1</v>
      </c>
      <c r="AC26" s="134">
        <v>1.2</v>
      </c>
      <c r="AD26" s="134">
        <v>1.3</v>
      </c>
      <c r="AE26" s="134">
        <v>1.2</v>
      </c>
      <c r="AF26" s="134">
        <v>1</v>
      </c>
      <c r="AG26" s="134">
        <v>0.5</v>
      </c>
      <c r="AH26" s="134">
        <v>-0.1</v>
      </c>
      <c r="AI26" s="134">
        <v>-1.1000000000000001</v>
      </c>
      <c r="AJ26" s="134">
        <v>-2.5</v>
      </c>
      <c r="AK26" s="134">
        <v>-4.3</v>
      </c>
      <c r="AL26" s="134">
        <v>-6.6</v>
      </c>
      <c r="AM26" s="132">
        <v>-9.3000000000000007</v>
      </c>
    </row>
    <row r="27" spans="2:45" ht="15" thickBot="1" x14ac:dyDescent="0.35">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row>
    <row r="28" spans="2:45" ht="15" customHeight="1" thickBot="1" x14ac:dyDescent="0.35">
      <c r="J28" s="409" t="s">
        <v>591</v>
      </c>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1"/>
      <c r="AO28" s="333" t="s">
        <v>592</v>
      </c>
      <c r="AQ28" s="333" t="s">
        <v>593</v>
      </c>
      <c r="AR28" s="58"/>
      <c r="AS28" s="333" t="s">
        <v>677</v>
      </c>
    </row>
    <row r="29" spans="2:45" ht="15" thickBot="1" x14ac:dyDescent="0.35">
      <c r="J29" s="133">
        <f>J23+J26</f>
        <v>15.799999999999997</v>
      </c>
      <c r="K29" s="134">
        <f t="shared" ref="K29:AM29" si="1">K23+K26</f>
        <v>18.5</v>
      </c>
      <c r="L29" s="134">
        <f t="shared" si="1"/>
        <v>18.299999999999997</v>
      </c>
      <c r="M29" s="134">
        <f t="shared" si="1"/>
        <v>30.099999999999998</v>
      </c>
      <c r="N29" s="134">
        <f t="shared" si="1"/>
        <v>24.400000000000002</v>
      </c>
      <c r="O29" s="134">
        <f t="shared" si="1"/>
        <v>35.200000000000003</v>
      </c>
      <c r="P29" s="134">
        <f t="shared" si="1"/>
        <v>36.299999999999997</v>
      </c>
      <c r="Q29" s="134">
        <f t="shared" si="1"/>
        <v>35.799999999999997</v>
      </c>
      <c r="R29" s="134">
        <f t="shared" si="1"/>
        <v>30.1</v>
      </c>
      <c r="S29" s="134">
        <f t="shared" si="1"/>
        <v>30.9</v>
      </c>
      <c r="T29" s="134">
        <f t="shared" si="1"/>
        <v>34.4</v>
      </c>
      <c r="U29" s="134">
        <f t="shared" si="1"/>
        <v>38.6</v>
      </c>
      <c r="V29" s="134">
        <f t="shared" si="1"/>
        <v>38.9</v>
      </c>
      <c r="W29" s="134">
        <f t="shared" si="1"/>
        <v>45.199999999999996</v>
      </c>
      <c r="X29" s="134">
        <f t="shared" si="1"/>
        <v>45.9</v>
      </c>
      <c r="Y29" s="134">
        <f t="shared" si="1"/>
        <v>47.1</v>
      </c>
      <c r="Z29" s="134">
        <f t="shared" si="1"/>
        <v>48.9</v>
      </c>
      <c r="AA29" s="134">
        <f t="shared" si="1"/>
        <v>47.5</v>
      </c>
      <c r="AB29" s="134">
        <f t="shared" si="1"/>
        <v>46.1</v>
      </c>
      <c r="AC29" s="134">
        <f t="shared" si="1"/>
        <v>43.800000000000004</v>
      </c>
      <c r="AD29" s="134">
        <f t="shared" si="1"/>
        <v>44.8</v>
      </c>
      <c r="AE29" s="134">
        <f t="shared" si="1"/>
        <v>42.2</v>
      </c>
      <c r="AF29" s="134">
        <f t="shared" si="1"/>
        <v>41.4</v>
      </c>
      <c r="AG29" s="134">
        <f t="shared" si="1"/>
        <v>40.200000000000003</v>
      </c>
      <c r="AH29" s="134">
        <f t="shared" si="1"/>
        <v>31.7</v>
      </c>
      <c r="AI29" s="134">
        <f t="shared" si="1"/>
        <v>25.2</v>
      </c>
      <c r="AJ29" s="134">
        <f t="shared" si="1"/>
        <v>18.7</v>
      </c>
      <c r="AK29" s="134">
        <f t="shared" si="1"/>
        <v>14.3</v>
      </c>
      <c r="AL29" s="134">
        <f t="shared" si="1"/>
        <v>12.9</v>
      </c>
      <c r="AM29" s="132">
        <f t="shared" si="1"/>
        <v>4</v>
      </c>
      <c r="AO29" s="334" cm="1">
        <f t="array" ref="AO29">[1]!dbsum(J29:AM29)</f>
        <v>56.3</v>
      </c>
      <c r="AQ29" s="334">
        <v>80</v>
      </c>
      <c r="AR29" s="58"/>
      <c r="AS29" s="334">
        <f>AQ29-AO29</f>
        <v>23.700000000000003</v>
      </c>
    </row>
    <row r="30" spans="2:45" ht="15" thickBot="1" x14ac:dyDescent="0.35">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O30" s="58"/>
    </row>
    <row r="31" spans="2:45" ht="15" thickBot="1" x14ac:dyDescent="0.35">
      <c r="J31" s="409" t="s">
        <v>595</v>
      </c>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1"/>
      <c r="AO31" s="333" t="s">
        <v>592</v>
      </c>
    </row>
    <row r="32" spans="2:45" ht="15" thickBot="1" x14ac:dyDescent="0.35">
      <c r="J32" s="58">
        <f>J29+$AS$29</f>
        <v>39.5</v>
      </c>
      <c r="K32" s="58">
        <f t="shared" ref="K32:AM32" si="2">K29+$AS$29</f>
        <v>42.2</v>
      </c>
      <c r="L32" s="58">
        <f t="shared" si="2"/>
        <v>42</v>
      </c>
      <c r="M32" s="58">
        <f t="shared" si="2"/>
        <v>53.8</v>
      </c>
      <c r="N32" s="58">
        <f t="shared" si="2"/>
        <v>48.100000000000009</v>
      </c>
      <c r="O32" s="58">
        <f t="shared" si="2"/>
        <v>58.900000000000006</v>
      </c>
      <c r="P32" s="58">
        <f t="shared" si="2"/>
        <v>60</v>
      </c>
      <c r="Q32" s="58">
        <f t="shared" si="2"/>
        <v>59.5</v>
      </c>
      <c r="R32" s="58">
        <f t="shared" si="2"/>
        <v>53.800000000000004</v>
      </c>
      <c r="S32" s="58">
        <f t="shared" si="2"/>
        <v>54.6</v>
      </c>
      <c r="T32" s="58">
        <f t="shared" si="2"/>
        <v>58.1</v>
      </c>
      <c r="U32" s="58">
        <f t="shared" si="2"/>
        <v>62.300000000000004</v>
      </c>
      <c r="V32" s="58">
        <f t="shared" si="2"/>
        <v>62.6</v>
      </c>
      <c r="W32" s="58">
        <f t="shared" si="2"/>
        <v>68.900000000000006</v>
      </c>
      <c r="X32" s="58">
        <f t="shared" si="2"/>
        <v>69.599999999999994</v>
      </c>
      <c r="Y32" s="58">
        <f t="shared" si="2"/>
        <v>70.800000000000011</v>
      </c>
      <c r="Z32" s="58">
        <f t="shared" si="2"/>
        <v>72.599999999999994</v>
      </c>
      <c r="AA32" s="58">
        <f t="shared" si="2"/>
        <v>71.2</v>
      </c>
      <c r="AB32" s="58">
        <f t="shared" si="2"/>
        <v>69.800000000000011</v>
      </c>
      <c r="AC32" s="58">
        <f t="shared" si="2"/>
        <v>67.5</v>
      </c>
      <c r="AD32" s="58">
        <f t="shared" si="2"/>
        <v>68.5</v>
      </c>
      <c r="AE32" s="58">
        <f t="shared" si="2"/>
        <v>65.900000000000006</v>
      </c>
      <c r="AF32" s="58">
        <f t="shared" si="2"/>
        <v>65.099999999999994</v>
      </c>
      <c r="AG32" s="58">
        <f t="shared" si="2"/>
        <v>63.900000000000006</v>
      </c>
      <c r="AH32" s="58">
        <f t="shared" si="2"/>
        <v>55.400000000000006</v>
      </c>
      <c r="AI32" s="58">
        <f t="shared" si="2"/>
        <v>48.900000000000006</v>
      </c>
      <c r="AJ32" s="58">
        <f t="shared" si="2"/>
        <v>42.400000000000006</v>
      </c>
      <c r="AK32" s="58">
        <f t="shared" si="2"/>
        <v>38</v>
      </c>
      <c r="AL32" s="58">
        <f t="shared" si="2"/>
        <v>36.6</v>
      </c>
      <c r="AM32" s="58">
        <f t="shared" si="2"/>
        <v>27.700000000000003</v>
      </c>
      <c r="AO32" s="334" cm="1">
        <f t="array" ref="AO32">[1]!dbsum(J32:AM32)</f>
        <v>80</v>
      </c>
    </row>
    <row r="33" spans="9:39" ht="15" thickBot="1" x14ac:dyDescent="0.35">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row>
    <row r="34" spans="9:39" ht="15" thickBot="1" x14ac:dyDescent="0.35">
      <c r="J34" s="409" t="s">
        <v>596</v>
      </c>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0"/>
      <c r="AM34" s="411"/>
    </row>
    <row r="35" spans="9:39" ht="15" thickBot="1" x14ac:dyDescent="0.35">
      <c r="J35" s="133">
        <f>J32-J26</f>
        <v>84.2</v>
      </c>
      <c r="K35" s="134">
        <f t="shared" ref="K35:AM35" si="3">K32-K26</f>
        <v>81.599999999999994</v>
      </c>
      <c r="L35" s="134">
        <f t="shared" si="3"/>
        <v>76.599999999999994</v>
      </c>
      <c r="M35" s="134">
        <f t="shared" si="3"/>
        <v>84</v>
      </c>
      <c r="N35" s="134">
        <f t="shared" si="3"/>
        <v>74.300000000000011</v>
      </c>
      <c r="O35" s="134">
        <f t="shared" si="3"/>
        <v>81.400000000000006</v>
      </c>
      <c r="P35" s="134">
        <f t="shared" si="3"/>
        <v>79.099999999999994</v>
      </c>
      <c r="Q35" s="134">
        <f t="shared" si="3"/>
        <v>75.599999999999994</v>
      </c>
      <c r="R35" s="134">
        <f t="shared" si="3"/>
        <v>67.2</v>
      </c>
      <c r="S35" s="134">
        <f t="shared" si="3"/>
        <v>65.5</v>
      </c>
      <c r="T35" s="134">
        <f t="shared" si="3"/>
        <v>66.7</v>
      </c>
      <c r="U35" s="134">
        <f t="shared" si="3"/>
        <v>68.900000000000006</v>
      </c>
      <c r="V35" s="134">
        <f t="shared" si="3"/>
        <v>66.8</v>
      </c>
      <c r="W35" s="134">
        <f t="shared" si="3"/>
        <v>72.100000000000009</v>
      </c>
      <c r="X35" s="134">
        <f t="shared" si="3"/>
        <v>71.5</v>
      </c>
      <c r="Y35" s="134">
        <f t="shared" si="3"/>
        <v>71.600000000000009</v>
      </c>
      <c r="Z35" s="134">
        <f t="shared" si="3"/>
        <v>72.599999999999994</v>
      </c>
      <c r="AA35" s="134">
        <f t="shared" si="3"/>
        <v>70.600000000000009</v>
      </c>
      <c r="AB35" s="134">
        <f t="shared" si="3"/>
        <v>68.800000000000011</v>
      </c>
      <c r="AC35" s="134">
        <f t="shared" si="3"/>
        <v>66.3</v>
      </c>
      <c r="AD35" s="134">
        <f t="shared" si="3"/>
        <v>67.2</v>
      </c>
      <c r="AE35" s="134">
        <f t="shared" si="3"/>
        <v>64.7</v>
      </c>
      <c r="AF35" s="134">
        <f t="shared" si="3"/>
        <v>64.099999999999994</v>
      </c>
      <c r="AG35" s="134">
        <f t="shared" si="3"/>
        <v>63.400000000000006</v>
      </c>
      <c r="AH35" s="134">
        <f t="shared" si="3"/>
        <v>55.500000000000007</v>
      </c>
      <c r="AI35" s="134">
        <f t="shared" si="3"/>
        <v>50.000000000000007</v>
      </c>
      <c r="AJ35" s="134">
        <f t="shared" si="3"/>
        <v>44.900000000000006</v>
      </c>
      <c r="AK35" s="134">
        <f t="shared" si="3"/>
        <v>42.3</v>
      </c>
      <c r="AL35" s="134">
        <f t="shared" si="3"/>
        <v>43.2</v>
      </c>
      <c r="AM35" s="132">
        <f t="shared" si="3"/>
        <v>37</v>
      </c>
    </row>
    <row r="36" spans="9:39" ht="15" thickBot="1" x14ac:dyDescent="0.35">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row>
    <row r="37" spans="9:39" ht="15" thickBot="1" x14ac:dyDescent="0.35">
      <c r="J37" s="386" t="s">
        <v>597</v>
      </c>
      <c r="K37" s="395"/>
      <c r="L37" s="395"/>
      <c r="M37" s="395"/>
      <c r="N37" s="395"/>
      <c r="O37" s="395"/>
      <c r="P37" s="395"/>
      <c r="Q37" s="395"/>
      <c r="R37" s="395"/>
      <c r="S37" s="395"/>
      <c r="T37" s="58"/>
      <c r="U37" s="58"/>
      <c r="V37" s="58"/>
      <c r="W37" s="58"/>
      <c r="X37" s="58"/>
      <c r="Y37" s="58"/>
      <c r="Z37" s="58"/>
      <c r="AA37" s="58"/>
      <c r="AB37" s="58"/>
      <c r="AC37" s="58"/>
      <c r="AD37" s="58"/>
      <c r="AE37" s="58"/>
      <c r="AF37" s="58"/>
      <c r="AG37" s="58"/>
      <c r="AH37" s="58"/>
      <c r="AI37" s="58"/>
      <c r="AJ37" s="58"/>
      <c r="AK37" s="58"/>
      <c r="AL37" s="58"/>
      <c r="AM37" s="58"/>
    </row>
    <row r="38" spans="9:39" ht="15" thickBot="1" x14ac:dyDescent="0.35">
      <c r="J38" s="66">
        <v>31.5</v>
      </c>
      <c r="K38" s="67">
        <v>63</v>
      </c>
      <c r="L38" s="67">
        <v>125</v>
      </c>
      <c r="M38" s="67">
        <v>250</v>
      </c>
      <c r="N38" s="67">
        <v>500</v>
      </c>
      <c r="O38" s="67" t="s">
        <v>569</v>
      </c>
      <c r="P38" s="67" t="s">
        <v>570</v>
      </c>
      <c r="Q38" s="67" t="s">
        <v>605</v>
      </c>
      <c r="R38" s="67" t="s">
        <v>572</v>
      </c>
      <c r="S38" s="68" t="s">
        <v>606</v>
      </c>
      <c r="T38" s="58"/>
      <c r="U38" s="58"/>
      <c r="V38" s="58"/>
      <c r="W38" s="58"/>
      <c r="X38" s="58"/>
      <c r="Y38" s="58"/>
      <c r="Z38" s="58"/>
      <c r="AA38" s="58"/>
      <c r="AB38" s="58"/>
      <c r="AC38" s="58"/>
      <c r="AD38" s="58"/>
      <c r="AE38" s="58"/>
      <c r="AF38" s="58"/>
      <c r="AG38" s="58"/>
      <c r="AH38" s="58"/>
      <c r="AI38" s="58"/>
      <c r="AJ38" s="58"/>
      <c r="AK38" s="58"/>
      <c r="AL38" s="58"/>
      <c r="AM38" s="58"/>
    </row>
    <row r="39" spans="9:39" ht="15" thickBot="1" x14ac:dyDescent="0.35">
      <c r="J39" s="133" cm="1">
        <f t="array" ref="J39">[1]!dbsum(J35:L35)</f>
        <v>86.6</v>
      </c>
      <c r="K39" s="134" cm="1">
        <f t="array" ref="K39">[1]!dbsum(M35:O35)</f>
        <v>86.2</v>
      </c>
      <c r="L39" s="134" cm="1">
        <f t="array" ref="L39">[1]!dbsum(P35:R35)</f>
        <v>80.900000000000006</v>
      </c>
      <c r="M39" s="134" cm="1">
        <f t="array" ref="M39">[1]!dbsum(S35:U35)</f>
        <v>72</v>
      </c>
      <c r="N39" s="134" cm="1">
        <f t="array" ref="N39">[1]!dbsum(V35:X35)</f>
        <v>75.5</v>
      </c>
      <c r="O39" s="134" cm="1">
        <f t="array" ref="O39">[1]!dbsum(Y35:AA35)</f>
        <v>76.400000000000006</v>
      </c>
      <c r="P39" s="134" cm="1">
        <f t="array" ref="P39">[1]!dbsum(AB35:AD35)</f>
        <v>72.3</v>
      </c>
      <c r="Q39" s="134" cm="1">
        <f t="array" ref="Q39">[1]!dbsum(AE35:AG35)</f>
        <v>68.900000000000006</v>
      </c>
      <c r="R39" s="134" cm="1">
        <f t="array" ref="R39">[1]!dbsum(AH35:AJ35)</f>
        <v>56.9</v>
      </c>
      <c r="S39" s="132" cm="1">
        <f t="array" ref="S39">[1]!dbsum(AK35:AM35)</f>
        <v>46.3</v>
      </c>
      <c r="T39" s="58"/>
      <c r="U39" s="58"/>
      <c r="V39" s="58"/>
      <c r="W39" s="58"/>
      <c r="X39" s="58"/>
      <c r="Y39" s="58"/>
      <c r="Z39" s="58"/>
      <c r="AA39" s="58"/>
      <c r="AB39" s="58"/>
      <c r="AC39" s="58"/>
      <c r="AD39" s="58"/>
      <c r="AE39" s="58"/>
      <c r="AF39" s="58"/>
      <c r="AG39" s="58"/>
      <c r="AH39" s="58"/>
      <c r="AI39" s="58"/>
      <c r="AJ39" s="58"/>
      <c r="AK39" s="58"/>
      <c r="AL39" s="58"/>
      <c r="AM39" s="58"/>
    </row>
    <row r="40" spans="9:39" x14ac:dyDescent="0.3">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row>
    <row r="42" spans="9:39" ht="15" thickBot="1" x14ac:dyDescent="0.35"/>
    <row r="43" spans="9:39" ht="15" thickBot="1" x14ac:dyDescent="0.35">
      <c r="I43" s="190" t="s">
        <v>607</v>
      </c>
      <c r="J43" s="409" t="s">
        <v>598</v>
      </c>
      <c r="K43" s="410"/>
      <c r="L43" s="410"/>
      <c r="M43" s="410"/>
      <c r="N43" s="410"/>
      <c r="O43" s="410"/>
      <c r="P43" s="410"/>
      <c r="Q43" s="410"/>
      <c r="R43" s="410"/>
      <c r="S43" s="411"/>
    </row>
    <row r="44" spans="9:39" ht="16.2" thickBot="1" x14ac:dyDescent="0.35">
      <c r="I44" s="1"/>
      <c r="J44" s="76">
        <v>31.5</v>
      </c>
      <c r="K44" s="77">
        <v>63</v>
      </c>
      <c r="L44" s="77">
        <v>125</v>
      </c>
      <c r="M44" s="77">
        <v>250</v>
      </c>
      <c r="N44" s="77">
        <v>500</v>
      </c>
      <c r="O44" s="77" t="s">
        <v>569</v>
      </c>
      <c r="P44" s="77" t="s">
        <v>570</v>
      </c>
      <c r="Q44" s="77" t="s">
        <v>571</v>
      </c>
      <c r="R44" s="77" t="s">
        <v>572</v>
      </c>
      <c r="S44" s="235" t="s">
        <v>606</v>
      </c>
      <c r="T44" s="181" t="s">
        <v>599</v>
      </c>
    </row>
    <row r="45" spans="9:39" ht="15" thickBot="1" x14ac:dyDescent="0.35">
      <c r="I45" s="78" t="s">
        <v>600</v>
      </c>
      <c r="J45" s="78"/>
      <c r="K45" s="180"/>
      <c r="L45" s="180"/>
      <c r="M45" s="180"/>
      <c r="N45" s="180"/>
      <c r="O45" s="180"/>
      <c r="P45" s="180"/>
      <c r="Q45" s="180"/>
      <c r="R45" s="180"/>
      <c r="S45" s="79"/>
      <c r="T45" s="37"/>
    </row>
    <row r="46" spans="9:39" ht="15" thickBot="1" x14ac:dyDescent="0.35">
      <c r="I46" s="35" t="s">
        <v>601</v>
      </c>
      <c r="J46" s="224">
        <v>0</v>
      </c>
      <c r="K46" s="225">
        <v>0</v>
      </c>
      <c r="L46" s="225">
        <v>0</v>
      </c>
      <c r="M46" s="225">
        <v>0</v>
      </c>
      <c r="N46" s="225">
        <v>0</v>
      </c>
      <c r="O46" s="225">
        <v>0</v>
      </c>
      <c r="P46" s="225">
        <v>0</v>
      </c>
      <c r="Q46" s="225">
        <v>0</v>
      </c>
      <c r="R46" s="225">
        <v>0</v>
      </c>
      <c r="S46" s="230">
        <v>0</v>
      </c>
      <c r="T46" s="226" t="s">
        <v>17</v>
      </c>
    </row>
    <row r="47" spans="9:39" ht="15" thickBot="1" x14ac:dyDescent="0.35">
      <c r="I47" s="78" t="s">
        <v>602</v>
      </c>
      <c r="J47" s="231"/>
      <c r="K47" s="232"/>
      <c r="L47" s="232"/>
      <c r="M47" s="232"/>
      <c r="N47" s="232"/>
      <c r="O47" s="232"/>
      <c r="P47" s="232"/>
      <c r="Q47" s="232"/>
      <c r="R47" s="1"/>
      <c r="S47" s="233"/>
      <c r="T47" s="38"/>
    </row>
    <row r="48" spans="9:39" ht="15" thickBot="1" x14ac:dyDescent="0.35">
      <c r="I48" s="35" t="s">
        <v>603</v>
      </c>
      <c r="J48" s="227">
        <v>4</v>
      </c>
      <c r="K48" s="225">
        <v>10.199999999999999</v>
      </c>
      <c r="L48" s="225">
        <v>10.3</v>
      </c>
      <c r="M48" s="225">
        <v>12.5</v>
      </c>
      <c r="N48" s="225">
        <v>15.1</v>
      </c>
      <c r="O48" s="225">
        <v>16.3</v>
      </c>
      <c r="P48" s="225">
        <v>18.3</v>
      </c>
      <c r="Q48" s="225">
        <v>15.8</v>
      </c>
      <c r="R48" s="234">
        <v>16</v>
      </c>
      <c r="S48" s="228">
        <v>16</v>
      </c>
      <c r="T48" s="154">
        <v>17</v>
      </c>
    </row>
    <row r="49" spans="8:20" ht="15" thickBot="1" x14ac:dyDescent="0.35">
      <c r="I49" s="78" t="s">
        <v>728</v>
      </c>
      <c r="J49" s="231"/>
      <c r="K49" s="232"/>
      <c r="L49" s="232"/>
      <c r="M49" s="232"/>
      <c r="N49" s="232"/>
      <c r="O49" s="232"/>
      <c r="P49" s="232"/>
      <c r="Q49" s="232"/>
      <c r="R49" s="1"/>
      <c r="S49" s="233"/>
      <c r="T49" s="38"/>
    </row>
    <row r="50" spans="8:20" ht="15" thickBot="1" x14ac:dyDescent="0.35">
      <c r="I50" s="223" t="s">
        <v>608</v>
      </c>
      <c r="J50" s="227">
        <v>4</v>
      </c>
      <c r="K50" s="225">
        <v>6.5999999999999943</v>
      </c>
      <c r="L50" s="225">
        <v>11.199999999999996</v>
      </c>
      <c r="M50" s="225">
        <v>14.099999999999994</v>
      </c>
      <c r="N50" s="225">
        <v>20.099999999999994</v>
      </c>
      <c r="O50" s="225">
        <v>20.399999999999999</v>
      </c>
      <c r="P50" s="225">
        <v>23.299999999999997</v>
      </c>
      <c r="Q50" s="225">
        <v>30.099999999999994</v>
      </c>
      <c r="R50" s="234">
        <v>30</v>
      </c>
      <c r="S50" s="228">
        <v>30</v>
      </c>
      <c r="T50" s="229">
        <v>22</v>
      </c>
    </row>
    <row r="51" spans="8:20" ht="15" thickBot="1" x14ac:dyDescent="0.35">
      <c r="I51" s="78" t="s">
        <v>604</v>
      </c>
      <c r="J51" s="231"/>
      <c r="K51" s="232"/>
      <c r="L51" s="232"/>
      <c r="M51" s="232"/>
      <c r="N51" s="232"/>
      <c r="O51" s="232"/>
      <c r="P51" s="232"/>
      <c r="Q51" s="232"/>
      <c r="R51" s="1"/>
      <c r="S51" s="233"/>
      <c r="T51" s="38"/>
    </row>
    <row r="52" spans="8:20" ht="15" thickBot="1" x14ac:dyDescent="0.35">
      <c r="I52" s="35" t="s">
        <v>609</v>
      </c>
      <c r="J52" s="227">
        <v>6</v>
      </c>
      <c r="K52" s="225">
        <v>8.5999999999999943</v>
      </c>
      <c r="L52" s="225">
        <v>13.199999999999996</v>
      </c>
      <c r="M52" s="225">
        <v>16.099999999999994</v>
      </c>
      <c r="N52" s="225">
        <v>22.099999999999994</v>
      </c>
      <c r="O52" s="225">
        <v>22.4</v>
      </c>
      <c r="P52" s="225">
        <v>25.299999999999997</v>
      </c>
      <c r="Q52" s="225">
        <v>32.099999999999994</v>
      </c>
      <c r="R52" s="234">
        <v>32</v>
      </c>
      <c r="S52" s="228">
        <v>32</v>
      </c>
      <c r="T52" s="154">
        <v>24</v>
      </c>
    </row>
    <row r="54" spans="8:20" ht="15" thickBot="1" x14ac:dyDescent="0.35"/>
    <row r="55" spans="8:20" ht="15" thickBot="1" x14ac:dyDescent="0.35">
      <c r="I55" s="190" t="s">
        <v>618</v>
      </c>
      <c r="J55" s="69" t="s">
        <v>615</v>
      </c>
      <c r="K55" s="70" t="s">
        <v>616</v>
      </c>
      <c r="L55" s="71" t="s">
        <v>617</v>
      </c>
    </row>
    <row r="56" spans="8:20" x14ac:dyDescent="0.3">
      <c r="I56" s="223" t="s">
        <v>610</v>
      </c>
      <c r="J56" s="106">
        <v>5</v>
      </c>
      <c r="K56" s="62">
        <v>6.5</v>
      </c>
      <c r="L56" s="40">
        <f>K56*J56</f>
        <v>32.5</v>
      </c>
    </row>
    <row r="57" spans="8:20" x14ac:dyDescent="0.3">
      <c r="I57" s="236" t="s">
        <v>611</v>
      </c>
      <c r="J57" s="90">
        <v>4</v>
      </c>
      <c r="K57" s="58">
        <v>5</v>
      </c>
      <c r="L57" s="41">
        <f>K57*J57</f>
        <v>20</v>
      </c>
    </row>
    <row r="58" spans="8:20" x14ac:dyDescent="0.3">
      <c r="I58" s="236" t="s">
        <v>612</v>
      </c>
      <c r="J58" s="91" t="s">
        <v>17</v>
      </c>
      <c r="K58" s="263" t="s">
        <v>17</v>
      </c>
      <c r="L58" s="41">
        <f>L56-L57</f>
        <v>12.5</v>
      </c>
    </row>
    <row r="59" spans="8:20" x14ac:dyDescent="0.3">
      <c r="I59" s="236" t="s">
        <v>613</v>
      </c>
      <c r="J59" s="90">
        <v>21.5</v>
      </c>
      <c r="K59" s="58">
        <v>6.5</v>
      </c>
      <c r="L59" s="41">
        <f>K59*J59</f>
        <v>139.75</v>
      </c>
    </row>
    <row r="60" spans="8:20" ht="15" thickBot="1" x14ac:dyDescent="0.35">
      <c r="I60" s="211" t="s">
        <v>614</v>
      </c>
      <c r="J60" s="105">
        <v>5</v>
      </c>
      <c r="K60" s="107">
        <v>21.5</v>
      </c>
      <c r="L60" s="42">
        <f>K60*J60</f>
        <v>107.5</v>
      </c>
    </row>
    <row r="61" spans="8:20" ht="15" thickBot="1" x14ac:dyDescent="0.35"/>
    <row r="62" spans="8:20" ht="15" thickBot="1" x14ac:dyDescent="0.35">
      <c r="J62" s="365" t="s">
        <v>620</v>
      </c>
      <c r="K62" s="366"/>
      <c r="L62" s="366"/>
      <c r="M62" s="366"/>
      <c r="N62" s="366"/>
      <c r="O62" s="366"/>
      <c r="P62" s="366"/>
      <c r="Q62" s="366"/>
      <c r="R62" s="366"/>
      <c r="S62" s="367"/>
    </row>
    <row r="63" spans="8:20" ht="15" thickBot="1" x14ac:dyDescent="0.35">
      <c r="J63" s="409" t="s">
        <v>568</v>
      </c>
      <c r="K63" s="410"/>
      <c r="L63" s="410"/>
      <c r="M63" s="410"/>
      <c r="N63" s="410"/>
      <c r="O63" s="410"/>
      <c r="P63" s="410"/>
      <c r="Q63" s="410"/>
      <c r="R63" s="410"/>
      <c r="S63" s="411"/>
    </row>
    <row r="64" spans="8:20" ht="16.2" thickBot="1" x14ac:dyDescent="0.35">
      <c r="H64" s="193" t="s">
        <v>619</v>
      </c>
      <c r="I64" s="168" t="s">
        <v>11</v>
      </c>
      <c r="J64" s="76">
        <v>31.5</v>
      </c>
      <c r="K64" s="77">
        <v>63</v>
      </c>
      <c r="L64" s="77">
        <v>125</v>
      </c>
      <c r="M64" s="77">
        <v>250</v>
      </c>
      <c r="N64" s="77">
        <v>500</v>
      </c>
      <c r="O64" s="77" t="s">
        <v>569</v>
      </c>
      <c r="P64" s="77" t="s">
        <v>570</v>
      </c>
      <c r="Q64" s="77" t="s">
        <v>571</v>
      </c>
      <c r="R64" s="77" t="s">
        <v>572</v>
      </c>
      <c r="S64" s="235" t="s">
        <v>606</v>
      </c>
      <c r="T64" s="238" t="s">
        <v>621</v>
      </c>
    </row>
    <row r="65" spans="2:39" x14ac:dyDescent="0.3">
      <c r="H65" s="56" t="s">
        <v>682</v>
      </c>
      <c r="I65" s="223" t="s">
        <v>611</v>
      </c>
      <c r="J65" s="194">
        <f t="shared" ref="J65:S65" si="4">J39+(10*LOG($L$57))-J48-6</f>
        <v>89.610299956639807</v>
      </c>
      <c r="K65" s="88">
        <f t="shared" si="4"/>
        <v>83.010299956639813</v>
      </c>
      <c r="L65" s="88">
        <f t="shared" si="4"/>
        <v>77.610299956639821</v>
      </c>
      <c r="M65" s="88">
        <f t="shared" si="4"/>
        <v>66.510299956639813</v>
      </c>
      <c r="N65" s="88">
        <f t="shared" si="4"/>
        <v>67.410299956639818</v>
      </c>
      <c r="O65" s="88">
        <f t="shared" si="4"/>
        <v>67.110299956639821</v>
      </c>
      <c r="P65" s="88">
        <f t="shared" si="4"/>
        <v>61.010299956639813</v>
      </c>
      <c r="Q65" s="88">
        <f t="shared" si="4"/>
        <v>60.110299956639821</v>
      </c>
      <c r="R65" s="88">
        <f t="shared" si="4"/>
        <v>47.910299956639818</v>
      </c>
      <c r="S65" s="88">
        <f t="shared" si="4"/>
        <v>37.31029995663981</v>
      </c>
      <c r="T65" s="237" cm="1">
        <f t="array" ref="T65">[1]!dbsum(J65:S65)</f>
        <v>90.8</v>
      </c>
    </row>
    <row r="66" spans="2:39" x14ac:dyDescent="0.3">
      <c r="H66" s="15" t="s">
        <v>683</v>
      </c>
      <c r="I66" s="236" t="s">
        <v>612</v>
      </c>
      <c r="J66" s="81">
        <f t="shared" ref="J66:S66" si="5">J39+(10*LOG($L$58))-J50-6</f>
        <v>87.569100130080557</v>
      </c>
      <c r="K66" s="32">
        <f t="shared" si="5"/>
        <v>84.569100130080571</v>
      </c>
      <c r="L66" s="32">
        <f t="shared" si="5"/>
        <v>74.669100130080579</v>
      </c>
      <c r="M66" s="32">
        <f t="shared" si="5"/>
        <v>62.869100130080568</v>
      </c>
      <c r="N66" s="32">
        <f t="shared" si="5"/>
        <v>60.369100130080568</v>
      </c>
      <c r="O66" s="32">
        <f t="shared" si="5"/>
        <v>60.969100130080562</v>
      </c>
      <c r="P66" s="32">
        <f t="shared" si="5"/>
        <v>53.969100130080562</v>
      </c>
      <c r="Q66" s="32">
        <f t="shared" si="5"/>
        <v>43.769100130080574</v>
      </c>
      <c r="R66" s="32">
        <f t="shared" si="5"/>
        <v>31.869100130080568</v>
      </c>
      <c r="S66" s="32">
        <f t="shared" si="5"/>
        <v>21.26910013008056</v>
      </c>
      <c r="T66" s="86" cm="1">
        <f t="array" ref="T66">[1]!dbsum(J66:S66)</f>
        <v>89.5</v>
      </c>
    </row>
    <row r="67" spans="2:39" x14ac:dyDescent="0.3">
      <c r="H67" s="15" t="s">
        <v>684</v>
      </c>
      <c r="I67" s="236" t="s">
        <v>613</v>
      </c>
      <c r="J67" s="81">
        <f t="shared" ref="J67:S67" si="6">J39+(10*LOG($L$59))-J50-6</f>
        <v>98.053518165584606</v>
      </c>
      <c r="K67" s="32">
        <f t="shared" si="6"/>
        <v>95.05351816558462</v>
      </c>
      <c r="L67" s="32">
        <f t="shared" si="6"/>
        <v>85.153518165584615</v>
      </c>
      <c r="M67" s="32">
        <f t="shared" si="6"/>
        <v>73.353518165584617</v>
      </c>
      <c r="N67" s="32">
        <f t="shared" si="6"/>
        <v>70.853518165584617</v>
      </c>
      <c r="O67" s="32">
        <f t="shared" si="6"/>
        <v>71.453518165584626</v>
      </c>
      <c r="P67" s="32">
        <f t="shared" si="6"/>
        <v>64.453518165584612</v>
      </c>
      <c r="Q67" s="32">
        <f t="shared" si="6"/>
        <v>54.253518165584623</v>
      </c>
      <c r="R67" s="32">
        <f t="shared" si="6"/>
        <v>42.353518165584603</v>
      </c>
      <c r="S67" s="32">
        <f t="shared" si="6"/>
        <v>31.753518165584609</v>
      </c>
      <c r="T67" s="86" cm="1">
        <f t="array" ref="T67">[1]!dbsum(J67:S67)</f>
        <v>100</v>
      </c>
    </row>
    <row r="68" spans="2:39" ht="15" thickBot="1" x14ac:dyDescent="0.35">
      <c r="H68" s="20" t="s">
        <v>685</v>
      </c>
      <c r="I68" s="211" t="s">
        <v>614</v>
      </c>
      <c r="J68" s="83">
        <f t="shared" ref="J68:S68" si="7">J39+(10*LOG($L$60))-J52-6</f>
        <v>94.914084642516229</v>
      </c>
      <c r="K68" s="84">
        <f t="shared" si="7"/>
        <v>91.914084642516258</v>
      </c>
      <c r="L68" s="84">
        <f t="shared" si="7"/>
        <v>82.014084642516252</v>
      </c>
      <c r="M68" s="84">
        <f t="shared" si="7"/>
        <v>70.214084642516241</v>
      </c>
      <c r="N68" s="84">
        <f t="shared" si="7"/>
        <v>67.714084642516241</v>
      </c>
      <c r="O68" s="84">
        <f t="shared" si="7"/>
        <v>68.314084642516235</v>
      </c>
      <c r="P68" s="84">
        <f t="shared" si="7"/>
        <v>61.314084642516249</v>
      </c>
      <c r="Q68" s="84">
        <f t="shared" si="7"/>
        <v>51.114084642516247</v>
      </c>
      <c r="R68" s="84">
        <f t="shared" si="7"/>
        <v>39.214084642516241</v>
      </c>
      <c r="S68" s="84">
        <f t="shared" si="7"/>
        <v>28.614084642516247</v>
      </c>
      <c r="T68" s="87" cm="1">
        <f t="array" ref="T68">[1]!dbsum(J68:S68)</f>
        <v>96.8</v>
      </c>
    </row>
    <row r="69" spans="2:39" x14ac:dyDescent="0.3">
      <c r="J69" s="32"/>
      <c r="K69" s="32"/>
      <c r="L69" s="32"/>
      <c r="M69" s="32"/>
      <c r="N69" s="32"/>
      <c r="O69" s="32"/>
      <c r="P69" s="32"/>
      <c r="Q69" s="32"/>
      <c r="R69" s="32"/>
    </row>
    <row r="70" spans="2:39" x14ac:dyDescent="0.3">
      <c r="B70" s="190" t="s">
        <v>586</v>
      </c>
      <c r="J70" s="32"/>
      <c r="K70" s="32"/>
      <c r="L70" s="32"/>
      <c r="M70" s="32"/>
      <c r="N70" s="32"/>
      <c r="O70" s="32"/>
      <c r="P70" s="32"/>
      <c r="Q70" s="32"/>
      <c r="R70" s="32"/>
      <c r="S70" s="32"/>
    </row>
    <row r="71" spans="2:39" ht="15" thickBot="1" x14ac:dyDescent="0.35"/>
    <row r="72" spans="2:39" ht="15" thickBot="1" x14ac:dyDescent="0.35">
      <c r="J72" s="409" t="s">
        <v>270</v>
      </c>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c r="AI72" s="410"/>
      <c r="AJ72" s="410"/>
      <c r="AK72" s="410"/>
      <c r="AL72" s="410"/>
      <c r="AM72" s="411"/>
    </row>
    <row r="73" spans="2:39" ht="15" thickBot="1" x14ac:dyDescent="0.35">
      <c r="F73" s="151" t="s">
        <v>211</v>
      </c>
      <c r="G73" s="152"/>
      <c r="J73" s="365" t="s">
        <v>41</v>
      </c>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6"/>
      <c r="AM73" s="367"/>
    </row>
    <row r="74" spans="2:39" ht="18" customHeight="1" thickBot="1" x14ac:dyDescent="0.35">
      <c r="B74" s="78" t="s">
        <v>715</v>
      </c>
      <c r="C74" s="175" t="s">
        <v>530</v>
      </c>
      <c r="D74" s="180" t="s">
        <v>210</v>
      </c>
      <c r="E74" s="79" t="s">
        <v>240</v>
      </c>
      <c r="F74" s="178" t="s">
        <v>472</v>
      </c>
      <c r="G74" s="179" t="s">
        <v>473</v>
      </c>
      <c r="H74" s="80" t="s">
        <v>6</v>
      </c>
      <c r="J74" s="69">
        <v>25</v>
      </c>
      <c r="K74" s="70">
        <v>31.5</v>
      </c>
      <c r="L74" s="70">
        <v>40</v>
      </c>
      <c r="M74" s="70">
        <v>50</v>
      </c>
      <c r="N74" s="70">
        <v>63</v>
      </c>
      <c r="O74" s="70">
        <v>80</v>
      </c>
      <c r="P74" s="70">
        <v>100</v>
      </c>
      <c r="Q74" s="70">
        <v>125</v>
      </c>
      <c r="R74" s="70">
        <v>160</v>
      </c>
      <c r="S74" s="70">
        <v>200</v>
      </c>
      <c r="T74" s="70">
        <v>250</v>
      </c>
      <c r="U74" s="70">
        <v>315</v>
      </c>
      <c r="V74" s="70">
        <v>400</v>
      </c>
      <c r="W74" s="70">
        <v>500</v>
      </c>
      <c r="X74" s="70">
        <v>630</v>
      </c>
      <c r="Y74" s="70">
        <v>800</v>
      </c>
      <c r="Z74" s="70">
        <v>1000</v>
      </c>
      <c r="AA74" s="70">
        <v>1250</v>
      </c>
      <c r="AB74" s="70">
        <v>1600</v>
      </c>
      <c r="AC74" s="70">
        <v>2000</v>
      </c>
      <c r="AD74" s="70">
        <v>2500</v>
      </c>
      <c r="AE74" s="70">
        <v>3150</v>
      </c>
      <c r="AF74" s="70">
        <v>4000</v>
      </c>
      <c r="AG74" s="70">
        <v>5000</v>
      </c>
      <c r="AH74" s="70">
        <v>6300</v>
      </c>
      <c r="AI74" s="70">
        <v>8000</v>
      </c>
      <c r="AJ74" s="70">
        <v>10000</v>
      </c>
      <c r="AK74" s="70">
        <v>12500</v>
      </c>
      <c r="AL74" s="70">
        <v>16000</v>
      </c>
      <c r="AM74" s="71">
        <v>20000</v>
      </c>
    </row>
    <row r="75" spans="2:39" ht="15" thickBot="1" x14ac:dyDescent="0.35">
      <c r="B75" s="211" t="s">
        <v>285</v>
      </c>
      <c r="C75" s="22" t="str">
        <f>'Hepworth 2021 - Creamery Meas'!B12</f>
        <v>2021_Hep__CRM_18</v>
      </c>
      <c r="D75" s="22" t="s">
        <v>531</v>
      </c>
      <c r="E75" s="22" t="str">
        <f>E11</f>
        <v>Inside GOS Bulk Loading CIP Container</v>
      </c>
      <c r="F75" s="335">
        <f>F23</f>
        <v>56.8</v>
      </c>
      <c r="G75" s="119" t="s">
        <v>588</v>
      </c>
      <c r="H75" s="39" t="s">
        <v>594</v>
      </c>
      <c r="J75" s="133">
        <f>J11</f>
        <v>60.5</v>
      </c>
      <c r="K75" s="134">
        <f t="shared" ref="K75:AM75" si="8">K11</f>
        <v>57.9</v>
      </c>
      <c r="L75" s="134">
        <f t="shared" si="8"/>
        <v>52.9</v>
      </c>
      <c r="M75" s="134">
        <f t="shared" si="8"/>
        <v>60.3</v>
      </c>
      <c r="N75" s="134">
        <f t="shared" si="8"/>
        <v>50.6</v>
      </c>
      <c r="O75" s="134">
        <f t="shared" si="8"/>
        <v>57.7</v>
      </c>
      <c r="P75" s="134">
        <f t="shared" si="8"/>
        <v>55.4</v>
      </c>
      <c r="Q75" s="134">
        <f t="shared" si="8"/>
        <v>51.9</v>
      </c>
      <c r="R75" s="134">
        <f t="shared" si="8"/>
        <v>43.5</v>
      </c>
      <c r="S75" s="134">
        <f t="shared" si="8"/>
        <v>41.8</v>
      </c>
      <c r="T75" s="134">
        <f t="shared" si="8"/>
        <v>43</v>
      </c>
      <c r="U75" s="134">
        <f t="shared" si="8"/>
        <v>45.2</v>
      </c>
      <c r="V75" s="134">
        <f t="shared" si="8"/>
        <v>43.1</v>
      </c>
      <c r="W75" s="134">
        <f t="shared" si="8"/>
        <v>48.4</v>
      </c>
      <c r="X75" s="134">
        <f t="shared" si="8"/>
        <v>47.8</v>
      </c>
      <c r="Y75" s="134">
        <f t="shared" si="8"/>
        <v>47.9</v>
      </c>
      <c r="Z75" s="134">
        <f t="shared" si="8"/>
        <v>48.9</v>
      </c>
      <c r="AA75" s="134">
        <f t="shared" si="8"/>
        <v>46.9</v>
      </c>
      <c r="AB75" s="134">
        <f t="shared" si="8"/>
        <v>45.1</v>
      </c>
      <c r="AC75" s="134">
        <f t="shared" si="8"/>
        <v>42.6</v>
      </c>
      <c r="AD75" s="134">
        <f t="shared" si="8"/>
        <v>43.5</v>
      </c>
      <c r="AE75" s="134">
        <f t="shared" si="8"/>
        <v>41</v>
      </c>
      <c r="AF75" s="134">
        <f t="shared" si="8"/>
        <v>40.4</v>
      </c>
      <c r="AG75" s="134">
        <f t="shared" si="8"/>
        <v>39.700000000000003</v>
      </c>
      <c r="AH75" s="134">
        <f t="shared" si="8"/>
        <v>31.8</v>
      </c>
      <c r="AI75" s="134">
        <f t="shared" si="8"/>
        <v>26.3</v>
      </c>
      <c r="AJ75" s="134">
        <f t="shared" si="8"/>
        <v>21.2</v>
      </c>
      <c r="AK75" s="134">
        <f t="shared" si="8"/>
        <v>18.600000000000001</v>
      </c>
      <c r="AL75" s="134">
        <f t="shared" si="8"/>
        <v>19.5</v>
      </c>
      <c r="AM75" s="132">
        <f t="shared" si="8"/>
        <v>13.3</v>
      </c>
    </row>
    <row r="76" spans="2:39" ht="15" thickBot="1" x14ac:dyDescent="0.35">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row>
    <row r="77" spans="2:39" ht="15" thickBot="1" x14ac:dyDescent="0.35">
      <c r="J77" s="409" t="s">
        <v>626</v>
      </c>
      <c r="K77" s="410"/>
      <c r="L77" s="410"/>
      <c r="M77" s="410"/>
      <c r="N77" s="410"/>
      <c r="O77" s="410"/>
      <c r="P77" s="410"/>
      <c r="Q77" s="410"/>
      <c r="R77" s="410"/>
      <c r="S77" s="411"/>
      <c r="T77" s="58"/>
      <c r="U77" s="58"/>
      <c r="V77" s="58"/>
      <c r="W77" s="58"/>
      <c r="X77" s="58"/>
      <c r="Y77" s="58"/>
      <c r="Z77" s="58"/>
      <c r="AA77" s="58"/>
      <c r="AB77" s="58"/>
      <c r="AC77" s="58"/>
      <c r="AD77" s="58"/>
      <c r="AE77" s="58"/>
      <c r="AF77" s="58"/>
      <c r="AG77" s="58"/>
      <c r="AH77" s="58"/>
      <c r="AI77" s="58"/>
      <c r="AJ77" s="58"/>
      <c r="AK77" s="58"/>
      <c r="AL77" s="58"/>
      <c r="AM77" s="58"/>
    </row>
    <row r="78" spans="2:39" ht="15" thickBot="1" x14ac:dyDescent="0.35">
      <c r="J78" s="66">
        <v>31.5</v>
      </c>
      <c r="K78" s="67">
        <v>63</v>
      </c>
      <c r="L78" s="67">
        <v>125</v>
      </c>
      <c r="M78" s="67">
        <v>250</v>
      </c>
      <c r="N78" s="67">
        <v>500</v>
      </c>
      <c r="O78" s="67" t="s">
        <v>569</v>
      </c>
      <c r="P78" s="67" t="s">
        <v>570</v>
      </c>
      <c r="Q78" s="67" t="s">
        <v>605</v>
      </c>
      <c r="R78" s="67" t="s">
        <v>572</v>
      </c>
      <c r="S78" s="68" t="s">
        <v>606</v>
      </c>
      <c r="T78" s="58"/>
      <c r="U78" s="58"/>
      <c r="V78" s="58"/>
      <c r="W78" s="58"/>
      <c r="X78" s="58"/>
      <c r="Y78" s="58"/>
      <c r="Z78" s="58"/>
      <c r="AA78" s="58"/>
      <c r="AB78" s="58"/>
      <c r="AC78" s="58"/>
      <c r="AD78" s="58"/>
      <c r="AE78" s="58"/>
      <c r="AF78" s="58"/>
      <c r="AG78" s="58"/>
      <c r="AH78" s="58"/>
      <c r="AI78" s="58"/>
      <c r="AJ78" s="58"/>
      <c r="AK78" s="58"/>
      <c r="AL78" s="58"/>
      <c r="AM78" s="58"/>
    </row>
    <row r="79" spans="2:39" ht="15" thickBot="1" x14ac:dyDescent="0.35">
      <c r="J79" s="133" cm="1">
        <f t="array" ref="J79">[1]!dbsum(J75:L75)</f>
        <v>62.9</v>
      </c>
      <c r="K79" s="134" cm="1">
        <f t="array" ref="K79">[1]!dbsum(M75:O75)</f>
        <v>62.5</v>
      </c>
      <c r="L79" s="134" cm="1">
        <f t="array" ref="L79">[1]!dbsum(P75:R75)</f>
        <v>57.2</v>
      </c>
      <c r="M79" s="134" cm="1">
        <f t="array" ref="M79">[1]!dbsum(S75:U75)</f>
        <v>48.3</v>
      </c>
      <c r="N79" s="134" cm="1">
        <f t="array" ref="N79">[1]!dbsum(V75:X75)</f>
        <v>51.8</v>
      </c>
      <c r="O79" s="134" cm="1">
        <f t="array" ref="O79">[1]!dbsum(Y75:AA75)</f>
        <v>52.7</v>
      </c>
      <c r="P79" s="134" cm="1">
        <f t="array" ref="P79">[1]!dbsum(AB75:AD75)</f>
        <v>48.6</v>
      </c>
      <c r="Q79" s="134" cm="1">
        <f t="array" ref="Q79">[1]!dbsum(AE75:AG75)</f>
        <v>45.2</v>
      </c>
      <c r="R79" s="134" cm="1">
        <f t="array" ref="R79">[1]!dbsum(AH75:AJ75)</f>
        <v>33.200000000000003</v>
      </c>
      <c r="S79" s="132" cm="1">
        <f t="array" ref="S79">[1]!dbsum(AK75:AM75)</f>
        <v>22.6</v>
      </c>
      <c r="T79" s="58"/>
      <c r="U79" s="58"/>
      <c r="V79" s="58"/>
      <c r="W79" s="58"/>
      <c r="X79" s="58"/>
      <c r="Y79" s="58"/>
      <c r="Z79" s="58"/>
      <c r="AA79" s="58"/>
      <c r="AB79" s="58"/>
      <c r="AC79" s="58"/>
      <c r="AD79" s="58"/>
      <c r="AE79" s="58"/>
      <c r="AF79" s="58"/>
      <c r="AG79" s="58"/>
      <c r="AH79" s="58"/>
      <c r="AI79" s="58"/>
      <c r="AJ79" s="58"/>
      <c r="AK79" s="58"/>
      <c r="AL79" s="58"/>
      <c r="AM79" s="58"/>
    </row>
    <row r="80" spans="2:39" ht="15" thickBot="1" x14ac:dyDescent="0.35">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row>
    <row r="81" spans="8:39" ht="15" thickBot="1" x14ac:dyDescent="0.35">
      <c r="I81" s="190" t="s">
        <v>607</v>
      </c>
      <c r="J81" s="409" t="s">
        <v>598</v>
      </c>
      <c r="K81" s="410"/>
      <c r="L81" s="410"/>
      <c r="M81" s="410"/>
      <c r="N81" s="410"/>
      <c r="O81" s="410"/>
      <c r="P81" s="410"/>
      <c r="Q81" s="410"/>
      <c r="R81" s="410"/>
      <c r="S81" s="411"/>
      <c r="T81" s="336"/>
      <c r="U81" s="58"/>
      <c r="V81" s="58"/>
      <c r="W81" s="58"/>
      <c r="X81" s="58"/>
      <c r="Y81" s="58"/>
      <c r="Z81" s="58"/>
      <c r="AA81" s="58"/>
      <c r="AB81" s="58"/>
      <c r="AC81" s="58"/>
      <c r="AD81" s="58"/>
      <c r="AE81" s="58"/>
      <c r="AF81" s="58"/>
      <c r="AG81" s="58"/>
      <c r="AH81" s="58"/>
      <c r="AI81" s="58"/>
      <c r="AJ81" s="58"/>
      <c r="AK81" s="58"/>
      <c r="AL81" s="58"/>
      <c r="AM81" s="58"/>
    </row>
    <row r="82" spans="8:39" ht="16.2" thickBot="1" x14ac:dyDescent="0.35">
      <c r="I82" s="1"/>
      <c r="J82" s="76">
        <v>31.5</v>
      </c>
      <c r="K82" s="77">
        <v>63</v>
      </c>
      <c r="L82" s="77">
        <v>125</v>
      </c>
      <c r="M82" s="77">
        <v>250</v>
      </c>
      <c r="N82" s="77">
        <v>500</v>
      </c>
      <c r="O82" s="77" t="s">
        <v>569</v>
      </c>
      <c r="P82" s="77" t="s">
        <v>570</v>
      </c>
      <c r="Q82" s="77" t="s">
        <v>571</v>
      </c>
      <c r="R82" s="77" t="s">
        <v>572</v>
      </c>
      <c r="S82" s="235" t="s">
        <v>606</v>
      </c>
      <c r="T82" s="181" t="s">
        <v>599</v>
      </c>
      <c r="U82" s="58"/>
      <c r="V82" s="58"/>
      <c r="W82" s="58"/>
      <c r="X82" s="58"/>
      <c r="Y82" s="58"/>
      <c r="Z82" s="58"/>
      <c r="AA82" s="58"/>
      <c r="AB82" s="58"/>
      <c r="AC82" s="58"/>
      <c r="AD82" s="58"/>
      <c r="AE82" s="58"/>
      <c r="AF82" s="58"/>
      <c r="AG82" s="58"/>
      <c r="AH82" s="58"/>
      <c r="AI82" s="58"/>
      <c r="AJ82" s="58"/>
      <c r="AK82" s="58"/>
      <c r="AL82" s="58"/>
      <c r="AM82" s="58"/>
    </row>
    <row r="83" spans="8:39" ht="15" thickBot="1" x14ac:dyDescent="0.35">
      <c r="I83" s="78" t="s">
        <v>600</v>
      </c>
      <c r="J83" s="151"/>
      <c r="K83" s="196"/>
      <c r="L83" s="196"/>
      <c r="M83" s="196"/>
      <c r="N83" s="196"/>
      <c r="O83" s="196"/>
      <c r="P83" s="196"/>
      <c r="Q83" s="196"/>
      <c r="R83" s="196"/>
      <c r="S83" s="152"/>
      <c r="T83" s="117"/>
      <c r="U83" s="58"/>
      <c r="V83" s="58"/>
      <c r="W83" s="58"/>
      <c r="X83" s="58"/>
      <c r="Y83" s="58"/>
      <c r="Z83" s="58"/>
      <c r="AA83" s="58"/>
      <c r="AB83" s="58"/>
      <c r="AC83" s="58"/>
      <c r="AD83" s="58"/>
      <c r="AE83" s="58"/>
      <c r="AF83" s="58"/>
      <c r="AG83" s="58"/>
      <c r="AH83" s="58"/>
      <c r="AI83" s="58"/>
      <c r="AJ83" s="58"/>
      <c r="AK83" s="58"/>
      <c r="AL83" s="58"/>
      <c r="AM83" s="58"/>
    </row>
    <row r="84" spans="8:39" ht="15" thickBot="1" x14ac:dyDescent="0.35">
      <c r="I84" s="35" t="s">
        <v>601</v>
      </c>
      <c r="J84" s="224">
        <v>0</v>
      </c>
      <c r="K84" s="225">
        <v>0</v>
      </c>
      <c r="L84" s="225">
        <v>0</v>
      </c>
      <c r="M84" s="225">
        <v>0</v>
      </c>
      <c r="N84" s="225">
        <v>0</v>
      </c>
      <c r="O84" s="225">
        <v>0</v>
      </c>
      <c r="P84" s="225">
        <v>0</v>
      </c>
      <c r="Q84" s="225">
        <v>0</v>
      </c>
      <c r="R84" s="225">
        <v>0</v>
      </c>
      <c r="S84" s="230">
        <v>0</v>
      </c>
      <c r="T84" s="226" t="s">
        <v>17</v>
      </c>
      <c r="U84" s="58"/>
      <c r="V84" s="58"/>
      <c r="W84" s="58"/>
      <c r="X84" s="58"/>
      <c r="Y84" s="58"/>
      <c r="Z84" s="58"/>
      <c r="AA84" s="58"/>
      <c r="AB84" s="58"/>
      <c r="AC84" s="58"/>
      <c r="AD84" s="58"/>
      <c r="AE84" s="58"/>
      <c r="AF84" s="58"/>
      <c r="AG84" s="58"/>
      <c r="AH84" s="58"/>
      <c r="AI84" s="58"/>
      <c r="AJ84" s="58"/>
      <c r="AK84" s="58"/>
      <c r="AL84" s="58"/>
      <c r="AM84" s="58"/>
    </row>
    <row r="85" spans="8:39" x14ac:dyDescent="0.3">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row>
    <row r="86" spans="8:39" ht="15" thickBot="1" x14ac:dyDescent="0.35">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row>
    <row r="87" spans="8:39" ht="15" thickBot="1" x14ac:dyDescent="0.35">
      <c r="I87" s="190" t="s">
        <v>618</v>
      </c>
      <c r="J87" s="69" t="s">
        <v>615</v>
      </c>
      <c r="K87" s="70" t="s">
        <v>616</v>
      </c>
      <c r="L87" s="71" t="s">
        <v>617</v>
      </c>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row>
    <row r="88" spans="8:39" ht="15" thickBot="1" x14ac:dyDescent="0.35">
      <c r="I88" s="35" t="s">
        <v>610</v>
      </c>
      <c r="J88" s="133">
        <v>0.5</v>
      </c>
      <c r="K88" s="134">
        <v>1.5</v>
      </c>
      <c r="L88" s="334">
        <f>K88*J88</f>
        <v>0.75</v>
      </c>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row>
    <row r="89" spans="8:39" ht="15" thickBot="1" x14ac:dyDescent="0.35">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row>
    <row r="90" spans="8:39" ht="15" thickBot="1" x14ac:dyDescent="0.35">
      <c r="J90" s="365" t="s">
        <v>620</v>
      </c>
      <c r="K90" s="366"/>
      <c r="L90" s="366"/>
      <c r="M90" s="366"/>
      <c r="N90" s="366"/>
      <c r="O90" s="366"/>
      <c r="P90" s="366"/>
      <c r="Q90" s="366"/>
      <c r="R90" s="366"/>
      <c r="S90" s="367"/>
      <c r="T90" s="58"/>
      <c r="U90" s="58"/>
      <c r="V90" s="58"/>
      <c r="W90" s="58"/>
      <c r="X90" s="58"/>
      <c r="Y90" s="58"/>
      <c r="Z90" s="58"/>
      <c r="AA90" s="58"/>
      <c r="AB90" s="58"/>
      <c r="AC90" s="58"/>
      <c r="AD90" s="58"/>
      <c r="AE90" s="58"/>
      <c r="AF90" s="58"/>
      <c r="AG90" s="58"/>
      <c r="AH90" s="58"/>
      <c r="AI90" s="58"/>
      <c r="AJ90" s="58"/>
      <c r="AK90" s="58"/>
      <c r="AL90" s="58"/>
      <c r="AM90" s="58"/>
    </row>
    <row r="91" spans="8:39" ht="15" thickBot="1" x14ac:dyDescent="0.35">
      <c r="J91" s="409" t="s">
        <v>568</v>
      </c>
      <c r="K91" s="410"/>
      <c r="L91" s="410"/>
      <c r="M91" s="410"/>
      <c r="N91" s="410"/>
      <c r="O91" s="410"/>
      <c r="P91" s="410"/>
      <c r="Q91" s="410"/>
      <c r="R91" s="410"/>
      <c r="S91" s="411"/>
      <c r="T91" s="58"/>
      <c r="U91" s="58"/>
      <c r="V91" s="58"/>
      <c r="W91" s="58"/>
      <c r="X91" s="58"/>
      <c r="Y91" s="58"/>
      <c r="Z91" s="58"/>
      <c r="AA91" s="58"/>
      <c r="AB91" s="58"/>
      <c r="AC91" s="58"/>
      <c r="AD91" s="58"/>
      <c r="AE91" s="58"/>
      <c r="AF91" s="58"/>
      <c r="AG91" s="58"/>
      <c r="AH91" s="58"/>
      <c r="AI91" s="58"/>
      <c r="AJ91" s="58"/>
      <c r="AK91" s="58"/>
      <c r="AL91" s="58"/>
      <c r="AM91" s="58"/>
    </row>
    <row r="92" spans="8:39" ht="16.2" thickBot="1" x14ac:dyDescent="0.35">
      <c r="H92" s="193" t="s">
        <v>619</v>
      </c>
      <c r="I92" s="168" t="s">
        <v>11</v>
      </c>
      <c r="J92" s="76">
        <v>31.5</v>
      </c>
      <c r="K92" s="77">
        <v>63</v>
      </c>
      <c r="L92" s="77">
        <v>125</v>
      </c>
      <c r="M92" s="77">
        <v>250</v>
      </c>
      <c r="N92" s="77">
        <v>500</v>
      </c>
      <c r="O92" s="77" t="s">
        <v>569</v>
      </c>
      <c r="P92" s="77" t="s">
        <v>570</v>
      </c>
      <c r="Q92" s="77" t="s">
        <v>571</v>
      </c>
      <c r="R92" s="77" t="s">
        <v>572</v>
      </c>
      <c r="S92" s="235" t="s">
        <v>606</v>
      </c>
      <c r="T92" s="238" t="s">
        <v>621</v>
      </c>
      <c r="U92" s="58"/>
      <c r="V92" s="58"/>
      <c r="W92" s="58"/>
      <c r="X92" s="58"/>
      <c r="Y92" s="58"/>
      <c r="Z92" s="58"/>
      <c r="AA92" s="58"/>
      <c r="AB92" s="58"/>
      <c r="AC92" s="58"/>
      <c r="AD92" s="58"/>
      <c r="AE92" s="58"/>
      <c r="AF92" s="58"/>
      <c r="AG92" s="58"/>
      <c r="AH92" s="58"/>
      <c r="AI92" s="58"/>
      <c r="AJ92" s="58"/>
      <c r="AK92" s="58"/>
      <c r="AL92" s="58"/>
      <c r="AM92" s="58"/>
    </row>
    <row r="93" spans="8:39" ht="15" thickBot="1" x14ac:dyDescent="0.35">
      <c r="H93" s="153" t="s">
        <v>627</v>
      </c>
      <c r="I93" s="35" t="s">
        <v>687</v>
      </c>
      <c r="J93" s="224">
        <f>J79+(10*LOG($L$88))-J84-6</f>
        <v>55.650612633917</v>
      </c>
      <c r="K93" s="225">
        <f t="shared" ref="K93:S93" si="9">K79+(10*LOG($L$88))-K84-6</f>
        <v>55.250612633917001</v>
      </c>
      <c r="L93" s="225">
        <f t="shared" si="9"/>
        <v>49.950612633917004</v>
      </c>
      <c r="M93" s="225">
        <f t="shared" si="9"/>
        <v>41.050612633916998</v>
      </c>
      <c r="N93" s="225">
        <f t="shared" si="9"/>
        <v>44.550612633916998</v>
      </c>
      <c r="O93" s="225">
        <f t="shared" si="9"/>
        <v>45.450612633917004</v>
      </c>
      <c r="P93" s="225">
        <f t="shared" si="9"/>
        <v>41.350612633917002</v>
      </c>
      <c r="Q93" s="225">
        <f t="shared" si="9"/>
        <v>37.950612633917004</v>
      </c>
      <c r="R93" s="225">
        <f t="shared" si="9"/>
        <v>25.950612633917004</v>
      </c>
      <c r="S93" s="230">
        <f t="shared" si="9"/>
        <v>15.350612633917002</v>
      </c>
      <c r="T93" s="239" cm="1">
        <f t="array" ref="T93">[1]!dbsum(J93:S93)</f>
        <v>59.5</v>
      </c>
      <c r="U93" s="58"/>
      <c r="V93" s="58"/>
      <c r="W93" s="58"/>
      <c r="X93" s="58"/>
      <c r="Y93" s="58"/>
      <c r="Z93" s="58"/>
      <c r="AA93" s="58"/>
      <c r="AB93" s="58"/>
      <c r="AC93" s="58"/>
      <c r="AD93" s="58"/>
      <c r="AE93" s="58"/>
      <c r="AF93" s="58"/>
      <c r="AG93" s="58"/>
      <c r="AH93" s="58"/>
      <c r="AI93" s="58"/>
      <c r="AJ93" s="58"/>
      <c r="AK93" s="58"/>
      <c r="AL93" s="58"/>
      <c r="AM93" s="58"/>
    </row>
    <row r="94" spans="8:39" x14ac:dyDescent="0.3">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row>
  </sheetData>
  <mergeCells count="24">
    <mergeCell ref="J7:AM7"/>
    <mergeCell ref="J62:S62"/>
    <mergeCell ref="J63:S63"/>
    <mergeCell ref="J31:AM31"/>
    <mergeCell ref="J34:AM34"/>
    <mergeCell ref="J37:S37"/>
    <mergeCell ref="J43:S43"/>
    <mergeCell ref="J91:S91"/>
    <mergeCell ref="J81:S81"/>
    <mergeCell ref="F8:G8"/>
    <mergeCell ref="J8:AM8"/>
    <mergeCell ref="B10:B11"/>
    <mergeCell ref="B13:K13"/>
    <mergeCell ref="B15:K15"/>
    <mergeCell ref="B14:K14"/>
    <mergeCell ref="J20:AM20"/>
    <mergeCell ref="J21:AM21"/>
    <mergeCell ref="J25:AM25"/>
    <mergeCell ref="J28:AM28"/>
    <mergeCell ref="F20:G20"/>
    <mergeCell ref="J72:AM72"/>
    <mergeCell ref="J73:AM73"/>
    <mergeCell ref="J77:S77"/>
    <mergeCell ref="J90:S9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6469C-0815-4BF2-9E63-8EA746655097}">
  <sheetPr>
    <tabColor theme="4" tint="-0.499984740745262"/>
  </sheetPr>
  <dimension ref="B2:AM25"/>
  <sheetViews>
    <sheetView zoomScale="85" zoomScaleNormal="85" workbookViewId="0">
      <selection activeCell="E9" sqref="B8:E9"/>
    </sheetView>
  </sheetViews>
  <sheetFormatPr defaultRowHeight="14.4" x14ac:dyDescent="0.3"/>
  <cols>
    <col min="2" max="2" width="34.109375" customWidth="1"/>
    <col min="3" max="3" width="18.21875" bestFit="1" customWidth="1"/>
    <col min="4" max="4" width="17.21875" bestFit="1" customWidth="1"/>
    <col min="5" max="5" width="35.21875" bestFit="1" customWidth="1"/>
    <col min="6" max="6" width="6.33203125" bestFit="1" customWidth="1"/>
    <col min="8" max="8" width="24.44140625" customWidth="1"/>
    <col min="9" max="9" width="10" customWidth="1"/>
    <col min="10" max="10" width="4.33203125" bestFit="1" customWidth="1"/>
    <col min="11" max="11" width="4.77734375" bestFit="1" customWidth="1"/>
    <col min="12" max="25" width="4.33203125" bestFit="1" customWidth="1"/>
    <col min="26" max="35" width="4.77734375" bestFit="1" customWidth="1"/>
    <col min="36" max="36" width="5.77734375" bestFit="1" customWidth="1"/>
    <col min="37" max="37" width="5.77734375" customWidth="1"/>
    <col min="38" max="39" width="5.77734375" bestFit="1" customWidth="1"/>
  </cols>
  <sheetData>
    <row r="2" spans="2:39" ht="25.8" x14ac:dyDescent="0.5">
      <c r="B2" s="183" t="s">
        <v>543</v>
      </c>
      <c r="C2" s="182"/>
      <c r="D2" s="182"/>
      <c r="E2" s="183"/>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row>
    <row r="4" spans="2:39" ht="15" thickBot="1" x14ac:dyDescent="0.35">
      <c r="B4" s="190" t="s">
        <v>631</v>
      </c>
    </row>
    <row r="5" spans="2:39" ht="15" thickBot="1" x14ac:dyDescent="0.35">
      <c r="J5" s="409" t="s">
        <v>270</v>
      </c>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1"/>
    </row>
    <row r="6" spans="2:39" ht="15" thickBot="1" x14ac:dyDescent="0.35">
      <c r="F6" s="412" t="s">
        <v>211</v>
      </c>
      <c r="G6" s="413"/>
      <c r="J6" s="365" t="s">
        <v>41</v>
      </c>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7"/>
    </row>
    <row r="7" spans="2:39" ht="29.4" thickBot="1" x14ac:dyDescent="0.35">
      <c r="B7" s="156" t="s">
        <v>715</v>
      </c>
      <c r="C7" s="212" t="s">
        <v>530</v>
      </c>
      <c r="D7" s="213" t="s">
        <v>210</v>
      </c>
      <c r="E7" s="213" t="s">
        <v>208</v>
      </c>
      <c r="F7" s="199" t="s">
        <v>589</v>
      </c>
      <c r="G7" s="199" t="s">
        <v>587</v>
      </c>
      <c r="H7" s="214" t="s">
        <v>6</v>
      </c>
      <c r="J7" s="69">
        <v>25</v>
      </c>
      <c r="K7" s="70">
        <v>31.5</v>
      </c>
      <c r="L7" s="70">
        <v>40</v>
      </c>
      <c r="M7" s="70">
        <v>50</v>
      </c>
      <c r="N7" s="70">
        <v>63</v>
      </c>
      <c r="O7" s="70">
        <v>80</v>
      </c>
      <c r="P7" s="70">
        <v>100</v>
      </c>
      <c r="Q7" s="70">
        <v>125</v>
      </c>
      <c r="R7" s="70">
        <v>160</v>
      </c>
      <c r="S7" s="70">
        <v>200</v>
      </c>
      <c r="T7" s="70">
        <v>250</v>
      </c>
      <c r="U7" s="70">
        <v>315</v>
      </c>
      <c r="V7" s="70">
        <v>400</v>
      </c>
      <c r="W7" s="70">
        <v>500</v>
      </c>
      <c r="X7" s="70">
        <v>630</v>
      </c>
      <c r="Y7" s="70">
        <v>800</v>
      </c>
      <c r="Z7" s="70">
        <v>1000</v>
      </c>
      <c r="AA7" s="70">
        <v>1250</v>
      </c>
      <c r="AB7" s="70">
        <v>1600</v>
      </c>
      <c r="AC7" s="70">
        <v>2000</v>
      </c>
      <c r="AD7" s="70">
        <v>2500</v>
      </c>
      <c r="AE7" s="70">
        <v>3150</v>
      </c>
      <c r="AF7" s="70">
        <v>4000</v>
      </c>
      <c r="AG7" s="70">
        <v>5000</v>
      </c>
      <c r="AH7" s="70">
        <v>6300</v>
      </c>
      <c r="AI7" s="70">
        <v>8000</v>
      </c>
      <c r="AJ7" s="70">
        <v>10000</v>
      </c>
      <c r="AK7" s="70">
        <v>12500</v>
      </c>
      <c r="AL7" s="70">
        <v>16000</v>
      </c>
      <c r="AM7" s="71">
        <v>20000</v>
      </c>
    </row>
    <row r="8" spans="2:39" x14ac:dyDescent="0.3">
      <c r="B8" s="405" t="s">
        <v>285</v>
      </c>
      <c r="C8" s="295" t="str">
        <f>'Hepworth 2021 - Creamery Meas'!B14</f>
        <v>2021_Hep__CRM_20</v>
      </c>
      <c r="D8" s="295" t="s">
        <v>531</v>
      </c>
      <c r="E8" s="295" t="str">
        <f>'Hepworth 2021 - Creamery Meas'!E14</f>
        <v>1m in front Lagoon OCU motor</v>
      </c>
      <c r="F8" s="314">
        <f>'Hepworth 2021 - Creamery Meas'!J14</f>
        <v>72.7</v>
      </c>
      <c r="G8" s="40">
        <v>1</v>
      </c>
      <c r="H8" s="419" t="s">
        <v>238</v>
      </c>
      <c r="J8" s="244">
        <f>'Hepworth 2021 - Creamery Meas'!K14</f>
        <v>61.6</v>
      </c>
      <c r="K8" s="245">
        <f>'Hepworth 2021 - Creamery Meas'!L14</f>
        <v>63.2</v>
      </c>
      <c r="L8" s="245">
        <f>'Hepworth 2021 - Creamery Meas'!M14</f>
        <v>60.9</v>
      </c>
      <c r="M8" s="245">
        <f>'Hepworth 2021 - Creamery Meas'!N14</f>
        <v>67</v>
      </c>
      <c r="N8" s="245">
        <f>'Hepworth 2021 - Creamery Meas'!O14</f>
        <v>63.3</v>
      </c>
      <c r="O8" s="245">
        <f>'Hepworth 2021 - Creamery Meas'!P14</f>
        <v>62.6</v>
      </c>
      <c r="P8" s="245">
        <f>'Hepworth 2021 - Creamery Meas'!Q14</f>
        <v>61.1</v>
      </c>
      <c r="Q8" s="245">
        <f>'Hepworth 2021 - Creamery Meas'!R14</f>
        <v>56.1</v>
      </c>
      <c r="R8" s="245">
        <f>'Hepworth 2021 - Creamery Meas'!S14</f>
        <v>63.1</v>
      </c>
      <c r="S8" s="245">
        <f>'Hepworth 2021 - Creamery Meas'!T14</f>
        <v>57.9</v>
      </c>
      <c r="T8" s="245">
        <f>'Hepworth 2021 - Creamery Meas'!U14</f>
        <v>60.5</v>
      </c>
      <c r="U8" s="245">
        <f>'Hepworth 2021 - Creamery Meas'!V14</f>
        <v>64.2</v>
      </c>
      <c r="V8" s="245">
        <f>'Hepworth 2021 - Creamery Meas'!W14</f>
        <v>61.3</v>
      </c>
      <c r="W8" s="245">
        <f>'Hepworth 2021 - Creamery Meas'!X14</f>
        <v>62</v>
      </c>
      <c r="X8" s="245">
        <f>'Hepworth 2021 - Creamery Meas'!Y14</f>
        <v>62.8</v>
      </c>
      <c r="Y8" s="245">
        <f>'Hepworth 2021 - Creamery Meas'!Z14</f>
        <v>64.099999999999994</v>
      </c>
      <c r="Z8" s="245">
        <f>'Hepworth 2021 - Creamery Meas'!AA14</f>
        <v>64.099999999999994</v>
      </c>
      <c r="AA8" s="245">
        <f>'Hepworth 2021 - Creamery Meas'!AB14</f>
        <v>63.7</v>
      </c>
      <c r="AB8" s="245">
        <f>'Hepworth 2021 - Creamery Meas'!AC14</f>
        <v>63.2</v>
      </c>
      <c r="AC8" s="245">
        <f>'Hepworth 2021 - Creamery Meas'!AD14</f>
        <v>60.5</v>
      </c>
      <c r="AD8" s="245">
        <f>'Hepworth 2021 - Creamery Meas'!AE14</f>
        <v>56.2</v>
      </c>
      <c r="AE8" s="245">
        <f>'Hepworth 2021 - Creamery Meas'!AF14</f>
        <v>51.6</v>
      </c>
      <c r="AF8" s="245">
        <f>'Hepworth 2021 - Creamery Meas'!AG14</f>
        <v>49.4</v>
      </c>
      <c r="AG8" s="245">
        <f>'Hepworth 2021 - Creamery Meas'!AH14</f>
        <v>45.7</v>
      </c>
      <c r="AH8" s="245">
        <f>'Hepworth 2021 - Creamery Meas'!AI14</f>
        <v>42.9</v>
      </c>
      <c r="AI8" s="245">
        <f>'Hepworth 2021 - Creamery Meas'!AJ14</f>
        <v>40.6</v>
      </c>
      <c r="AJ8" s="245">
        <f>'Hepworth 2021 - Creamery Meas'!AK14</f>
        <v>38</v>
      </c>
      <c r="AK8" s="245">
        <f>'Hepworth 2021 - Creamery Meas'!AL14</f>
        <v>34.200000000000003</v>
      </c>
      <c r="AL8" s="245">
        <f>'Hepworth 2021 - Creamery Meas'!AM14</f>
        <v>37.200000000000003</v>
      </c>
      <c r="AM8" s="246">
        <f>'Hepworth 2021 - Creamery Meas'!AN14</f>
        <v>26.6</v>
      </c>
    </row>
    <row r="9" spans="2:39" ht="15" thickBot="1" x14ac:dyDescent="0.35">
      <c r="B9" s="404"/>
      <c r="C9" s="277" t="str">
        <f>'Hepworth 2021 - Creamery Meas'!B15</f>
        <v>2021_Hep__CRM_21</v>
      </c>
      <c r="D9" s="277" t="s">
        <v>531</v>
      </c>
      <c r="E9" s="277" t="str">
        <f>'Hepworth 2021 - Creamery Meas'!E15</f>
        <v>1m to side of Lagoon OCU motor</v>
      </c>
      <c r="F9" s="315">
        <f>'Hepworth 2021 - Creamery Meas'!J15</f>
        <v>71.400000000000006</v>
      </c>
      <c r="G9" s="316">
        <v>1</v>
      </c>
      <c r="H9" s="420"/>
      <c r="J9" s="247">
        <f>'Hepworth 2021 - Creamery Meas'!K15</f>
        <v>61.5</v>
      </c>
      <c r="K9" s="248">
        <f>'Hepworth 2021 - Creamery Meas'!L15</f>
        <v>61.9</v>
      </c>
      <c r="L9" s="248">
        <f>'Hepworth 2021 - Creamery Meas'!M15</f>
        <v>59.1</v>
      </c>
      <c r="M9" s="248">
        <f>'Hepworth 2021 - Creamery Meas'!N15</f>
        <v>66.599999999999994</v>
      </c>
      <c r="N9" s="248">
        <f>'Hepworth 2021 - Creamery Meas'!O15</f>
        <v>62.2</v>
      </c>
      <c r="O9" s="248">
        <f>'Hepworth 2021 - Creamery Meas'!P15</f>
        <v>61.2</v>
      </c>
      <c r="P9" s="248">
        <f>'Hepworth 2021 - Creamery Meas'!Q15</f>
        <v>60.4</v>
      </c>
      <c r="Q9" s="248">
        <f>'Hepworth 2021 - Creamery Meas'!R15</f>
        <v>56.7</v>
      </c>
      <c r="R9" s="248">
        <f>'Hepworth 2021 - Creamery Meas'!S15</f>
        <v>64</v>
      </c>
      <c r="S9" s="248">
        <f>'Hepworth 2021 - Creamery Meas'!T15</f>
        <v>58.2</v>
      </c>
      <c r="T9" s="248">
        <f>'Hepworth 2021 - Creamery Meas'!U15</f>
        <v>60.2</v>
      </c>
      <c r="U9" s="248">
        <f>'Hepworth 2021 - Creamery Meas'!V15</f>
        <v>63.7</v>
      </c>
      <c r="V9" s="248">
        <f>'Hepworth 2021 - Creamery Meas'!W15</f>
        <v>58.7</v>
      </c>
      <c r="W9" s="248">
        <f>'Hepworth 2021 - Creamery Meas'!X15</f>
        <v>63.1</v>
      </c>
      <c r="X9" s="248">
        <f>'Hepworth 2021 - Creamery Meas'!Y15</f>
        <v>63.5</v>
      </c>
      <c r="Y9" s="248">
        <f>'Hepworth 2021 - Creamery Meas'!Z15</f>
        <v>63.3</v>
      </c>
      <c r="Z9" s="248">
        <f>'Hepworth 2021 - Creamery Meas'!AA15</f>
        <v>61</v>
      </c>
      <c r="AA9" s="248">
        <f>'Hepworth 2021 - Creamery Meas'!AB15</f>
        <v>61</v>
      </c>
      <c r="AB9" s="248">
        <f>'Hepworth 2021 - Creamery Meas'!AC15</f>
        <v>60.2</v>
      </c>
      <c r="AC9" s="248">
        <f>'Hepworth 2021 - Creamery Meas'!AD15</f>
        <v>59.7</v>
      </c>
      <c r="AD9" s="248">
        <f>'Hepworth 2021 - Creamery Meas'!AE15</f>
        <v>55.1</v>
      </c>
      <c r="AE9" s="248">
        <f>'Hepworth 2021 - Creamery Meas'!AF15</f>
        <v>50.5</v>
      </c>
      <c r="AF9" s="248">
        <f>'Hepworth 2021 - Creamery Meas'!AG15</f>
        <v>48.1</v>
      </c>
      <c r="AG9" s="248">
        <f>'Hepworth 2021 - Creamery Meas'!AH15</f>
        <v>43.8</v>
      </c>
      <c r="AH9" s="248">
        <f>'Hepworth 2021 - Creamery Meas'!AI15</f>
        <v>40.4</v>
      </c>
      <c r="AI9" s="248">
        <f>'Hepworth 2021 - Creamery Meas'!AJ15</f>
        <v>38.4</v>
      </c>
      <c r="AJ9" s="248">
        <f>'Hepworth 2021 - Creamery Meas'!AK15</f>
        <v>35.299999999999997</v>
      </c>
      <c r="AK9" s="248">
        <f>'Hepworth 2021 - Creamery Meas'!AL15</f>
        <v>33.6</v>
      </c>
      <c r="AL9" s="248">
        <f>'Hepworth 2021 - Creamery Meas'!AM15</f>
        <v>32.799999999999997</v>
      </c>
      <c r="AM9" s="249">
        <f>'Hepworth 2021 - Creamery Meas'!AN15</f>
        <v>26.5</v>
      </c>
    </row>
    <row r="10" spans="2:39" x14ac:dyDescent="0.3">
      <c r="B10" s="210"/>
      <c r="C10" s="4"/>
      <c r="D10" s="210"/>
      <c r="E10" s="210"/>
      <c r="F10" s="184"/>
      <c r="G10" s="184"/>
      <c r="H10" s="217"/>
    </row>
    <row r="11" spans="2:39" ht="23.4" x14ac:dyDescent="0.3">
      <c r="B11" s="415" t="s">
        <v>544</v>
      </c>
      <c r="C11" s="415"/>
      <c r="D11" s="415"/>
      <c r="E11" s="415"/>
      <c r="F11" s="415"/>
      <c r="G11" s="415"/>
      <c r="H11" s="415"/>
      <c r="I11" s="415"/>
      <c r="J11" s="415"/>
      <c r="K11" s="415"/>
    </row>
    <row r="12" spans="2:39" ht="23.4" x14ac:dyDescent="0.3">
      <c r="B12" s="416" t="s">
        <v>731</v>
      </c>
      <c r="C12" s="416"/>
      <c r="D12" s="416"/>
      <c r="E12" s="416"/>
      <c r="F12" s="416"/>
      <c r="G12" s="416"/>
      <c r="H12" s="416"/>
      <c r="I12" s="416"/>
      <c r="J12" s="416"/>
      <c r="K12" s="416"/>
    </row>
    <row r="13" spans="2:39" ht="23.4" x14ac:dyDescent="0.3">
      <c r="B13" s="416" t="s">
        <v>632</v>
      </c>
      <c r="C13" s="416"/>
      <c r="D13" s="416"/>
      <c r="E13" s="416"/>
      <c r="F13" s="416"/>
      <c r="G13" s="416"/>
      <c r="H13" s="416"/>
      <c r="I13" s="416"/>
      <c r="J13" s="416"/>
      <c r="K13" s="416"/>
    </row>
    <row r="15" spans="2:39" ht="25.8" x14ac:dyDescent="0.5">
      <c r="B15" s="177" t="s">
        <v>545</v>
      </c>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row>
    <row r="16" spans="2:39" ht="15" thickBot="1" x14ac:dyDescent="0.35"/>
    <row r="17" spans="2:39" ht="15" thickBot="1" x14ac:dyDescent="0.35">
      <c r="B17" s="190" t="s">
        <v>631</v>
      </c>
      <c r="J17" s="409" t="s">
        <v>270</v>
      </c>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1"/>
    </row>
    <row r="18" spans="2:39" ht="15" thickBot="1" x14ac:dyDescent="0.35">
      <c r="F18" s="412" t="s">
        <v>211</v>
      </c>
      <c r="G18" s="413"/>
      <c r="J18" s="365" t="s">
        <v>41</v>
      </c>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7"/>
    </row>
    <row r="19" spans="2:39" ht="29.4" thickBot="1" x14ac:dyDescent="0.35">
      <c r="B19" s="156" t="s">
        <v>715</v>
      </c>
      <c r="C19" s="212" t="s">
        <v>530</v>
      </c>
      <c r="D19" s="213" t="s">
        <v>210</v>
      </c>
      <c r="E19" s="214" t="s">
        <v>208</v>
      </c>
      <c r="F19" s="201" t="s">
        <v>589</v>
      </c>
      <c r="G19" s="215" t="s">
        <v>587</v>
      </c>
      <c r="H19" s="216" t="s">
        <v>6</v>
      </c>
      <c r="J19" s="69">
        <v>25</v>
      </c>
      <c r="K19" s="70">
        <v>31.5</v>
      </c>
      <c r="L19" s="70">
        <v>40</v>
      </c>
      <c r="M19" s="70">
        <v>50</v>
      </c>
      <c r="N19" s="70">
        <v>63</v>
      </c>
      <c r="O19" s="70">
        <v>80</v>
      </c>
      <c r="P19" s="70">
        <v>100</v>
      </c>
      <c r="Q19" s="70">
        <v>125</v>
      </c>
      <c r="R19" s="70">
        <v>160</v>
      </c>
      <c r="S19" s="70">
        <v>200</v>
      </c>
      <c r="T19" s="70">
        <v>250</v>
      </c>
      <c r="U19" s="70">
        <v>315</v>
      </c>
      <c r="V19" s="70">
        <v>400</v>
      </c>
      <c r="W19" s="70">
        <v>500</v>
      </c>
      <c r="X19" s="70">
        <v>630</v>
      </c>
      <c r="Y19" s="70">
        <v>800</v>
      </c>
      <c r="Z19" s="70">
        <v>1000</v>
      </c>
      <c r="AA19" s="70">
        <v>1250</v>
      </c>
      <c r="AB19" s="70">
        <v>1600</v>
      </c>
      <c r="AC19" s="70">
        <v>2000</v>
      </c>
      <c r="AD19" s="70">
        <v>2500</v>
      </c>
      <c r="AE19" s="70">
        <v>3150</v>
      </c>
      <c r="AF19" s="70">
        <v>4000</v>
      </c>
      <c r="AG19" s="70">
        <v>5000</v>
      </c>
      <c r="AH19" s="70">
        <v>6300</v>
      </c>
      <c r="AI19" s="70">
        <v>8000</v>
      </c>
      <c r="AJ19" s="70">
        <v>10000</v>
      </c>
      <c r="AK19" s="70">
        <v>12500</v>
      </c>
      <c r="AL19" s="70">
        <v>16000</v>
      </c>
      <c r="AM19" s="71">
        <v>20000</v>
      </c>
    </row>
    <row r="20" spans="2:39" ht="29.4" thickBot="1" x14ac:dyDescent="0.35">
      <c r="B20" s="34" t="s">
        <v>285</v>
      </c>
      <c r="C20" s="313" t="str">
        <f>C8</f>
        <v>2021_Hep__CRM_20</v>
      </c>
      <c r="D20" s="313" t="str">
        <f t="shared" ref="D20:H20" si="0">D8</f>
        <v>Measurement Data</v>
      </c>
      <c r="E20" s="313" t="str">
        <f t="shared" si="0"/>
        <v>1m in front Lagoon OCU motor</v>
      </c>
      <c r="F20" s="155">
        <f t="shared" si="0"/>
        <v>72.7</v>
      </c>
      <c r="G20" s="155">
        <f t="shared" si="0"/>
        <v>1</v>
      </c>
      <c r="H20" s="240" t="str">
        <f t="shared" si="0"/>
        <v>No appreciable noise from actual tank, just the motor</v>
      </c>
      <c r="J20" s="241">
        <f>J8</f>
        <v>61.6</v>
      </c>
      <c r="K20" s="242">
        <f t="shared" ref="K20:AM20" si="1">K8</f>
        <v>63.2</v>
      </c>
      <c r="L20" s="242">
        <f t="shared" si="1"/>
        <v>60.9</v>
      </c>
      <c r="M20" s="242">
        <f t="shared" si="1"/>
        <v>67</v>
      </c>
      <c r="N20" s="242">
        <f t="shared" si="1"/>
        <v>63.3</v>
      </c>
      <c r="O20" s="242">
        <f t="shared" si="1"/>
        <v>62.6</v>
      </c>
      <c r="P20" s="242">
        <f t="shared" si="1"/>
        <v>61.1</v>
      </c>
      <c r="Q20" s="242">
        <f t="shared" si="1"/>
        <v>56.1</v>
      </c>
      <c r="R20" s="242">
        <f t="shared" si="1"/>
        <v>63.1</v>
      </c>
      <c r="S20" s="242">
        <f t="shared" si="1"/>
        <v>57.9</v>
      </c>
      <c r="T20" s="242">
        <f t="shared" si="1"/>
        <v>60.5</v>
      </c>
      <c r="U20" s="242">
        <f t="shared" si="1"/>
        <v>64.2</v>
      </c>
      <c r="V20" s="242">
        <f t="shared" si="1"/>
        <v>61.3</v>
      </c>
      <c r="W20" s="242">
        <f t="shared" si="1"/>
        <v>62</v>
      </c>
      <c r="X20" s="242">
        <f t="shared" si="1"/>
        <v>62.8</v>
      </c>
      <c r="Y20" s="242">
        <f t="shared" si="1"/>
        <v>64.099999999999994</v>
      </c>
      <c r="Z20" s="242">
        <f t="shared" si="1"/>
        <v>64.099999999999994</v>
      </c>
      <c r="AA20" s="242">
        <f t="shared" si="1"/>
        <v>63.7</v>
      </c>
      <c r="AB20" s="242">
        <f t="shared" si="1"/>
        <v>63.2</v>
      </c>
      <c r="AC20" s="242">
        <f t="shared" si="1"/>
        <v>60.5</v>
      </c>
      <c r="AD20" s="242">
        <f t="shared" si="1"/>
        <v>56.2</v>
      </c>
      <c r="AE20" s="242">
        <f t="shared" si="1"/>
        <v>51.6</v>
      </c>
      <c r="AF20" s="242">
        <f t="shared" si="1"/>
        <v>49.4</v>
      </c>
      <c r="AG20" s="242">
        <f t="shared" si="1"/>
        <v>45.7</v>
      </c>
      <c r="AH20" s="242">
        <f t="shared" si="1"/>
        <v>42.9</v>
      </c>
      <c r="AI20" s="242">
        <f t="shared" si="1"/>
        <v>40.6</v>
      </c>
      <c r="AJ20" s="242">
        <f t="shared" si="1"/>
        <v>38</v>
      </c>
      <c r="AK20" s="242">
        <f t="shared" si="1"/>
        <v>34.200000000000003</v>
      </c>
      <c r="AL20" s="242">
        <f t="shared" si="1"/>
        <v>37.200000000000003</v>
      </c>
      <c r="AM20" s="243">
        <f t="shared" si="1"/>
        <v>26.6</v>
      </c>
    </row>
    <row r="22" spans="2:39" ht="15" thickBot="1" x14ac:dyDescent="0.35"/>
    <row r="23" spans="2:39" ht="15" thickBot="1" x14ac:dyDescent="0.35">
      <c r="B23" s="1" t="s">
        <v>540</v>
      </c>
      <c r="F23" s="172" t="s">
        <v>541</v>
      </c>
      <c r="J23" s="409" t="s">
        <v>542</v>
      </c>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0"/>
      <c r="AM23" s="411"/>
    </row>
    <row r="24" spans="2:39" ht="15" thickBot="1" x14ac:dyDescent="0.35">
      <c r="B24" s="35" t="s">
        <v>630</v>
      </c>
      <c r="C24" s="36" t="str">
        <f>C20</f>
        <v>2021_Hep__CRM_20</v>
      </c>
      <c r="D24" s="36" t="str">
        <f>D20</f>
        <v>Measurement Data</v>
      </c>
      <c r="E24" s="36" t="s">
        <v>630</v>
      </c>
      <c r="F24" s="155">
        <f>F20+20*LOG(1)+11</f>
        <v>83.7</v>
      </c>
      <c r="G24" s="317" t="s">
        <v>17</v>
      </c>
      <c r="H24" s="250" t="s">
        <v>17</v>
      </c>
      <c r="J24" s="224">
        <f>J20+20*LOG(1)+11</f>
        <v>72.599999999999994</v>
      </c>
      <c r="K24" s="225">
        <f>L20+20*LOG(1)+11</f>
        <v>71.900000000000006</v>
      </c>
      <c r="L24" s="225">
        <f t="shared" ref="L24:AL24" si="2">M20+20*LOG(1)+11</f>
        <v>78</v>
      </c>
      <c r="M24" s="225">
        <f t="shared" si="2"/>
        <v>74.3</v>
      </c>
      <c r="N24" s="225">
        <f t="shared" si="2"/>
        <v>73.599999999999994</v>
      </c>
      <c r="O24" s="225">
        <f t="shared" si="2"/>
        <v>72.099999999999994</v>
      </c>
      <c r="P24" s="225">
        <f t="shared" si="2"/>
        <v>67.099999999999994</v>
      </c>
      <c r="Q24" s="225">
        <f t="shared" si="2"/>
        <v>74.099999999999994</v>
      </c>
      <c r="R24" s="225">
        <f t="shared" si="2"/>
        <v>68.900000000000006</v>
      </c>
      <c r="S24" s="225">
        <f t="shared" si="2"/>
        <v>71.5</v>
      </c>
      <c r="T24" s="225">
        <f t="shared" si="2"/>
        <v>75.2</v>
      </c>
      <c r="U24" s="225">
        <f t="shared" si="2"/>
        <v>72.3</v>
      </c>
      <c r="V24" s="225">
        <f t="shared" si="2"/>
        <v>73</v>
      </c>
      <c r="W24" s="225">
        <f t="shared" si="2"/>
        <v>73.8</v>
      </c>
      <c r="X24" s="225">
        <f t="shared" si="2"/>
        <v>75.099999999999994</v>
      </c>
      <c r="Y24" s="225">
        <f t="shared" si="2"/>
        <v>75.099999999999994</v>
      </c>
      <c r="Z24" s="225">
        <f t="shared" si="2"/>
        <v>74.7</v>
      </c>
      <c r="AA24" s="225">
        <f t="shared" si="2"/>
        <v>74.2</v>
      </c>
      <c r="AB24" s="225">
        <f t="shared" si="2"/>
        <v>71.5</v>
      </c>
      <c r="AC24" s="225">
        <f t="shared" si="2"/>
        <v>67.2</v>
      </c>
      <c r="AD24" s="225">
        <f t="shared" si="2"/>
        <v>62.6</v>
      </c>
      <c r="AE24" s="225">
        <f t="shared" si="2"/>
        <v>60.4</v>
      </c>
      <c r="AF24" s="225">
        <f t="shared" si="2"/>
        <v>56.7</v>
      </c>
      <c r="AG24" s="225">
        <f t="shared" si="2"/>
        <v>53.9</v>
      </c>
      <c r="AH24" s="225">
        <f t="shared" si="2"/>
        <v>51.6</v>
      </c>
      <c r="AI24" s="225">
        <f t="shared" si="2"/>
        <v>49</v>
      </c>
      <c r="AJ24" s="225">
        <f t="shared" si="2"/>
        <v>45.2</v>
      </c>
      <c r="AK24" s="225">
        <f t="shared" si="2"/>
        <v>48.2</v>
      </c>
      <c r="AL24" s="225">
        <f t="shared" si="2"/>
        <v>37.6</v>
      </c>
      <c r="AM24" s="251">
        <f>AM20+20*LOG(1)+11</f>
        <v>37.6</v>
      </c>
    </row>
    <row r="25" spans="2:39" x14ac:dyDescent="0.3">
      <c r="B25" s="10" t="s">
        <v>633</v>
      </c>
    </row>
  </sheetData>
  <mergeCells count="12">
    <mergeCell ref="J23:AM23"/>
    <mergeCell ref="J5:AM5"/>
    <mergeCell ref="F6:G6"/>
    <mergeCell ref="J6:AM6"/>
    <mergeCell ref="B8:B9"/>
    <mergeCell ref="B11:K11"/>
    <mergeCell ref="B13:K13"/>
    <mergeCell ref="B12:K12"/>
    <mergeCell ref="H8:H9"/>
    <mergeCell ref="F18:G18"/>
    <mergeCell ref="J17:AM17"/>
    <mergeCell ref="J18:AM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1F57-C802-4537-99A5-6C4DE21AD445}">
  <sheetPr>
    <tabColor theme="4" tint="-0.499984740745262"/>
  </sheetPr>
  <dimension ref="B2:AM29"/>
  <sheetViews>
    <sheetView tabSelected="1" topLeftCell="C1" zoomScale="115" zoomScaleNormal="115" workbookViewId="0">
      <selection activeCell="C8" sqref="C8:C11"/>
    </sheetView>
  </sheetViews>
  <sheetFormatPr defaultRowHeight="14.4" x14ac:dyDescent="0.3"/>
  <cols>
    <col min="2" max="2" width="34.77734375" bestFit="1" customWidth="1"/>
    <col min="3" max="3" width="18.21875" bestFit="1" customWidth="1"/>
    <col min="4" max="4" width="17.21875" bestFit="1" customWidth="1"/>
    <col min="5" max="5" width="40.21875" customWidth="1"/>
    <col min="6" max="6" width="6.33203125" bestFit="1" customWidth="1"/>
    <col min="7" max="7" width="8.21875" bestFit="1" customWidth="1"/>
    <col min="8" max="8" width="47" bestFit="1" customWidth="1"/>
    <col min="10" max="10" width="4.33203125" bestFit="1" customWidth="1"/>
    <col min="11" max="11" width="4.77734375" bestFit="1" customWidth="1"/>
    <col min="12" max="25" width="4.33203125" bestFit="1" customWidth="1"/>
    <col min="26" max="35" width="4.77734375" bestFit="1" customWidth="1"/>
    <col min="36" max="39" width="5.77734375" bestFit="1" customWidth="1"/>
  </cols>
  <sheetData>
    <row r="2" spans="2:39" ht="25.8" x14ac:dyDescent="0.5">
      <c r="B2" s="183" t="s">
        <v>543</v>
      </c>
      <c r="C2" s="182"/>
      <c r="D2" s="182"/>
      <c r="E2" s="183"/>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row>
    <row r="4" spans="2:39" ht="15" thickBot="1" x14ac:dyDescent="0.35">
      <c r="B4" s="190" t="s">
        <v>339</v>
      </c>
    </row>
    <row r="5" spans="2:39" ht="15" thickBot="1" x14ac:dyDescent="0.35">
      <c r="J5" s="409" t="s">
        <v>270</v>
      </c>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1"/>
    </row>
    <row r="6" spans="2:39" ht="15" thickBot="1" x14ac:dyDescent="0.35">
      <c r="F6" s="412" t="s">
        <v>211</v>
      </c>
      <c r="G6" s="413"/>
      <c r="J6" s="365" t="s">
        <v>41</v>
      </c>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7"/>
    </row>
    <row r="7" spans="2:39" ht="29.4" thickBot="1" x14ac:dyDescent="0.35">
      <c r="B7" s="156" t="s">
        <v>715</v>
      </c>
      <c r="C7" s="212" t="s">
        <v>530</v>
      </c>
      <c r="D7" s="213" t="s">
        <v>210</v>
      </c>
      <c r="E7" s="214" t="s">
        <v>208</v>
      </c>
      <c r="F7" s="201" t="s">
        <v>589</v>
      </c>
      <c r="G7" s="172" t="s">
        <v>587</v>
      </c>
      <c r="H7" s="216" t="s">
        <v>6</v>
      </c>
      <c r="J7" s="69">
        <v>25</v>
      </c>
      <c r="K7" s="70">
        <v>31.5</v>
      </c>
      <c r="L7" s="70">
        <v>40</v>
      </c>
      <c r="M7" s="70">
        <v>50</v>
      </c>
      <c r="N7" s="70">
        <v>63</v>
      </c>
      <c r="O7" s="70">
        <v>80</v>
      </c>
      <c r="P7" s="70">
        <v>100</v>
      </c>
      <c r="Q7" s="70">
        <v>125</v>
      </c>
      <c r="R7" s="70">
        <v>160</v>
      </c>
      <c r="S7" s="70">
        <v>200</v>
      </c>
      <c r="T7" s="70">
        <v>250</v>
      </c>
      <c r="U7" s="70">
        <v>315</v>
      </c>
      <c r="V7" s="70">
        <v>400</v>
      </c>
      <c r="W7" s="70">
        <v>500</v>
      </c>
      <c r="X7" s="70">
        <v>630</v>
      </c>
      <c r="Y7" s="70">
        <v>800</v>
      </c>
      <c r="Z7" s="70">
        <v>1000</v>
      </c>
      <c r="AA7" s="70">
        <v>1250</v>
      </c>
      <c r="AB7" s="70">
        <v>1600</v>
      </c>
      <c r="AC7" s="70">
        <v>2000</v>
      </c>
      <c r="AD7" s="70">
        <v>2500</v>
      </c>
      <c r="AE7" s="70">
        <v>3150</v>
      </c>
      <c r="AF7" s="70">
        <v>4000</v>
      </c>
      <c r="AG7" s="70">
        <v>5000</v>
      </c>
      <c r="AH7" s="70">
        <v>6300</v>
      </c>
      <c r="AI7" s="70">
        <v>8000</v>
      </c>
      <c r="AJ7" s="70">
        <v>10000</v>
      </c>
      <c r="AK7" s="70">
        <v>12500</v>
      </c>
      <c r="AL7" s="70">
        <v>16000</v>
      </c>
      <c r="AM7" s="71">
        <v>20000</v>
      </c>
    </row>
    <row r="8" spans="2:39" x14ac:dyDescent="0.3">
      <c r="B8" s="405" t="s">
        <v>288</v>
      </c>
      <c r="C8" s="295" t="str">
        <f>'Hepworth 2021 - WPF Meas'!B11</f>
        <v>2021_Hep_WPF_44</v>
      </c>
      <c r="D8" s="209" t="s">
        <v>531</v>
      </c>
      <c r="E8" s="218" t="str">
        <f>'Hepworth 2021 - WPF Meas'!E11</f>
        <v>In-between Fan Stack and Dry Scrubber 2</v>
      </c>
      <c r="F8" s="108">
        <f>'Hepworth 2021 - WPF Meas'!J11</f>
        <v>75.099999999999994</v>
      </c>
      <c r="G8" s="40">
        <v>1</v>
      </c>
      <c r="H8" s="425" t="s">
        <v>708</v>
      </c>
      <c r="J8" s="244">
        <f>'Hepworth 2021 - WPF Meas'!K11</f>
        <v>57</v>
      </c>
      <c r="K8" s="245">
        <f>'Hepworth 2021 - WPF Meas'!L11</f>
        <v>61.1</v>
      </c>
      <c r="L8" s="245">
        <f>'Hepworth 2021 - WPF Meas'!M11</f>
        <v>63.6</v>
      </c>
      <c r="M8" s="245">
        <f>'Hepworth 2021 - WPF Meas'!N11</f>
        <v>71</v>
      </c>
      <c r="N8" s="245">
        <f>'Hepworth 2021 - WPF Meas'!O11</f>
        <v>63.6</v>
      </c>
      <c r="O8" s="245">
        <f>'Hepworth 2021 - WPF Meas'!P11</f>
        <v>62.3</v>
      </c>
      <c r="P8" s="245">
        <f>'Hepworth 2021 - WPF Meas'!Q11</f>
        <v>66.8</v>
      </c>
      <c r="Q8" s="245">
        <f>'Hepworth 2021 - WPF Meas'!R11</f>
        <v>67.599999999999994</v>
      </c>
      <c r="R8" s="245">
        <f>'Hepworth 2021 - WPF Meas'!S11</f>
        <v>65.7</v>
      </c>
      <c r="S8" s="245">
        <f>'Hepworth 2021 - WPF Meas'!T11</f>
        <v>63</v>
      </c>
      <c r="T8" s="245">
        <f>'Hepworth 2021 - WPF Meas'!U11</f>
        <v>62.3</v>
      </c>
      <c r="U8" s="245">
        <f>'Hepworth 2021 - WPF Meas'!V11</f>
        <v>65</v>
      </c>
      <c r="V8" s="245">
        <f>'Hepworth 2021 - WPF Meas'!W11</f>
        <v>62.4</v>
      </c>
      <c r="W8" s="245">
        <f>'Hepworth 2021 - WPF Meas'!X11</f>
        <v>64</v>
      </c>
      <c r="X8" s="245">
        <f>'Hepworth 2021 - WPF Meas'!Y11</f>
        <v>63.5</v>
      </c>
      <c r="Y8" s="245">
        <f>'Hepworth 2021 - WPF Meas'!Z11</f>
        <v>65.3</v>
      </c>
      <c r="Z8" s="245">
        <f>'Hepworth 2021 - WPF Meas'!AA11</f>
        <v>67.900000000000006</v>
      </c>
      <c r="AA8" s="245">
        <f>'Hepworth 2021 - WPF Meas'!AB11</f>
        <v>66.5</v>
      </c>
      <c r="AB8" s="245">
        <f>'Hepworth 2021 - WPF Meas'!AC11</f>
        <v>63.9</v>
      </c>
      <c r="AC8" s="245">
        <f>'Hepworth 2021 - WPF Meas'!AD11</f>
        <v>63.6</v>
      </c>
      <c r="AD8" s="245">
        <f>'Hepworth 2021 - WPF Meas'!AE11</f>
        <v>58.3</v>
      </c>
      <c r="AE8" s="245">
        <f>'Hepworth 2021 - WPF Meas'!AF11</f>
        <v>57.9</v>
      </c>
      <c r="AF8" s="245">
        <f>'Hepworth 2021 - WPF Meas'!AG11</f>
        <v>57.6</v>
      </c>
      <c r="AG8" s="245">
        <f>'Hepworth 2021 - WPF Meas'!AH11</f>
        <v>59.8</v>
      </c>
      <c r="AH8" s="245">
        <f>'Hepworth 2021 - WPF Meas'!AI11</f>
        <v>56.9</v>
      </c>
      <c r="AI8" s="245">
        <f>'Hepworth 2021 - WPF Meas'!AJ11</f>
        <v>53.1</v>
      </c>
      <c r="AJ8" s="245">
        <f>'Hepworth 2021 - WPF Meas'!AK11</f>
        <v>53</v>
      </c>
      <c r="AK8" s="245">
        <f>'Hepworth 2021 - WPF Meas'!AL11</f>
        <v>53.9</v>
      </c>
      <c r="AL8" s="245">
        <f>'Hepworth 2021 - WPF Meas'!AM11</f>
        <v>49.5</v>
      </c>
      <c r="AM8" s="246">
        <f>'Hepworth 2021 - WPF Meas'!AN11</f>
        <v>46.1</v>
      </c>
    </row>
    <row r="9" spans="2:39" x14ac:dyDescent="0.3">
      <c r="B9" s="361"/>
      <c r="C9" s="3" t="str">
        <f>'Hepworth 2021 - WPF Meas'!B12</f>
        <v>2021_Hep_WPF_45</v>
      </c>
      <c r="D9" s="210" t="s">
        <v>531</v>
      </c>
      <c r="E9" s="4" t="str">
        <f>'Hepworth 2021 - WPF Meas'!E12</f>
        <v>In-between Dry2 and Dry Scrubber 1</v>
      </c>
      <c r="F9" s="111">
        <f>'Hepworth 2021 - WPF Meas'!J12</f>
        <v>68.900000000000006</v>
      </c>
      <c r="G9" s="292">
        <v>1</v>
      </c>
      <c r="H9" s="426"/>
      <c r="J9" s="129">
        <f>'Hepworth 2021 - WPF Meas'!K12</f>
        <v>60.7</v>
      </c>
      <c r="K9" s="127">
        <f>'Hepworth 2021 - WPF Meas'!L12</f>
        <v>61.7</v>
      </c>
      <c r="L9" s="127">
        <f>'Hepworth 2021 - WPF Meas'!M12</f>
        <v>62.9</v>
      </c>
      <c r="M9" s="127">
        <f>'Hepworth 2021 - WPF Meas'!N12</f>
        <v>64.400000000000006</v>
      </c>
      <c r="N9" s="127">
        <f>'Hepworth 2021 - WPF Meas'!O12</f>
        <v>61.3</v>
      </c>
      <c r="O9" s="127">
        <f>'Hepworth 2021 - WPF Meas'!P12</f>
        <v>59.5</v>
      </c>
      <c r="P9" s="127">
        <f>'Hepworth 2021 - WPF Meas'!Q12</f>
        <v>61.6</v>
      </c>
      <c r="Q9" s="127">
        <f>'Hepworth 2021 - WPF Meas'!R12</f>
        <v>61.4</v>
      </c>
      <c r="R9" s="127">
        <f>'Hepworth 2021 - WPF Meas'!S12</f>
        <v>59.4</v>
      </c>
      <c r="S9" s="127">
        <f>'Hepworth 2021 - WPF Meas'!T12</f>
        <v>60.8</v>
      </c>
      <c r="T9" s="127">
        <f>'Hepworth 2021 - WPF Meas'!U12</f>
        <v>60.4</v>
      </c>
      <c r="U9" s="127">
        <f>'Hepworth 2021 - WPF Meas'!V12</f>
        <v>59.7</v>
      </c>
      <c r="V9" s="127">
        <f>'Hepworth 2021 - WPF Meas'!W12</f>
        <v>61.2</v>
      </c>
      <c r="W9" s="127">
        <f>'Hepworth 2021 - WPF Meas'!X12</f>
        <v>59.6</v>
      </c>
      <c r="X9" s="127">
        <f>'Hepworth 2021 - WPF Meas'!Y12</f>
        <v>57.7</v>
      </c>
      <c r="Y9" s="127">
        <f>'Hepworth 2021 - WPF Meas'!Z12</f>
        <v>58</v>
      </c>
      <c r="Z9" s="127">
        <f>'Hepworth 2021 - WPF Meas'!AA12</f>
        <v>59.4</v>
      </c>
      <c r="AA9" s="127">
        <f>'Hepworth 2021 - WPF Meas'!AB12</f>
        <v>58.3</v>
      </c>
      <c r="AB9" s="127">
        <f>'Hepworth 2021 - WPF Meas'!AC12</f>
        <v>58</v>
      </c>
      <c r="AC9" s="127">
        <f>'Hepworth 2021 - WPF Meas'!AD12</f>
        <v>55.4</v>
      </c>
      <c r="AD9" s="127">
        <f>'Hepworth 2021 - WPF Meas'!AE12</f>
        <v>53.9</v>
      </c>
      <c r="AE9" s="127">
        <f>'Hepworth 2021 - WPF Meas'!AF12</f>
        <v>55.4</v>
      </c>
      <c r="AF9" s="127">
        <f>'Hepworth 2021 - WPF Meas'!AG12</f>
        <v>54.1</v>
      </c>
      <c r="AG9" s="127">
        <f>'Hepworth 2021 - WPF Meas'!AH12</f>
        <v>51.5</v>
      </c>
      <c r="AH9" s="127">
        <f>'Hepworth 2021 - WPF Meas'!AI12</f>
        <v>48.3</v>
      </c>
      <c r="AI9" s="127">
        <f>'Hepworth 2021 - WPF Meas'!AJ12</f>
        <v>46.1</v>
      </c>
      <c r="AJ9" s="127">
        <f>'Hepworth 2021 - WPF Meas'!AK12</f>
        <v>42.9</v>
      </c>
      <c r="AK9" s="127">
        <f>'Hepworth 2021 - WPF Meas'!AL12</f>
        <v>40.1</v>
      </c>
      <c r="AL9" s="127">
        <f>'Hepworth 2021 - WPF Meas'!AM12</f>
        <v>35.5</v>
      </c>
      <c r="AM9" s="128">
        <f>'Hepworth 2021 - WPF Meas'!AN12</f>
        <v>28.1</v>
      </c>
    </row>
    <row r="10" spans="2:39" ht="15" thickBot="1" x14ac:dyDescent="0.35">
      <c r="B10" s="404"/>
      <c r="C10" s="277" t="str">
        <f>'Hepworth 2021 - WPF Meas'!B13</f>
        <v>2021_Hep_WPF_46</v>
      </c>
      <c r="D10" s="221" t="s">
        <v>531</v>
      </c>
      <c r="E10" s="220" t="str">
        <f>'Hepworth 2021 - WPF Meas'!E13</f>
        <v>In-between Dry Scrubber 1 and Wet Scrubber</v>
      </c>
      <c r="F10" s="114">
        <f>'Hepworth 2021 - WPF Meas'!J13</f>
        <v>69.2</v>
      </c>
      <c r="G10" s="316">
        <v>1</v>
      </c>
      <c r="H10" s="427"/>
      <c r="J10" s="247">
        <f>'Hepworth 2021 - WPF Meas'!K13</f>
        <v>63.4</v>
      </c>
      <c r="K10" s="248">
        <f>'Hepworth 2021 - WPF Meas'!L13</f>
        <v>61.8</v>
      </c>
      <c r="L10" s="248">
        <f>'Hepworth 2021 - WPF Meas'!M13</f>
        <v>63.5</v>
      </c>
      <c r="M10" s="248">
        <f>'Hepworth 2021 - WPF Meas'!N13</f>
        <v>63.8</v>
      </c>
      <c r="N10" s="248">
        <f>'Hepworth 2021 - WPF Meas'!O13</f>
        <v>58.4</v>
      </c>
      <c r="O10" s="248">
        <f>'Hepworth 2021 - WPF Meas'!P13</f>
        <v>59.8</v>
      </c>
      <c r="P10" s="248">
        <f>'Hepworth 2021 - WPF Meas'!Q13</f>
        <v>61</v>
      </c>
      <c r="Q10" s="248">
        <f>'Hepworth 2021 - WPF Meas'!R13</f>
        <v>60.2</v>
      </c>
      <c r="R10" s="248">
        <f>'Hepworth 2021 - WPF Meas'!S13</f>
        <v>60.6</v>
      </c>
      <c r="S10" s="248">
        <f>'Hepworth 2021 - WPF Meas'!T13</f>
        <v>60.7</v>
      </c>
      <c r="T10" s="248">
        <f>'Hepworth 2021 - WPF Meas'!U13</f>
        <v>57.4</v>
      </c>
      <c r="U10" s="248">
        <f>'Hepworth 2021 - WPF Meas'!V13</f>
        <v>58.3</v>
      </c>
      <c r="V10" s="248">
        <f>'Hepworth 2021 - WPF Meas'!W13</f>
        <v>59.5</v>
      </c>
      <c r="W10" s="248">
        <f>'Hepworth 2021 - WPF Meas'!X13</f>
        <v>59.9</v>
      </c>
      <c r="X10" s="248">
        <f>'Hepworth 2021 - WPF Meas'!Y13</f>
        <v>58.3</v>
      </c>
      <c r="Y10" s="248">
        <f>'Hepworth 2021 - WPF Meas'!Z13</f>
        <v>57.7</v>
      </c>
      <c r="Z10" s="248">
        <f>'Hepworth 2021 - WPF Meas'!AA13</f>
        <v>58.2</v>
      </c>
      <c r="AA10" s="248">
        <f>'Hepworth 2021 - WPF Meas'!AB13</f>
        <v>59</v>
      </c>
      <c r="AB10" s="248">
        <f>'Hepworth 2021 - WPF Meas'!AC13</f>
        <v>57.8</v>
      </c>
      <c r="AC10" s="248">
        <f>'Hepworth 2021 - WPF Meas'!AD13</f>
        <v>57</v>
      </c>
      <c r="AD10" s="248">
        <f>'Hepworth 2021 - WPF Meas'!AE13</f>
        <v>56.5</v>
      </c>
      <c r="AE10" s="248">
        <f>'Hepworth 2021 - WPF Meas'!AF13</f>
        <v>55.1</v>
      </c>
      <c r="AF10" s="248">
        <f>'Hepworth 2021 - WPF Meas'!AG13</f>
        <v>54</v>
      </c>
      <c r="AG10" s="248">
        <f>'Hepworth 2021 - WPF Meas'!AH13</f>
        <v>52.5</v>
      </c>
      <c r="AH10" s="248">
        <f>'Hepworth 2021 - WPF Meas'!AI13</f>
        <v>50.1</v>
      </c>
      <c r="AI10" s="248">
        <f>'Hepworth 2021 - WPF Meas'!AJ13</f>
        <v>47.8</v>
      </c>
      <c r="AJ10" s="248">
        <f>'Hepworth 2021 - WPF Meas'!AK13</f>
        <v>44.1</v>
      </c>
      <c r="AK10" s="248">
        <f>'Hepworth 2021 - WPF Meas'!AL13</f>
        <v>42.4</v>
      </c>
      <c r="AL10" s="248">
        <f>'Hepworth 2021 - WPF Meas'!AM13</f>
        <v>37.6</v>
      </c>
      <c r="AM10" s="249">
        <f>'Hepworth 2021 - WPF Meas'!AN13</f>
        <v>32</v>
      </c>
    </row>
    <row r="11" spans="2:39" x14ac:dyDescent="0.3">
      <c r="B11" s="210"/>
      <c r="C11" s="3"/>
      <c r="D11" s="210"/>
      <c r="E11" s="210"/>
      <c r="F11" s="184"/>
      <c r="G11" s="184"/>
      <c r="H11" s="217"/>
    </row>
    <row r="12" spans="2:39" ht="23.4" x14ac:dyDescent="0.3">
      <c r="B12" s="415" t="s">
        <v>544</v>
      </c>
      <c r="C12" s="415"/>
      <c r="D12" s="415"/>
      <c r="E12" s="415"/>
      <c r="F12" s="415"/>
      <c r="G12" s="415"/>
      <c r="H12" s="415"/>
      <c r="I12" s="415"/>
      <c r="J12" s="415"/>
      <c r="K12" s="415"/>
    </row>
    <row r="13" spans="2:39" ht="23.4" x14ac:dyDescent="0.3">
      <c r="B13" s="416" t="s">
        <v>734</v>
      </c>
      <c r="C13" s="416"/>
      <c r="D13" s="416"/>
      <c r="E13" s="416"/>
      <c r="F13" s="416"/>
      <c r="G13" s="416"/>
      <c r="H13" s="416"/>
      <c r="I13" s="416"/>
      <c r="J13" s="416"/>
      <c r="K13" s="416"/>
    </row>
    <row r="15" spans="2:39" ht="25.8" x14ac:dyDescent="0.5">
      <c r="B15" s="177" t="s">
        <v>545</v>
      </c>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row>
    <row r="16" spans="2:39" ht="15" thickBot="1" x14ac:dyDescent="0.35"/>
    <row r="17" spans="2:39" ht="15" thickBot="1" x14ac:dyDescent="0.35">
      <c r="B17" s="190" t="s">
        <v>339</v>
      </c>
      <c r="J17" s="409" t="s">
        <v>270</v>
      </c>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1"/>
    </row>
    <row r="18" spans="2:39" ht="15" thickBot="1" x14ac:dyDescent="0.35">
      <c r="B18" s="190"/>
      <c r="F18" s="412" t="s">
        <v>211</v>
      </c>
      <c r="G18" s="413"/>
      <c r="J18" s="365" t="s">
        <v>41</v>
      </c>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7"/>
    </row>
    <row r="19" spans="2:39" ht="29.4" thickBot="1" x14ac:dyDescent="0.35">
      <c r="B19" s="156" t="s">
        <v>715</v>
      </c>
      <c r="C19" s="212" t="s">
        <v>530</v>
      </c>
      <c r="D19" s="213" t="s">
        <v>210</v>
      </c>
      <c r="E19" s="214" t="s">
        <v>208</v>
      </c>
      <c r="F19" s="201" t="s">
        <v>589</v>
      </c>
      <c r="G19" s="199" t="s">
        <v>587</v>
      </c>
      <c r="H19" s="216" t="s">
        <v>6</v>
      </c>
      <c r="J19" s="69">
        <v>25</v>
      </c>
      <c r="K19" s="70">
        <v>31.5</v>
      </c>
      <c r="L19" s="70">
        <v>40</v>
      </c>
      <c r="M19" s="70">
        <v>50</v>
      </c>
      <c r="N19" s="70">
        <v>63</v>
      </c>
      <c r="O19" s="70">
        <v>80</v>
      </c>
      <c r="P19" s="70">
        <v>100</v>
      </c>
      <c r="Q19" s="70">
        <v>125</v>
      </c>
      <c r="R19" s="70">
        <v>160</v>
      </c>
      <c r="S19" s="70">
        <v>200</v>
      </c>
      <c r="T19" s="70">
        <v>250</v>
      </c>
      <c r="U19" s="70">
        <v>315</v>
      </c>
      <c r="V19" s="70">
        <v>400</v>
      </c>
      <c r="W19" s="70">
        <v>500</v>
      </c>
      <c r="X19" s="70">
        <v>630</v>
      </c>
      <c r="Y19" s="70">
        <v>800</v>
      </c>
      <c r="Z19" s="70">
        <v>1000</v>
      </c>
      <c r="AA19" s="70">
        <v>1250</v>
      </c>
      <c r="AB19" s="70">
        <v>1600</v>
      </c>
      <c r="AC19" s="70">
        <v>2000</v>
      </c>
      <c r="AD19" s="70">
        <v>2500</v>
      </c>
      <c r="AE19" s="70">
        <v>3150</v>
      </c>
      <c r="AF19" s="70">
        <v>4000</v>
      </c>
      <c r="AG19" s="70">
        <v>5000</v>
      </c>
      <c r="AH19" s="70">
        <v>6300</v>
      </c>
      <c r="AI19" s="70">
        <v>8000</v>
      </c>
      <c r="AJ19" s="70">
        <v>10000</v>
      </c>
      <c r="AK19" s="70">
        <v>12500</v>
      </c>
      <c r="AL19" s="70">
        <v>16000</v>
      </c>
      <c r="AM19" s="71">
        <v>20000</v>
      </c>
    </row>
    <row r="20" spans="2:39" x14ac:dyDescent="0.3">
      <c r="B20" s="405" t="s">
        <v>288</v>
      </c>
      <c r="C20" s="63" t="str">
        <f>C8</f>
        <v>2021_Hep_WPF_44</v>
      </c>
      <c r="D20" s="63" t="str">
        <f t="shared" ref="D20:G20" si="0">D8</f>
        <v>Measurement Data</v>
      </c>
      <c r="E20" s="63" t="str">
        <f t="shared" si="0"/>
        <v>In-between Fan Stack and Dry Scrubber 2</v>
      </c>
      <c r="F20" s="106">
        <f t="shared" si="0"/>
        <v>75.099999999999994</v>
      </c>
      <c r="G20" s="40">
        <f t="shared" si="0"/>
        <v>1</v>
      </c>
      <c r="H20" s="425" t="s">
        <v>735</v>
      </c>
      <c r="J20" s="253">
        <f>J8</f>
        <v>57</v>
      </c>
      <c r="K20" s="254">
        <f t="shared" ref="K20" si="1">K8</f>
        <v>61.1</v>
      </c>
      <c r="L20" s="254">
        <f t="shared" ref="L20:AM20" si="2">L8</f>
        <v>63.6</v>
      </c>
      <c r="M20" s="254">
        <f t="shared" si="2"/>
        <v>71</v>
      </c>
      <c r="N20" s="254">
        <f t="shared" si="2"/>
        <v>63.6</v>
      </c>
      <c r="O20" s="254">
        <f t="shared" si="2"/>
        <v>62.3</v>
      </c>
      <c r="P20" s="254">
        <f t="shared" si="2"/>
        <v>66.8</v>
      </c>
      <c r="Q20" s="254">
        <f t="shared" si="2"/>
        <v>67.599999999999994</v>
      </c>
      <c r="R20" s="254">
        <f t="shared" si="2"/>
        <v>65.7</v>
      </c>
      <c r="S20" s="254">
        <f t="shared" si="2"/>
        <v>63</v>
      </c>
      <c r="T20" s="254">
        <f t="shared" si="2"/>
        <v>62.3</v>
      </c>
      <c r="U20" s="254">
        <f t="shared" si="2"/>
        <v>65</v>
      </c>
      <c r="V20" s="254">
        <f t="shared" si="2"/>
        <v>62.4</v>
      </c>
      <c r="W20" s="254">
        <f t="shared" si="2"/>
        <v>64</v>
      </c>
      <c r="X20" s="254">
        <f t="shared" si="2"/>
        <v>63.5</v>
      </c>
      <c r="Y20" s="254">
        <f t="shared" si="2"/>
        <v>65.3</v>
      </c>
      <c r="Z20" s="254">
        <f t="shared" si="2"/>
        <v>67.900000000000006</v>
      </c>
      <c r="AA20" s="254">
        <f t="shared" si="2"/>
        <v>66.5</v>
      </c>
      <c r="AB20" s="254">
        <f t="shared" si="2"/>
        <v>63.9</v>
      </c>
      <c r="AC20" s="254">
        <f t="shared" si="2"/>
        <v>63.6</v>
      </c>
      <c r="AD20" s="254">
        <f t="shared" si="2"/>
        <v>58.3</v>
      </c>
      <c r="AE20" s="254">
        <f t="shared" si="2"/>
        <v>57.9</v>
      </c>
      <c r="AF20" s="254">
        <f t="shared" si="2"/>
        <v>57.6</v>
      </c>
      <c r="AG20" s="254">
        <f t="shared" si="2"/>
        <v>59.8</v>
      </c>
      <c r="AH20" s="254">
        <f t="shared" si="2"/>
        <v>56.9</v>
      </c>
      <c r="AI20" s="254">
        <f t="shared" si="2"/>
        <v>53.1</v>
      </c>
      <c r="AJ20" s="254">
        <f t="shared" si="2"/>
        <v>53</v>
      </c>
      <c r="AK20" s="254">
        <f t="shared" si="2"/>
        <v>53.9</v>
      </c>
      <c r="AL20" s="254">
        <f t="shared" si="2"/>
        <v>49.5</v>
      </c>
      <c r="AM20" s="255">
        <f t="shared" si="2"/>
        <v>46.1</v>
      </c>
    </row>
    <row r="21" spans="2:39" x14ac:dyDescent="0.3">
      <c r="B21" s="361"/>
      <c r="C21" t="str">
        <f t="shared" ref="C21:G22" si="3">C9</f>
        <v>2021_Hep_WPF_45</v>
      </c>
      <c r="D21" t="str">
        <f t="shared" si="3"/>
        <v>Measurement Data</v>
      </c>
      <c r="E21" t="str">
        <f t="shared" si="3"/>
        <v>In-between Dry2 and Dry Scrubber 1</v>
      </c>
      <c r="F21" s="90">
        <f t="shared" si="3"/>
        <v>68.900000000000006</v>
      </c>
      <c r="G21" s="41">
        <f t="shared" si="3"/>
        <v>1</v>
      </c>
      <c r="H21" s="426"/>
      <c r="J21" s="256">
        <f t="shared" ref="J21:K22" si="4">J9</f>
        <v>60.7</v>
      </c>
      <c r="K21" s="252">
        <f t="shared" si="4"/>
        <v>61.7</v>
      </c>
      <c r="L21" s="252">
        <f t="shared" ref="L21:AM21" si="5">L9</f>
        <v>62.9</v>
      </c>
      <c r="M21" s="252">
        <f t="shared" si="5"/>
        <v>64.400000000000006</v>
      </c>
      <c r="N21" s="252">
        <f t="shared" si="5"/>
        <v>61.3</v>
      </c>
      <c r="O21" s="252">
        <f t="shared" si="5"/>
        <v>59.5</v>
      </c>
      <c r="P21" s="252">
        <f t="shared" si="5"/>
        <v>61.6</v>
      </c>
      <c r="Q21" s="252">
        <f t="shared" si="5"/>
        <v>61.4</v>
      </c>
      <c r="R21" s="252">
        <f t="shared" si="5"/>
        <v>59.4</v>
      </c>
      <c r="S21" s="252">
        <f t="shared" si="5"/>
        <v>60.8</v>
      </c>
      <c r="T21" s="252">
        <f t="shared" si="5"/>
        <v>60.4</v>
      </c>
      <c r="U21" s="252">
        <f t="shared" si="5"/>
        <v>59.7</v>
      </c>
      <c r="V21" s="252">
        <f t="shared" si="5"/>
        <v>61.2</v>
      </c>
      <c r="W21" s="252">
        <f t="shared" si="5"/>
        <v>59.6</v>
      </c>
      <c r="X21" s="252">
        <f t="shared" si="5"/>
        <v>57.7</v>
      </c>
      <c r="Y21" s="252">
        <f t="shared" si="5"/>
        <v>58</v>
      </c>
      <c r="Z21" s="252">
        <f t="shared" si="5"/>
        <v>59.4</v>
      </c>
      <c r="AA21" s="252">
        <f t="shared" si="5"/>
        <v>58.3</v>
      </c>
      <c r="AB21" s="252">
        <f t="shared" si="5"/>
        <v>58</v>
      </c>
      <c r="AC21" s="252">
        <f t="shared" si="5"/>
        <v>55.4</v>
      </c>
      <c r="AD21" s="252">
        <f t="shared" si="5"/>
        <v>53.9</v>
      </c>
      <c r="AE21" s="252">
        <f t="shared" si="5"/>
        <v>55.4</v>
      </c>
      <c r="AF21" s="252">
        <f t="shared" si="5"/>
        <v>54.1</v>
      </c>
      <c r="AG21" s="252">
        <f t="shared" si="5"/>
        <v>51.5</v>
      </c>
      <c r="AH21" s="252">
        <f t="shared" si="5"/>
        <v>48.3</v>
      </c>
      <c r="AI21" s="252">
        <f t="shared" si="5"/>
        <v>46.1</v>
      </c>
      <c r="AJ21" s="252">
        <f t="shared" si="5"/>
        <v>42.9</v>
      </c>
      <c r="AK21" s="252">
        <f t="shared" si="5"/>
        <v>40.1</v>
      </c>
      <c r="AL21" s="252">
        <f t="shared" si="5"/>
        <v>35.5</v>
      </c>
      <c r="AM21" s="257">
        <f t="shared" si="5"/>
        <v>28.1</v>
      </c>
    </row>
    <row r="22" spans="2:39" ht="15" thickBot="1" x14ac:dyDescent="0.35">
      <c r="B22" s="404"/>
      <c r="C22" s="22" t="str">
        <f t="shared" si="3"/>
        <v>2021_Hep_WPF_46</v>
      </c>
      <c r="D22" s="22" t="str">
        <f t="shared" si="3"/>
        <v>Measurement Data</v>
      </c>
      <c r="E22" s="22" t="str">
        <f t="shared" si="3"/>
        <v>In-between Dry Scrubber 1 and Wet Scrubber</v>
      </c>
      <c r="F22" s="105">
        <f t="shared" si="3"/>
        <v>69.2</v>
      </c>
      <c r="G22" s="42">
        <f t="shared" si="3"/>
        <v>1</v>
      </c>
      <c r="H22" s="427"/>
      <c r="J22" s="258">
        <f t="shared" si="4"/>
        <v>63.4</v>
      </c>
      <c r="K22" s="100">
        <f t="shared" si="4"/>
        <v>61.8</v>
      </c>
      <c r="L22" s="100">
        <f t="shared" ref="L22:AM22" si="6">L10</f>
        <v>63.5</v>
      </c>
      <c r="M22" s="100">
        <f t="shared" si="6"/>
        <v>63.8</v>
      </c>
      <c r="N22" s="100">
        <f t="shared" si="6"/>
        <v>58.4</v>
      </c>
      <c r="O22" s="100">
        <f t="shared" si="6"/>
        <v>59.8</v>
      </c>
      <c r="P22" s="100">
        <f t="shared" si="6"/>
        <v>61</v>
      </c>
      <c r="Q22" s="100">
        <f t="shared" si="6"/>
        <v>60.2</v>
      </c>
      <c r="R22" s="100">
        <f t="shared" si="6"/>
        <v>60.6</v>
      </c>
      <c r="S22" s="100">
        <f t="shared" si="6"/>
        <v>60.7</v>
      </c>
      <c r="T22" s="100">
        <f t="shared" si="6"/>
        <v>57.4</v>
      </c>
      <c r="U22" s="100">
        <f t="shared" si="6"/>
        <v>58.3</v>
      </c>
      <c r="V22" s="100">
        <f t="shared" si="6"/>
        <v>59.5</v>
      </c>
      <c r="W22" s="100">
        <f t="shared" si="6"/>
        <v>59.9</v>
      </c>
      <c r="X22" s="100">
        <f t="shared" si="6"/>
        <v>58.3</v>
      </c>
      <c r="Y22" s="100">
        <f t="shared" si="6"/>
        <v>57.7</v>
      </c>
      <c r="Z22" s="100">
        <f t="shared" si="6"/>
        <v>58.2</v>
      </c>
      <c r="AA22" s="100">
        <f t="shared" si="6"/>
        <v>59</v>
      </c>
      <c r="AB22" s="100">
        <f t="shared" si="6"/>
        <v>57.8</v>
      </c>
      <c r="AC22" s="100">
        <f t="shared" si="6"/>
        <v>57</v>
      </c>
      <c r="AD22" s="100">
        <f t="shared" si="6"/>
        <v>56.5</v>
      </c>
      <c r="AE22" s="100">
        <f t="shared" si="6"/>
        <v>55.1</v>
      </c>
      <c r="AF22" s="100">
        <f t="shared" si="6"/>
        <v>54</v>
      </c>
      <c r="AG22" s="100">
        <f t="shared" si="6"/>
        <v>52.5</v>
      </c>
      <c r="AH22" s="100">
        <f t="shared" si="6"/>
        <v>50.1</v>
      </c>
      <c r="AI22" s="100">
        <f t="shared" si="6"/>
        <v>47.8</v>
      </c>
      <c r="AJ22" s="100">
        <f t="shared" si="6"/>
        <v>44.1</v>
      </c>
      <c r="AK22" s="100">
        <f t="shared" si="6"/>
        <v>42.4</v>
      </c>
      <c r="AL22" s="100">
        <f t="shared" si="6"/>
        <v>37.6</v>
      </c>
      <c r="AM22" s="98">
        <f t="shared" si="6"/>
        <v>32</v>
      </c>
    </row>
    <row r="24" spans="2:39" ht="15" thickBot="1" x14ac:dyDescent="0.35"/>
    <row r="25" spans="2:39" ht="15" thickBot="1" x14ac:dyDescent="0.35">
      <c r="B25" s="1" t="s">
        <v>540</v>
      </c>
      <c r="F25" s="199" t="s">
        <v>541</v>
      </c>
      <c r="J25" s="386" t="s">
        <v>542</v>
      </c>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424"/>
    </row>
    <row r="26" spans="2:39" x14ac:dyDescent="0.3">
      <c r="B26" s="223" t="s">
        <v>635</v>
      </c>
      <c r="C26" s="63" t="str">
        <f t="shared" ref="C26:D28" si="7">C20</f>
        <v>2021_Hep_WPF_44</v>
      </c>
      <c r="D26" s="63" t="str">
        <f t="shared" si="7"/>
        <v>Measurement Data</v>
      </c>
      <c r="E26" s="63" t="s">
        <v>635</v>
      </c>
      <c r="F26" s="106">
        <f>F20+(10*LOG(G20))+11</f>
        <v>86.1</v>
      </c>
      <c r="G26" s="53" t="s">
        <v>17</v>
      </c>
      <c r="H26" s="259" t="s">
        <v>17</v>
      </c>
      <c r="J26" s="194">
        <f>J20+20*LOG(1)+11</f>
        <v>68</v>
      </c>
      <c r="K26" s="88">
        <f t="shared" ref="K26:AM26" si="8">K20+20*LOG(1)+11</f>
        <v>72.099999999999994</v>
      </c>
      <c r="L26" s="88">
        <f t="shared" si="8"/>
        <v>74.599999999999994</v>
      </c>
      <c r="M26" s="88">
        <f t="shared" si="8"/>
        <v>82</v>
      </c>
      <c r="N26" s="88">
        <f t="shared" si="8"/>
        <v>74.599999999999994</v>
      </c>
      <c r="O26" s="88">
        <f t="shared" si="8"/>
        <v>73.3</v>
      </c>
      <c r="P26" s="88">
        <f t="shared" si="8"/>
        <v>77.8</v>
      </c>
      <c r="Q26" s="88">
        <f t="shared" si="8"/>
        <v>78.599999999999994</v>
      </c>
      <c r="R26" s="88">
        <f t="shared" si="8"/>
        <v>76.7</v>
      </c>
      <c r="S26" s="88">
        <f t="shared" si="8"/>
        <v>74</v>
      </c>
      <c r="T26" s="88">
        <f t="shared" si="8"/>
        <v>73.3</v>
      </c>
      <c r="U26" s="88">
        <f t="shared" si="8"/>
        <v>76</v>
      </c>
      <c r="V26" s="88">
        <f t="shared" si="8"/>
        <v>73.400000000000006</v>
      </c>
      <c r="W26" s="88">
        <f t="shared" si="8"/>
        <v>75</v>
      </c>
      <c r="X26" s="88">
        <f t="shared" si="8"/>
        <v>74.5</v>
      </c>
      <c r="Y26" s="88">
        <f t="shared" si="8"/>
        <v>76.3</v>
      </c>
      <c r="Z26" s="88">
        <f t="shared" si="8"/>
        <v>78.900000000000006</v>
      </c>
      <c r="AA26" s="88">
        <f t="shared" si="8"/>
        <v>77.5</v>
      </c>
      <c r="AB26" s="88">
        <f t="shared" si="8"/>
        <v>74.900000000000006</v>
      </c>
      <c r="AC26" s="88">
        <f t="shared" si="8"/>
        <v>74.599999999999994</v>
      </c>
      <c r="AD26" s="88">
        <f t="shared" si="8"/>
        <v>69.3</v>
      </c>
      <c r="AE26" s="88">
        <f t="shared" si="8"/>
        <v>68.900000000000006</v>
      </c>
      <c r="AF26" s="88">
        <f t="shared" si="8"/>
        <v>68.599999999999994</v>
      </c>
      <c r="AG26" s="88">
        <f t="shared" si="8"/>
        <v>70.8</v>
      </c>
      <c r="AH26" s="88">
        <f t="shared" si="8"/>
        <v>67.900000000000006</v>
      </c>
      <c r="AI26" s="88">
        <f t="shared" si="8"/>
        <v>64.099999999999994</v>
      </c>
      <c r="AJ26" s="88">
        <f t="shared" si="8"/>
        <v>64</v>
      </c>
      <c r="AK26" s="88">
        <f t="shared" si="8"/>
        <v>64.900000000000006</v>
      </c>
      <c r="AL26" s="88">
        <f t="shared" si="8"/>
        <v>60.5</v>
      </c>
      <c r="AM26" s="89">
        <f t="shared" si="8"/>
        <v>57.1</v>
      </c>
    </row>
    <row r="27" spans="2:39" x14ac:dyDescent="0.3">
      <c r="B27" s="236" t="s">
        <v>637</v>
      </c>
      <c r="C27" t="str">
        <f t="shared" si="7"/>
        <v>2021_Hep_WPF_45</v>
      </c>
      <c r="D27" t="str">
        <f t="shared" si="7"/>
        <v>Measurement Data</v>
      </c>
      <c r="E27" t="s">
        <v>637</v>
      </c>
      <c r="F27" s="90">
        <f t="shared" ref="F27:F28" si="9">F21+(10*LOG(G21))+11</f>
        <v>79.900000000000006</v>
      </c>
      <c r="G27" s="54" t="s">
        <v>17</v>
      </c>
      <c r="H27" s="260" t="s">
        <v>17</v>
      </c>
      <c r="J27" s="81">
        <f>J21+20*LOG(1)+11</f>
        <v>71.7</v>
      </c>
      <c r="K27" s="32">
        <f t="shared" ref="K27:AM27" si="10">K21+20*LOG(1)+11</f>
        <v>72.7</v>
      </c>
      <c r="L27" s="32">
        <f t="shared" si="10"/>
        <v>73.900000000000006</v>
      </c>
      <c r="M27" s="32">
        <f t="shared" si="10"/>
        <v>75.400000000000006</v>
      </c>
      <c r="N27" s="32">
        <f t="shared" si="10"/>
        <v>72.3</v>
      </c>
      <c r="O27" s="32">
        <f t="shared" si="10"/>
        <v>70.5</v>
      </c>
      <c r="P27" s="32">
        <f t="shared" si="10"/>
        <v>72.599999999999994</v>
      </c>
      <c r="Q27" s="32">
        <f t="shared" si="10"/>
        <v>72.400000000000006</v>
      </c>
      <c r="R27" s="32">
        <f t="shared" si="10"/>
        <v>70.400000000000006</v>
      </c>
      <c r="S27" s="32">
        <f t="shared" si="10"/>
        <v>71.8</v>
      </c>
      <c r="T27" s="32">
        <f t="shared" si="10"/>
        <v>71.400000000000006</v>
      </c>
      <c r="U27" s="32">
        <f t="shared" si="10"/>
        <v>70.7</v>
      </c>
      <c r="V27" s="32">
        <f t="shared" si="10"/>
        <v>72.2</v>
      </c>
      <c r="W27" s="32">
        <f t="shared" si="10"/>
        <v>70.599999999999994</v>
      </c>
      <c r="X27" s="32">
        <f t="shared" si="10"/>
        <v>68.7</v>
      </c>
      <c r="Y27" s="32">
        <f t="shared" si="10"/>
        <v>69</v>
      </c>
      <c r="Z27" s="32">
        <f t="shared" si="10"/>
        <v>70.400000000000006</v>
      </c>
      <c r="AA27" s="32">
        <f t="shared" si="10"/>
        <v>69.3</v>
      </c>
      <c r="AB27" s="32">
        <f t="shared" si="10"/>
        <v>69</v>
      </c>
      <c r="AC27" s="32">
        <f t="shared" si="10"/>
        <v>66.400000000000006</v>
      </c>
      <c r="AD27" s="32">
        <f t="shared" si="10"/>
        <v>64.900000000000006</v>
      </c>
      <c r="AE27" s="32">
        <f t="shared" si="10"/>
        <v>66.400000000000006</v>
      </c>
      <c r="AF27" s="32">
        <f t="shared" si="10"/>
        <v>65.099999999999994</v>
      </c>
      <c r="AG27" s="32">
        <f t="shared" si="10"/>
        <v>62.5</v>
      </c>
      <c r="AH27" s="32">
        <f t="shared" si="10"/>
        <v>59.3</v>
      </c>
      <c r="AI27" s="32">
        <f t="shared" si="10"/>
        <v>57.1</v>
      </c>
      <c r="AJ27" s="32">
        <f t="shared" si="10"/>
        <v>53.9</v>
      </c>
      <c r="AK27" s="32">
        <f t="shared" si="10"/>
        <v>51.1</v>
      </c>
      <c r="AL27" s="32">
        <f t="shared" si="10"/>
        <v>46.5</v>
      </c>
      <c r="AM27" s="82">
        <f t="shared" si="10"/>
        <v>39.1</v>
      </c>
    </row>
    <row r="28" spans="2:39" ht="15" thickBot="1" x14ac:dyDescent="0.35">
      <c r="B28" s="211" t="s">
        <v>636</v>
      </c>
      <c r="C28" s="22" t="str">
        <f t="shared" si="7"/>
        <v>2021_Hep_WPF_46</v>
      </c>
      <c r="D28" s="22" t="str">
        <f t="shared" si="7"/>
        <v>Measurement Data</v>
      </c>
      <c r="E28" s="22" t="s">
        <v>636</v>
      </c>
      <c r="F28" s="105">
        <f t="shared" si="9"/>
        <v>80.2</v>
      </c>
      <c r="G28" s="55" t="s">
        <v>17</v>
      </c>
      <c r="H28" s="261" t="s">
        <v>17</v>
      </c>
      <c r="J28" s="83">
        <f>J22+20*LOG(1)+11</f>
        <v>74.400000000000006</v>
      </c>
      <c r="K28" s="84">
        <f t="shared" ref="K28:AM28" si="11">K22+20*LOG(1)+11</f>
        <v>72.8</v>
      </c>
      <c r="L28" s="84">
        <f t="shared" si="11"/>
        <v>74.5</v>
      </c>
      <c r="M28" s="84">
        <f t="shared" si="11"/>
        <v>74.8</v>
      </c>
      <c r="N28" s="84">
        <f t="shared" si="11"/>
        <v>69.400000000000006</v>
      </c>
      <c r="O28" s="84">
        <f t="shared" si="11"/>
        <v>70.8</v>
      </c>
      <c r="P28" s="84">
        <f t="shared" si="11"/>
        <v>72</v>
      </c>
      <c r="Q28" s="84">
        <f t="shared" si="11"/>
        <v>71.2</v>
      </c>
      <c r="R28" s="84">
        <f t="shared" si="11"/>
        <v>71.599999999999994</v>
      </c>
      <c r="S28" s="84">
        <f t="shared" si="11"/>
        <v>71.7</v>
      </c>
      <c r="T28" s="84">
        <f t="shared" si="11"/>
        <v>68.400000000000006</v>
      </c>
      <c r="U28" s="84">
        <f t="shared" si="11"/>
        <v>69.3</v>
      </c>
      <c r="V28" s="84">
        <f t="shared" si="11"/>
        <v>70.5</v>
      </c>
      <c r="W28" s="84">
        <f t="shared" si="11"/>
        <v>70.900000000000006</v>
      </c>
      <c r="X28" s="84">
        <f t="shared" si="11"/>
        <v>69.3</v>
      </c>
      <c r="Y28" s="84">
        <f t="shared" si="11"/>
        <v>68.7</v>
      </c>
      <c r="Z28" s="84">
        <f t="shared" si="11"/>
        <v>69.2</v>
      </c>
      <c r="AA28" s="84">
        <f t="shared" si="11"/>
        <v>70</v>
      </c>
      <c r="AB28" s="84">
        <f t="shared" si="11"/>
        <v>68.8</v>
      </c>
      <c r="AC28" s="84">
        <f t="shared" si="11"/>
        <v>68</v>
      </c>
      <c r="AD28" s="84">
        <f t="shared" si="11"/>
        <v>67.5</v>
      </c>
      <c r="AE28" s="84">
        <f t="shared" si="11"/>
        <v>66.099999999999994</v>
      </c>
      <c r="AF28" s="84">
        <f t="shared" si="11"/>
        <v>65</v>
      </c>
      <c r="AG28" s="84">
        <f t="shared" si="11"/>
        <v>63.5</v>
      </c>
      <c r="AH28" s="84">
        <f t="shared" si="11"/>
        <v>61.1</v>
      </c>
      <c r="AI28" s="84">
        <f t="shared" si="11"/>
        <v>58.8</v>
      </c>
      <c r="AJ28" s="84">
        <f t="shared" si="11"/>
        <v>55.1</v>
      </c>
      <c r="AK28" s="84">
        <f t="shared" si="11"/>
        <v>53.4</v>
      </c>
      <c r="AL28" s="84">
        <f t="shared" si="11"/>
        <v>48.6</v>
      </c>
      <c r="AM28" s="85">
        <f t="shared" si="11"/>
        <v>43</v>
      </c>
    </row>
    <row r="29" spans="2:39" x14ac:dyDescent="0.3">
      <c r="B29" s="10" t="s">
        <v>634</v>
      </c>
    </row>
  </sheetData>
  <mergeCells count="13">
    <mergeCell ref="J5:AM5"/>
    <mergeCell ref="F6:G6"/>
    <mergeCell ref="J6:AM6"/>
    <mergeCell ref="B12:K12"/>
    <mergeCell ref="J25:AM25"/>
    <mergeCell ref="B20:B22"/>
    <mergeCell ref="H20:H22"/>
    <mergeCell ref="B13:K13"/>
    <mergeCell ref="H8:H10"/>
    <mergeCell ref="B8:B10"/>
    <mergeCell ref="J17:AM17"/>
    <mergeCell ref="F18:G18"/>
    <mergeCell ref="J18:AM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5918-B899-4B9D-821F-9A65CF1AD714}">
  <sheetPr>
    <tabColor theme="4" tint="-0.499984740745262"/>
  </sheetPr>
  <dimension ref="B2:AM31"/>
  <sheetViews>
    <sheetView topLeftCell="C2" zoomScale="85" zoomScaleNormal="85" workbookViewId="0">
      <selection activeCell="E8" sqref="E8:E11"/>
    </sheetView>
  </sheetViews>
  <sheetFormatPr defaultRowHeight="14.4" x14ac:dyDescent="0.3"/>
  <cols>
    <col min="2" max="2" width="34.77734375" bestFit="1" customWidth="1"/>
    <col min="3" max="3" width="18.44140625" bestFit="1" customWidth="1"/>
    <col min="4" max="4" width="17.21875" bestFit="1" customWidth="1"/>
    <col min="5" max="5" width="39.109375" bestFit="1" customWidth="1"/>
    <col min="6" max="6" width="6.33203125" bestFit="1" customWidth="1"/>
    <col min="7" max="7" width="8.21875" bestFit="1" customWidth="1"/>
    <col min="8" max="8" width="49.77734375" bestFit="1" customWidth="1"/>
    <col min="10" max="10" width="2.77734375" bestFit="1" customWidth="1"/>
    <col min="11" max="11" width="4.77734375" bestFit="1" customWidth="1"/>
    <col min="12" max="12" width="2.77734375" bestFit="1" customWidth="1"/>
    <col min="13" max="25" width="4.33203125" bestFit="1" customWidth="1"/>
    <col min="26" max="35" width="4.77734375" bestFit="1" customWidth="1"/>
    <col min="36" max="37" width="5.77734375" bestFit="1" customWidth="1"/>
    <col min="38" max="38" width="5.77734375" customWidth="1"/>
    <col min="39" max="39" width="5.77734375" bestFit="1" customWidth="1"/>
  </cols>
  <sheetData>
    <row r="2" spans="2:39" ht="25.8" x14ac:dyDescent="0.5">
      <c r="B2" s="183" t="s">
        <v>543</v>
      </c>
      <c r="C2" s="182"/>
      <c r="D2" s="182"/>
      <c r="E2" s="183"/>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row>
    <row r="4" spans="2:39" ht="15" thickBot="1" x14ac:dyDescent="0.35">
      <c r="B4" s="190" t="s">
        <v>340</v>
      </c>
    </row>
    <row r="5" spans="2:39" ht="15" thickBot="1" x14ac:dyDescent="0.35">
      <c r="J5" s="409" t="s">
        <v>270</v>
      </c>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1"/>
    </row>
    <row r="6" spans="2:39" ht="15" thickBot="1" x14ac:dyDescent="0.35">
      <c r="F6" s="412" t="s">
        <v>211</v>
      </c>
      <c r="G6" s="413"/>
      <c r="J6" s="365" t="s">
        <v>41</v>
      </c>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7"/>
    </row>
    <row r="7" spans="2:39" ht="29.4" thickBot="1" x14ac:dyDescent="0.35">
      <c r="B7" s="156" t="s">
        <v>715</v>
      </c>
      <c r="C7" s="212" t="s">
        <v>530</v>
      </c>
      <c r="D7" s="213" t="s">
        <v>210</v>
      </c>
      <c r="E7" s="214" t="s">
        <v>208</v>
      </c>
      <c r="F7" s="201" t="s">
        <v>589</v>
      </c>
      <c r="G7" s="199" t="s">
        <v>587</v>
      </c>
      <c r="H7" s="214" t="s">
        <v>6</v>
      </c>
      <c r="J7" s="69">
        <v>25</v>
      </c>
      <c r="K7" s="70">
        <v>31.5</v>
      </c>
      <c r="L7" s="70">
        <v>40</v>
      </c>
      <c r="M7" s="70">
        <v>50</v>
      </c>
      <c r="N7" s="70">
        <v>63</v>
      </c>
      <c r="O7" s="70">
        <v>80</v>
      </c>
      <c r="P7" s="70">
        <v>100</v>
      </c>
      <c r="Q7" s="70">
        <v>125</v>
      </c>
      <c r="R7" s="70">
        <v>160</v>
      </c>
      <c r="S7" s="70">
        <v>200</v>
      </c>
      <c r="T7" s="70">
        <v>250</v>
      </c>
      <c r="U7" s="70">
        <v>315</v>
      </c>
      <c r="V7" s="70">
        <v>400</v>
      </c>
      <c r="W7" s="70">
        <v>500</v>
      </c>
      <c r="X7" s="70">
        <v>630</v>
      </c>
      <c r="Y7" s="70">
        <v>800</v>
      </c>
      <c r="Z7" s="70">
        <v>1000</v>
      </c>
      <c r="AA7" s="70">
        <v>1250</v>
      </c>
      <c r="AB7" s="70">
        <v>1600</v>
      </c>
      <c r="AC7" s="70">
        <v>2000</v>
      </c>
      <c r="AD7" s="70">
        <v>2500</v>
      </c>
      <c r="AE7" s="70">
        <v>3150</v>
      </c>
      <c r="AF7" s="70">
        <v>4000</v>
      </c>
      <c r="AG7" s="70">
        <v>5000</v>
      </c>
      <c r="AH7" s="70">
        <v>6300</v>
      </c>
      <c r="AI7" s="70">
        <v>8000</v>
      </c>
      <c r="AJ7" s="70">
        <v>10000</v>
      </c>
      <c r="AK7" s="70">
        <v>12500</v>
      </c>
      <c r="AL7" s="70">
        <v>16000</v>
      </c>
      <c r="AM7" s="71">
        <v>20000</v>
      </c>
    </row>
    <row r="8" spans="2:39" x14ac:dyDescent="0.3">
      <c r="B8" s="405" t="s">
        <v>344</v>
      </c>
      <c r="C8" s="295" t="str">
        <f>'WSP 2022 Surey - Tertiary Filts'!B9</f>
        <v>2022_WSP_WPF_1</v>
      </c>
      <c r="D8" s="209" t="s">
        <v>531</v>
      </c>
      <c r="E8" s="295" t="str">
        <f>'WSP 2022 Surey - Tertiary Filts'!D9</f>
        <v xml:space="preserve">Filtrate tank </v>
      </c>
      <c r="F8" s="135">
        <f>'WSP 2022 Surey - Tertiary Filts'!I9</f>
        <v>73.400000000000006</v>
      </c>
      <c r="G8" s="40">
        <v>1</v>
      </c>
      <c r="H8" s="265" t="str">
        <f>'WSP 2022 Surey - Tertiary Filts'!E9</f>
        <v>1m from right-hand side inlet pipe (1 min. meas.)</v>
      </c>
      <c r="J8" s="244" t="s">
        <v>17</v>
      </c>
      <c r="K8" s="245" t="s">
        <v>17</v>
      </c>
      <c r="L8" s="245" t="s">
        <v>17</v>
      </c>
      <c r="M8" s="287">
        <f>'WSP 2022 Surey - Tertiary Filts'!J9</f>
        <v>60.3</v>
      </c>
      <c r="N8" s="287">
        <f>'WSP 2022 Surey - Tertiary Filts'!K9</f>
        <v>56.2</v>
      </c>
      <c r="O8" s="287">
        <f>'WSP 2022 Surey - Tertiary Filts'!L9</f>
        <v>59.3</v>
      </c>
      <c r="P8" s="287">
        <f>'WSP 2022 Surey - Tertiary Filts'!M9</f>
        <v>65.5</v>
      </c>
      <c r="Q8" s="287">
        <f>'WSP 2022 Surey - Tertiary Filts'!N9</f>
        <v>59.2</v>
      </c>
      <c r="R8" s="287">
        <f>'WSP 2022 Surey - Tertiary Filts'!O9</f>
        <v>60.3</v>
      </c>
      <c r="S8" s="287">
        <f>'WSP 2022 Surey - Tertiary Filts'!P9</f>
        <v>59.3</v>
      </c>
      <c r="T8" s="287">
        <f>'WSP 2022 Surey - Tertiary Filts'!Q9</f>
        <v>58.4</v>
      </c>
      <c r="U8" s="287">
        <f>'WSP 2022 Surey - Tertiary Filts'!R9</f>
        <v>62</v>
      </c>
      <c r="V8" s="287">
        <f>'WSP 2022 Surey - Tertiary Filts'!S9</f>
        <v>62.8</v>
      </c>
      <c r="W8" s="287">
        <f>'WSP 2022 Surey - Tertiary Filts'!T9</f>
        <v>62.900000000000006</v>
      </c>
      <c r="X8" s="287">
        <f>'WSP 2022 Surey - Tertiary Filts'!U9</f>
        <v>65.400000000000006</v>
      </c>
      <c r="Y8" s="287">
        <f>'WSP 2022 Surey - Tertiary Filts'!V9</f>
        <v>64.599999999999994</v>
      </c>
      <c r="Z8" s="287">
        <f>'WSP 2022 Surey - Tertiary Filts'!W9</f>
        <v>64.3</v>
      </c>
      <c r="AA8" s="287">
        <f>'WSP 2022 Surey - Tertiary Filts'!X9</f>
        <v>63.499999999999993</v>
      </c>
      <c r="AB8" s="287">
        <f>'WSP 2022 Surey - Tertiary Filts'!Y9</f>
        <v>62.1</v>
      </c>
      <c r="AC8" s="287">
        <f>'WSP 2022 Surey - Tertiary Filts'!Z9</f>
        <v>61.3</v>
      </c>
      <c r="AD8" s="287">
        <f>'WSP 2022 Surey - Tertiary Filts'!AA9</f>
        <v>60.300000000000004</v>
      </c>
      <c r="AE8" s="287">
        <f>'WSP 2022 Surey - Tertiary Filts'!AB9</f>
        <v>59.8</v>
      </c>
      <c r="AF8" s="287">
        <f>'WSP 2022 Surey - Tertiary Filts'!AC9</f>
        <v>58.8</v>
      </c>
      <c r="AG8" s="287">
        <f>'WSP 2022 Surey - Tertiary Filts'!AD9</f>
        <v>57.1</v>
      </c>
      <c r="AH8" s="287">
        <f>'WSP 2022 Surey - Tertiary Filts'!AE9</f>
        <v>55</v>
      </c>
      <c r="AI8" s="287">
        <f>'WSP 2022 Surey - Tertiary Filts'!AF9</f>
        <v>53.1</v>
      </c>
      <c r="AJ8" s="287">
        <f>'WSP 2022 Surey - Tertiary Filts'!AG9</f>
        <v>51.7</v>
      </c>
      <c r="AK8" s="245" t="s">
        <v>17</v>
      </c>
      <c r="AL8" s="245" t="s">
        <v>17</v>
      </c>
      <c r="AM8" s="246" t="s">
        <v>17</v>
      </c>
    </row>
    <row r="9" spans="2:39" x14ac:dyDescent="0.3">
      <c r="B9" s="361"/>
      <c r="C9" s="3" t="str">
        <f>'WSP 2022 Surey - Tertiary Filts'!B10</f>
        <v>2022_WSP_WPF_2</v>
      </c>
      <c r="D9" s="210" t="s">
        <v>531</v>
      </c>
      <c r="E9" s="3" t="str">
        <f>'WSP 2022 Surey - Tertiary Filts'!D10</f>
        <v>Transfer pumps: Left of filtrate tank</v>
      </c>
      <c r="F9" s="137">
        <f>'WSP 2022 Surey - Tertiary Filts'!I10</f>
        <v>68.8</v>
      </c>
      <c r="G9" s="292">
        <v>1</v>
      </c>
      <c r="H9" s="266" t="str">
        <f>'WSP 2022 Surey - Tertiary Filts'!E10</f>
        <v>1m from transfer pumps (1 min. meas.)</v>
      </c>
      <c r="J9" s="129" t="s">
        <v>17</v>
      </c>
      <c r="K9" s="127" t="s">
        <v>17</v>
      </c>
      <c r="L9" s="127" t="s">
        <v>17</v>
      </c>
      <c r="M9" s="130">
        <f>'WSP 2022 Surey - Tertiary Filts'!J10</f>
        <v>59.599999999999994</v>
      </c>
      <c r="N9" s="130">
        <f>'WSP 2022 Surey - Tertiary Filts'!K10</f>
        <v>56.599999999999994</v>
      </c>
      <c r="O9" s="130">
        <f>'WSP 2022 Surey - Tertiary Filts'!L10</f>
        <v>59.1</v>
      </c>
      <c r="P9" s="130">
        <f>'WSP 2022 Surey - Tertiary Filts'!M10</f>
        <v>59.2</v>
      </c>
      <c r="Q9" s="130">
        <f>'WSP 2022 Surey - Tertiary Filts'!N10</f>
        <v>55.5</v>
      </c>
      <c r="R9" s="130">
        <f>'WSP 2022 Surey - Tertiary Filts'!O10</f>
        <v>55.6</v>
      </c>
      <c r="S9" s="130">
        <f>'WSP 2022 Surey - Tertiary Filts'!P10</f>
        <v>54.4</v>
      </c>
      <c r="T9" s="130">
        <f>'WSP 2022 Surey - Tertiary Filts'!Q10</f>
        <v>54.7</v>
      </c>
      <c r="U9" s="130">
        <f>'WSP 2022 Surey - Tertiary Filts'!R10</f>
        <v>58.2</v>
      </c>
      <c r="V9" s="130">
        <f>'WSP 2022 Surey - Tertiary Filts'!S10</f>
        <v>56.699999999999996</v>
      </c>
      <c r="W9" s="130">
        <f>'WSP 2022 Surey - Tertiary Filts'!T10</f>
        <v>57</v>
      </c>
      <c r="X9" s="130">
        <f>'WSP 2022 Surey - Tertiary Filts'!U10</f>
        <v>56.6</v>
      </c>
      <c r="Y9" s="130">
        <f>'WSP 2022 Surey - Tertiary Filts'!V10</f>
        <v>55.699999999999996</v>
      </c>
      <c r="Z9" s="130">
        <f>'WSP 2022 Surey - Tertiary Filts'!W10</f>
        <v>57.5</v>
      </c>
      <c r="AA9" s="130">
        <f>'WSP 2022 Surey - Tertiary Filts'!X10</f>
        <v>59.4</v>
      </c>
      <c r="AB9" s="130">
        <f>'WSP 2022 Surey - Tertiary Filts'!Y10</f>
        <v>55.7</v>
      </c>
      <c r="AC9" s="130">
        <f>'WSP 2022 Surey - Tertiary Filts'!Z10</f>
        <v>53.699999999999996</v>
      </c>
      <c r="AD9" s="130">
        <f>'WSP 2022 Surey - Tertiary Filts'!AA10</f>
        <v>53</v>
      </c>
      <c r="AE9" s="130">
        <f>'WSP 2022 Surey - Tertiary Filts'!AB10</f>
        <v>53.8</v>
      </c>
      <c r="AF9" s="130">
        <f>'WSP 2022 Surey - Tertiary Filts'!AC10</f>
        <v>62.4</v>
      </c>
      <c r="AG9" s="130">
        <f>'WSP 2022 Surey - Tertiary Filts'!AD10</f>
        <v>50.6</v>
      </c>
      <c r="AH9" s="130">
        <f>'WSP 2022 Surey - Tertiary Filts'!AE10</f>
        <v>47</v>
      </c>
      <c r="AI9" s="130">
        <f>'WSP 2022 Surey - Tertiary Filts'!AF10</f>
        <v>50.9</v>
      </c>
      <c r="AJ9" s="130">
        <f>'WSP 2022 Surey - Tertiary Filts'!AG10</f>
        <v>43.8</v>
      </c>
      <c r="AK9" s="127" t="s">
        <v>17</v>
      </c>
      <c r="AL9" s="127" t="s">
        <v>17</v>
      </c>
      <c r="AM9" s="128" t="s">
        <v>17</v>
      </c>
    </row>
    <row r="10" spans="2:39" x14ac:dyDescent="0.3">
      <c r="B10" s="361"/>
      <c r="C10" s="3" t="str">
        <f>'WSP 2022 Surey - Tertiary Filts'!B11</f>
        <v>2022_WSP_WPF_3</v>
      </c>
      <c r="D10" s="210" t="s">
        <v>531</v>
      </c>
      <c r="E10" s="3" t="str">
        <f>'WSP 2022 Surey - Tertiary Filts'!D11</f>
        <v>Transfer pumps: Right of filtrate tank</v>
      </c>
      <c r="F10" s="137">
        <f>'WSP 2022 Surey - Tertiary Filts'!I11</f>
        <v>68.5</v>
      </c>
      <c r="G10" s="292">
        <v>1</v>
      </c>
      <c r="H10" s="266" t="str">
        <f>'WSP 2022 Surey - Tertiary Filts'!E11</f>
        <v>1m from transfer pumps (1 min. meas.)</v>
      </c>
      <c r="J10" s="129" t="s">
        <v>17</v>
      </c>
      <c r="K10" s="127" t="s">
        <v>17</v>
      </c>
      <c r="L10" s="127" t="s">
        <v>17</v>
      </c>
      <c r="M10" s="130">
        <f>'WSP 2022 Surey - Tertiary Filts'!J11</f>
        <v>58</v>
      </c>
      <c r="N10" s="130">
        <f>'WSP 2022 Surey - Tertiary Filts'!K11</f>
        <v>53.7</v>
      </c>
      <c r="O10" s="130">
        <f>'WSP 2022 Surey - Tertiary Filts'!L11</f>
        <v>57.6</v>
      </c>
      <c r="P10" s="130">
        <f>'WSP 2022 Surey - Tertiary Filts'!M11</f>
        <v>57.9</v>
      </c>
      <c r="Q10" s="130">
        <f>'WSP 2022 Surey - Tertiary Filts'!N11</f>
        <v>54.300000000000004</v>
      </c>
      <c r="R10" s="130">
        <f>'WSP 2022 Surey - Tertiary Filts'!O11</f>
        <v>54</v>
      </c>
      <c r="S10" s="130">
        <f>'WSP 2022 Surey - Tertiary Filts'!P11</f>
        <v>55.199999999999996</v>
      </c>
      <c r="T10" s="130">
        <f>'WSP 2022 Surey - Tertiary Filts'!Q11</f>
        <v>54.800000000000004</v>
      </c>
      <c r="U10" s="130">
        <f>'WSP 2022 Surey - Tertiary Filts'!R11</f>
        <v>56.6</v>
      </c>
      <c r="V10" s="130">
        <f>'WSP 2022 Surey - Tertiary Filts'!S11</f>
        <v>54.699999999999996</v>
      </c>
      <c r="W10" s="130">
        <f>'WSP 2022 Surey - Tertiary Filts'!T11</f>
        <v>56.5</v>
      </c>
      <c r="X10" s="130">
        <f>'WSP 2022 Surey - Tertiary Filts'!U11</f>
        <v>58.1</v>
      </c>
      <c r="Y10" s="130">
        <f>'WSP 2022 Surey - Tertiary Filts'!V11</f>
        <v>60.599999999999994</v>
      </c>
      <c r="Z10" s="130">
        <f>'WSP 2022 Surey - Tertiary Filts'!W11</f>
        <v>56.7</v>
      </c>
      <c r="AA10" s="130">
        <f>'WSP 2022 Surey - Tertiary Filts'!X11</f>
        <v>57.199999999999996</v>
      </c>
      <c r="AB10" s="130">
        <f>'WSP 2022 Surey - Tertiary Filts'!Y11</f>
        <v>56.9</v>
      </c>
      <c r="AC10" s="130">
        <f>'WSP 2022 Surey - Tertiary Filts'!Z11</f>
        <v>54.599999999999994</v>
      </c>
      <c r="AD10" s="130">
        <f>'WSP 2022 Surey - Tertiary Filts'!AA11</f>
        <v>53.800000000000004</v>
      </c>
      <c r="AE10" s="130">
        <f>'WSP 2022 Surey - Tertiary Filts'!AB11</f>
        <v>56.4</v>
      </c>
      <c r="AF10" s="130">
        <f>'WSP 2022 Surey - Tertiary Filts'!AC11</f>
        <v>57.4</v>
      </c>
      <c r="AG10" s="130">
        <f>'WSP 2022 Surey - Tertiary Filts'!AD11</f>
        <v>57.1</v>
      </c>
      <c r="AH10" s="130">
        <f>'WSP 2022 Surey - Tertiary Filts'!AE11</f>
        <v>54.2</v>
      </c>
      <c r="AI10" s="130">
        <f>'WSP 2022 Surey - Tertiary Filts'!AF11</f>
        <v>54.300000000000004</v>
      </c>
      <c r="AJ10" s="130">
        <f>'WSP 2022 Surey - Tertiary Filts'!AG11</f>
        <v>50.8</v>
      </c>
      <c r="AK10" s="127" t="s">
        <v>17</v>
      </c>
      <c r="AL10" s="127" t="s">
        <v>17</v>
      </c>
      <c r="AM10" s="128" t="s">
        <v>17</v>
      </c>
    </row>
    <row r="11" spans="2:39" ht="15" thickBot="1" x14ac:dyDescent="0.35">
      <c r="B11" s="404"/>
      <c r="C11" s="277" t="str">
        <f>'WSP 2022 Surey - Tertiary Filts'!B12</f>
        <v>2022_WSP_WPF_4</v>
      </c>
      <c r="D11" s="221" t="s">
        <v>531</v>
      </c>
      <c r="E11" s="277" t="str">
        <f>'WSP 2022 Surey - Tertiary Filts'!D12</f>
        <v>Tertiary filters</v>
      </c>
      <c r="F11" s="139">
        <f>'WSP 2022 Surey - Tertiary Filts'!I12</f>
        <v>74.8</v>
      </c>
      <c r="G11" s="316">
        <v>1</v>
      </c>
      <c r="H11" s="267" t="str">
        <f>'WSP 2022 Surey - Tertiary Filts'!E12</f>
        <v>1m from right-hand side tertiary filter (1 min. meas.)</v>
      </c>
      <c r="J11" s="247" t="s">
        <v>17</v>
      </c>
      <c r="K11" s="248" t="s">
        <v>17</v>
      </c>
      <c r="L11" s="248" t="s">
        <v>17</v>
      </c>
      <c r="M11" s="288">
        <f>'WSP 2022 Surey - Tertiary Filts'!J12</f>
        <v>60.099999999999994</v>
      </c>
      <c r="N11" s="288">
        <f>'WSP 2022 Surey - Tertiary Filts'!K12</f>
        <v>58.099999999999994</v>
      </c>
      <c r="O11" s="288">
        <f>'WSP 2022 Surey - Tertiary Filts'!L12</f>
        <v>66.099999999999994</v>
      </c>
      <c r="P11" s="288">
        <f>'WSP 2022 Surey - Tertiary Filts'!M12</f>
        <v>66.7</v>
      </c>
      <c r="Q11" s="288">
        <f>'WSP 2022 Surey - Tertiary Filts'!N12</f>
        <v>62.6</v>
      </c>
      <c r="R11" s="288">
        <f>'WSP 2022 Surey - Tertiary Filts'!O12</f>
        <v>58.9</v>
      </c>
      <c r="S11" s="288">
        <f>'WSP 2022 Surey - Tertiary Filts'!P12</f>
        <v>60.4</v>
      </c>
      <c r="T11" s="288">
        <f>'WSP 2022 Surey - Tertiary Filts'!Q12</f>
        <v>59.7</v>
      </c>
      <c r="U11" s="288">
        <f>'WSP 2022 Surey - Tertiary Filts'!R12</f>
        <v>63.1</v>
      </c>
      <c r="V11" s="288">
        <f>'WSP 2022 Surey - Tertiary Filts'!S12</f>
        <v>60.8</v>
      </c>
      <c r="W11" s="288">
        <f>'WSP 2022 Surey - Tertiary Filts'!T12</f>
        <v>60.900000000000006</v>
      </c>
      <c r="X11" s="288">
        <f>'WSP 2022 Surey - Tertiary Filts'!U12</f>
        <v>62.5</v>
      </c>
      <c r="Y11" s="288">
        <f>'WSP 2022 Surey - Tertiary Filts'!V12</f>
        <v>62.699999999999996</v>
      </c>
      <c r="Z11" s="288">
        <f>'WSP 2022 Surey - Tertiary Filts'!W12</f>
        <v>64.3</v>
      </c>
      <c r="AA11" s="288">
        <f>'WSP 2022 Surey - Tertiary Filts'!X12</f>
        <v>63.199999999999996</v>
      </c>
      <c r="AB11" s="288">
        <f>'WSP 2022 Surey - Tertiary Filts'!Y12</f>
        <v>64</v>
      </c>
      <c r="AC11" s="288">
        <f>'WSP 2022 Surey - Tertiary Filts'!Z12</f>
        <v>63.3</v>
      </c>
      <c r="AD11" s="288">
        <f>'WSP 2022 Surey - Tertiary Filts'!AA12</f>
        <v>63.5</v>
      </c>
      <c r="AE11" s="288">
        <f>'WSP 2022 Surey - Tertiary Filts'!AB12</f>
        <v>63.2</v>
      </c>
      <c r="AF11" s="288">
        <f>'WSP 2022 Surey - Tertiary Filts'!AC12</f>
        <v>62.8</v>
      </c>
      <c r="AG11" s="288">
        <f>'WSP 2022 Surey - Tertiary Filts'!AD12</f>
        <v>62.5</v>
      </c>
      <c r="AH11" s="288">
        <f>'WSP 2022 Surey - Tertiary Filts'!AE12</f>
        <v>60.9</v>
      </c>
      <c r="AI11" s="288">
        <f>'WSP 2022 Surey - Tertiary Filts'!AF12</f>
        <v>59.800000000000004</v>
      </c>
      <c r="AJ11" s="288">
        <f>'WSP 2022 Surey - Tertiary Filts'!AG12</f>
        <v>58.9</v>
      </c>
      <c r="AK11" s="248" t="s">
        <v>17</v>
      </c>
      <c r="AL11" s="248" t="s">
        <v>17</v>
      </c>
      <c r="AM11" s="249" t="s">
        <v>17</v>
      </c>
    </row>
    <row r="12" spans="2:39" x14ac:dyDescent="0.3">
      <c r="B12" s="210"/>
      <c r="C12" s="4"/>
      <c r="D12" s="210"/>
      <c r="E12" s="210"/>
      <c r="F12" s="184"/>
      <c r="G12" s="184"/>
      <c r="H12" s="217"/>
    </row>
    <row r="13" spans="2:39" ht="23.4" x14ac:dyDescent="0.3">
      <c r="B13" s="415" t="s">
        <v>544</v>
      </c>
      <c r="C13" s="415"/>
      <c r="D13" s="415"/>
      <c r="E13" s="415"/>
      <c r="F13" s="415"/>
      <c r="G13" s="415"/>
      <c r="H13" s="415"/>
      <c r="I13" s="415"/>
      <c r="J13" s="415"/>
      <c r="K13" s="415"/>
    </row>
    <row r="14" spans="2:39" ht="23.4" x14ac:dyDescent="0.3">
      <c r="B14" s="416" t="s">
        <v>638</v>
      </c>
      <c r="C14" s="416"/>
      <c r="D14" s="416"/>
      <c r="E14" s="416"/>
      <c r="F14" s="416"/>
      <c r="G14" s="416"/>
      <c r="H14" s="416"/>
      <c r="I14" s="416"/>
      <c r="J14" s="416"/>
      <c r="K14" s="416"/>
    </row>
    <row r="15" spans="2:39" ht="23.55" customHeight="1" x14ac:dyDescent="0.3">
      <c r="B15" s="416" t="s">
        <v>736</v>
      </c>
      <c r="C15" s="416"/>
      <c r="D15" s="416"/>
      <c r="E15" s="416"/>
      <c r="F15" s="416"/>
      <c r="G15" s="416"/>
      <c r="H15" s="416"/>
      <c r="I15" s="416"/>
      <c r="J15" s="416"/>
      <c r="K15" s="416"/>
    </row>
    <row r="16" spans="2:39" ht="23.4" x14ac:dyDescent="0.3">
      <c r="B16" s="416" t="s">
        <v>737</v>
      </c>
      <c r="C16" s="416"/>
      <c r="D16" s="416"/>
      <c r="E16" s="416"/>
      <c r="F16" s="416"/>
      <c r="G16" s="416"/>
      <c r="H16" s="416"/>
      <c r="I16" s="416"/>
      <c r="J16" s="416"/>
      <c r="K16" s="416"/>
    </row>
    <row r="18" spans="2:39" ht="25.8" x14ac:dyDescent="0.5">
      <c r="B18" s="177" t="s">
        <v>545</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row>
    <row r="19" spans="2:39" ht="15" thickBot="1" x14ac:dyDescent="0.35"/>
    <row r="20" spans="2:39" ht="15" thickBot="1" x14ac:dyDescent="0.35">
      <c r="B20" s="190" t="s">
        <v>339</v>
      </c>
      <c r="J20" s="409" t="s">
        <v>270</v>
      </c>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0"/>
      <c r="AM20" s="411"/>
    </row>
    <row r="21" spans="2:39" ht="15" thickBot="1" x14ac:dyDescent="0.35">
      <c r="B21" s="190"/>
      <c r="F21" s="412" t="s">
        <v>211</v>
      </c>
      <c r="G21" s="413"/>
      <c r="J21" s="365" t="s">
        <v>41</v>
      </c>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c r="AM21" s="367"/>
    </row>
    <row r="22" spans="2:39" ht="29.4" thickBot="1" x14ac:dyDescent="0.35">
      <c r="B22" s="156" t="s">
        <v>715</v>
      </c>
      <c r="C22" s="212" t="s">
        <v>530</v>
      </c>
      <c r="D22" s="213" t="s">
        <v>210</v>
      </c>
      <c r="E22" s="214" t="s">
        <v>208</v>
      </c>
      <c r="F22" s="201" t="s">
        <v>589</v>
      </c>
      <c r="G22" s="199" t="s">
        <v>587</v>
      </c>
      <c r="H22" s="214" t="s">
        <v>6</v>
      </c>
      <c r="J22" s="69">
        <v>25</v>
      </c>
      <c r="K22" s="70">
        <v>31.5</v>
      </c>
      <c r="L22" s="70">
        <v>40</v>
      </c>
      <c r="M22" s="70">
        <v>50</v>
      </c>
      <c r="N22" s="70">
        <v>63</v>
      </c>
      <c r="O22" s="70">
        <v>80</v>
      </c>
      <c r="P22" s="70">
        <v>100</v>
      </c>
      <c r="Q22" s="70">
        <v>125</v>
      </c>
      <c r="R22" s="70">
        <v>160</v>
      </c>
      <c r="S22" s="70">
        <v>200</v>
      </c>
      <c r="T22" s="70">
        <v>250</v>
      </c>
      <c r="U22" s="70">
        <v>315</v>
      </c>
      <c r="V22" s="70">
        <v>400</v>
      </c>
      <c r="W22" s="70">
        <v>500</v>
      </c>
      <c r="X22" s="70">
        <v>630</v>
      </c>
      <c r="Y22" s="70">
        <v>800</v>
      </c>
      <c r="Z22" s="70">
        <v>1000</v>
      </c>
      <c r="AA22" s="70">
        <v>1250</v>
      </c>
      <c r="AB22" s="70">
        <v>1600</v>
      </c>
      <c r="AC22" s="70">
        <v>2000</v>
      </c>
      <c r="AD22" s="70">
        <v>2500</v>
      </c>
      <c r="AE22" s="70">
        <v>3150</v>
      </c>
      <c r="AF22" s="70">
        <v>4000</v>
      </c>
      <c r="AG22" s="70">
        <v>5000</v>
      </c>
      <c r="AH22" s="70">
        <v>6300</v>
      </c>
      <c r="AI22" s="70">
        <v>8000</v>
      </c>
      <c r="AJ22" s="70">
        <v>10000</v>
      </c>
      <c r="AK22" s="70">
        <v>12500</v>
      </c>
      <c r="AL22" s="70">
        <v>16000</v>
      </c>
      <c r="AM22" s="71">
        <v>20000</v>
      </c>
    </row>
    <row r="23" spans="2:39" x14ac:dyDescent="0.3">
      <c r="B23" s="405" t="s">
        <v>344</v>
      </c>
      <c r="C23" s="63" t="str">
        <f>C8</f>
        <v>2022_WSP_WPF_1</v>
      </c>
      <c r="D23" s="63" t="s">
        <v>531</v>
      </c>
      <c r="E23" s="63" t="str">
        <f>E8</f>
        <v xml:space="preserve">Filtrate tank </v>
      </c>
      <c r="F23" s="108">
        <f>F8</f>
        <v>73.400000000000006</v>
      </c>
      <c r="G23" s="40">
        <v>1</v>
      </c>
      <c r="H23" s="265" t="str">
        <f>H8</f>
        <v>1m from right-hand side inlet pipe (1 min. meas.)</v>
      </c>
      <c r="J23" s="253" t="str">
        <f>J8</f>
        <v>-</v>
      </c>
      <c r="K23" s="254" t="str">
        <f t="shared" ref="K23:AM25" si="0">K8</f>
        <v>-</v>
      </c>
      <c r="L23" s="254" t="str">
        <f t="shared" si="0"/>
        <v>-</v>
      </c>
      <c r="M23" s="289">
        <f t="shared" si="0"/>
        <v>60.3</v>
      </c>
      <c r="N23" s="289">
        <f t="shared" si="0"/>
        <v>56.2</v>
      </c>
      <c r="O23" s="289">
        <f t="shared" si="0"/>
        <v>59.3</v>
      </c>
      <c r="P23" s="289">
        <f t="shared" si="0"/>
        <v>65.5</v>
      </c>
      <c r="Q23" s="289">
        <f t="shared" si="0"/>
        <v>59.2</v>
      </c>
      <c r="R23" s="289">
        <f t="shared" si="0"/>
        <v>60.3</v>
      </c>
      <c r="S23" s="289">
        <f t="shared" si="0"/>
        <v>59.3</v>
      </c>
      <c r="T23" s="289">
        <f t="shared" si="0"/>
        <v>58.4</v>
      </c>
      <c r="U23" s="289">
        <f t="shared" si="0"/>
        <v>62</v>
      </c>
      <c r="V23" s="289">
        <f t="shared" si="0"/>
        <v>62.8</v>
      </c>
      <c r="W23" s="289">
        <f t="shared" si="0"/>
        <v>62.900000000000006</v>
      </c>
      <c r="X23" s="289">
        <f t="shared" si="0"/>
        <v>65.400000000000006</v>
      </c>
      <c r="Y23" s="289">
        <f t="shared" si="0"/>
        <v>64.599999999999994</v>
      </c>
      <c r="Z23" s="289">
        <f t="shared" si="0"/>
        <v>64.3</v>
      </c>
      <c r="AA23" s="289">
        <f t="shared" si="0"/>
        <v>63.499999999999993</v>
      </c>
      <c r="AB23" s="289">
        <f t="shared" si="0"/>
        <v>62.1</v>
      </c>
      <c r="AC23" s="289">
        <f t="shared" si="0"/>
        <v>61.3</v>
      </c>
      <c r="AD23" s="289">
        <f t="shared" si="0"/>
        <v>60.300000000000004</v>
      </c>
      <c r="AE23" s="289">
        <f t="shared" si="0"/>
        <v>59.8</v>
      </c>
      <c r="AF23" s="289">
        <f t="shared" si="0"/>
        <v>58.8</v>
      </c>
      <c r="AG23" s="289">
        <f t="shared" si="0"/>
        <v>57.1</v>
      </c>
      <c r="AH23" s="289">
        <f t="shared" si="0"/>
        <v>55</v>
      </c>
      <c r="AI23" s="289">
        <f t="shared" si="0"/>
        <v>53.1</v>
      </c>
      <c r="AJ23" s="289">
        <f t="shared" si="0"/>
        <v>51.7</v>
      </c>
      <c r="AK23" s="254" t="str">
        <f t="shared" si="0"/>
        <v>-</v>
      </c>
      <c r="AL23" s="254" t="str">
        <f t="shared" si="0"/>
        <v>-</v>
      </c>
      <c r="AM23" s="255" t="str">
        <f t="shared" si="0"/>
        <v>-</v>
      </c>
    </row>
    <row r="24" spans="2:39" x14ac:dyDescent="0.3">
      <c r="B24" s="361"/>
      <c r="C24" t="s">
        <v>639</v>
      </c>
      <c r="D24" t="s">
        <v>531</v>
      </c>
      <c r="E24" t="s">
        <v>640</v>
      </c>
      <c r="F24" s="90" cm="1">
        <f t="array" ref="F24">[1]!dbaverage(F9:F10)</f>
        <v>68.7</v>
      </c>
      <c r="G24" s="41">
        <v>1</v>
      </c>
      <c r="H24" s="266" t="str">
        <f>H9</f>
        <v>1m from transfer pumps (1 min. meas.)</v>
      </c>
      <c r="J24" s="256" t="s">
        <v>17</v>
      </c>
      <c r="K24" s="252" t="s">
        <v>17</v>
      </c>
      <c r="L24" s="252" t="s">
        <v>17</v>
      </c>
      <c r="M24" s="290" cm="1">
        <f t="array" ref="M24">[1]!dbaverage(M9:M10)</f>
        <v>58.9</v>
      </c>
      <c r="N24" s="290" cm="1">
        <f t="array" ref="N24">[1]!dbaverage(N9:N10)</f>
        <v>55.4</v>
      </c>
      <c r="O24" s="290" cm="1">
        <f t="array" ref="O24">[1]!dbaverage(O9:O10)</f>
        <v>58.4</v>
      </c>
      <c r="P24" s="290" cm="1">
        <f t="array" ref="P24">[1]!dbaverage(P9:P10)</f>
        <v>58.6</v>
      </c>
      <c r="Q24" s="290" cm="1">
        <f t="array" ref="Q24">[1]!dbaverage(Q9:Q10)</f>
        <v>54.9</v>
      </c>
      <c r="R24" s="290" cm="1">
        <f t="array" ref="R24">[1]!dbaverage(R9:R10)</f>
        <v>54.9</v>
      </c>
      <c r="S24" s="290" cm="1">
        <f t="array" ref="S24">[1]!dbaverage(S9:S10)</f>
        <v>54.8</v>
      </c>
      <c r="T24" s="290" cm="1">
        <f t="array" ref="T24">[1]!dbaverage(T9:T10)</f>
        <v>54.8</v>
      </c>
      <c r="U24" s="290" cm="1">
        <f t="array" ref="U24">[1]!dbaverage(U9:U10)</f>
        <v>57.5</v>
      </c>
      <c r="V24" s="290" cm="1">
        <f t="array" ref="V24">[1]!dbaverage(V9:V10)</f>
        <v>55.8</v>
      </c>
      <c r="W24" s="290" cm="1">
        <f t="array" ref="W24">[1]!dbaverage(W9:W10)</f>
        <v>56.8</v>
      </c>
      <c r="X24" s="290" cm="1">
        <f t="array" ref="X24">[1]!dbaverage(X9:X10)</f>
        <v>57.4</v>
      </c>
      <c r="Y24" s="290" cm="1">
        <f t="array" ref="Y24">[1]!dbaverage(Y9:Y10)</f>
        <v>58.8</v>
      </c>
      <c r="Z24" s="290" cm="1">
        <f t="array" ref="Z24">[1]!dbaverage(Z9:Z10)</f>
        <v>57.1</v>
      </c>
      <c r="AA24" s="290" cm="1">
        <f t="array" ref="AA24">[1]!dbaverage(AA9:AA10)</f>
        <v>58.4</v>
      </c>
      <c r="AB24" s="290" cm="1">
        <f t="array" ref="AB24">[1]!dbaverage(AB9:AB10)</f>
        <v>56.3</v>
      </c>
      <c r="AC24" s="290" cm="1">
        <f t="array" ref="AC24">[1]!dbaverage(AC9:AC10)</f>
        <v>54.2</v>
      </c>
      <c r="AD24" s="290" cm="1">
        <f t="array" ref="AD24">[1]!dbaverage(AD9:AD10)</f>
        <v>53.4</v>
      </c>
      <c r="AE24" s="290" cm="1">
        <f t="array" ref="AE24">[1]!dbaverage(AE9:AE10)</f>
        <v>55.3</v>
      </c>
      <c r="AF24" s="290" cm="1">
        <f t="array" ref="AF24">[1]!dbaverage(AF9:AF10)</f>
        <v>60.6</v>
      </c>
      <c r="AG24" s="290" cm="1">
        <f t="array" ref="AG24">[1]!dbaverage(AG9:AG10)</f>
        <v>55</v>
      </c>
      <c r="AH24" s="290" cm="1">
        <f t="array" ref="AH24">[1]!dbaverage(AH9:AH10)</f>
        <v>51.9</v>
      </c>
      <c r="AI24" s="290" cm="1">
        <f t="array" ref="AI24">[1]!dbaverage(AI9:AI10)</f>
        <v>52.9</v>
      </c>
      <c r="AJ24" s="290" cm="1">
        <f t="array" ref="AJ24">[1]!dbaverage(AJ9:AJ10)</f>
        <v>48.6</v>
      </c>
      <c r="AK24" s="252" t="s">
        <v>17</v>
      </c>
      <c r="AL24" s="252" t="s">
        <v>17</v>
      </c>
      <c r="AM24" s="257" t="s">
        <v>17</v>
      </c>
    </row>
    <row r="25" spans="2:39" ht="15" thickBot="1" x14ac:dyDescent="0.35">
      <c r="B25" s="404"/>
      <c r="C25" s="22" t="str">
        <f>C11</f>
        <v>2022_WSP_WPF_4</v>
      </c>
      <c r="D25" s="22" t="s">
        <v>531</v>
      </c>
      <c r="E25" s="22" t="str">
        <f>E11</f>
        <v>Tertiary filters</v>
      </c>
      <c r="F25" s="114">
        <f>F11</f>
        <v>74.8</v>
      </c>
      <c r="G25" s="42">
        <v>1</v>
      </c>
      <c r="H25" s="267" t="str">
        <f>H11</f>
        <v>1m from right-hand side tertiary filter (1 min. meas.)</v>
      </c>
      <c r="J25" s="258" t="str">
        <f>J10</f>
        <v>-</v>
      </c>
      <c r="K25" s="100" t="str">
        <f t="shared" si="0"/>
        <v>-</v>
      </c>
      <c r="L25" s="100" t="str">
        <f t="shared" si="0"/>
        <v>-</v>
      </c>
      <c r="M25" s="291">
        <f t="shared" si="0"/>
        <v>58</v>
      </c>
      <c r="N25" s="291">
        <f t="shared" si="0"/>
        <v>53.7</v>
      </c>
      <c r="O25" s="291">
        <f t="shared" si="0"/>
        <v>57.6</v>
      </c>
      <c r="P25" s="291">
        <f t="shared" si="0"/>
        <v>57.9</v>
      </c>
      <c r="Q25" s="291">
        <f t="shared" si="0"/>
        <v>54.300000000000004</v>
      </c>
      <c r="R25" s="291">
        <f t="shared" si="0"/>
        <v>54</v>
      </c>
      <c r="S25" s="291">
        <f t="shared" si="0"/>
        <v>55.199999999999996</v>
      </c>
      <c r="T25" s="291">
        <f t="shared" si="0"/>
        <v>54.800000000000004</v>
      </c>
      <c r="U25" s="291">
        <f t="shared" si="0"/>
        <v>56.6</v>
      </c>
      <c r="V25" s="291">
        <f t="shared" si="0"/>
        <v>54.699999999999996</v>
      </c>
      <c r="W25" s="291">
        <f t="shared" si="0"/>
        <v>56.5</v>
      </c>
      <c r="X25" s="291">
        <f t="shared" si="0"/>
        <v>58.1</v>
      </c>
      <c r="Y25" s="291">
        <f t="shared" si="0"/>
        <v>60.599999999999994</v>
      </c>
      <c r="Z25" s="291">
        <f t="shared" si="0"/>
        <v>56.7</v>
      </c>
      <c r="AA25" s="291">
        <f t="shared" si="0"/>
        <v>57.199999999999996</v>
      </c>
      <c r="AB25" s="291">
        <f t="shared" si="0"/>
        <v>56.9</v>
      </c>
      <c r="AC25" s="291">
        <f t="shared" si="0"/>
        <v>54.599999999999994</v>
      </c>
      <c r="AD25" s="291">
        <f t="shared" si="0"/>
        <v>53.800000000000004</v>
      </c>
      <c r="AE25" s="291">
        <f t="shared" si="0"/>
        <v>56.4</v>
      </c>
      <c r="AF25" s="291">
        <f t="shared" si="0"/>
        <v>57.4</v>
      </c>
      <c r="AG25" s="291">
        <f t="shared" si="0"/>
        <v>57.1</v>
      </c>
      <c r="AH25" s="291">
        <f t="shared" si="0"/>
        <v>54.2</v>
      </c>
      <c r="AI25" s="291">
        <f t="shared" si="0"/>
        <v>54.300000000000004</v>
      </c>
      <c r="AJ25" s="291">
        <f t="shared" si="0"/>
        <v>50.8</v>
      </c>
      <c r="AK25" s="100" t="str">
        <f t="shared" si="0"/>
        <v>-</v>
      </c>
      <c r="AL25" s="100" t="str">
        <f t="shared" si="0"/>
        <v>-</v>
      </c>
      <c r="AM25" s="98" t="str">
        <f t="shared" si="0"/>
        <v>-</v>
      </c>
    </row>
    <row r="26" spans="2:39" ht="15" thickBot="1" x14ac:dyDescent="0.35"/>
    <row r="27" spans="2:39" ht="15" thickBot="1" x14ac:dyDescent="0.35">
      <c r="B27" s="1" t="s">
        <v>540</v>
      </c>
      <c r="F27" s="199" t="s">
        <v>541</v>
      </c>
      <c r="J27" s="386" t="s">
        <v>542</v>
      </c>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424"/>
    </row>
    <row r="28" spans="2:39" x14ac:dyDescent="0.3">
      <c r="B28" s="223" t="s">
        <v>641</v>
      </c>
      <c r="C28" s="63" t="str">
        <f>C23</f>
        <v>2022_WSP_WPF_1</v>
      </c>
      <c r="D28" s="63" t="s">
        <v>531</v>
      </c>
      <c r="E28" s="63" t="s">
        <v>680</v>
      </c>
      <c r="F28" s="106">
        <f>F23+(10*LOG(G23))+11</f>
        <v>84.4</v>
      </c>
      <c r="G28" s="53" t="s">
        <v>17</v>
      </c>
      <c r="H28" s="259" t="s">
        <v>17</v>
      </c>
      <c r="J28" s="194" t="str">
        <f>J23</f>
        <v>-</v>
      </c>
      <c r="K28" s="88" t="str">
        <f t="shared" ref="K28:L28" si="1">K23</f>
        <v>-</v>
      </c>
      <c r="L28" s="88" t="str">
        <f t="shared" si="1"/>
        <v>-</v>
      </c>
      <c r="M28" s="88">
        <f>M23+20*LOG(1)+11</f>
        <v>71.3</v>
      </c>
      <c r="N28" s="88">
        <f t="shared" ref="N28:AJ30" si="2">N23+20*LOG(1)+11</f>
        <v>67.2</v>
      </c>
      <c r="O28" s="88">
        <f t="shared" si="2"/>
        <v>70.3</v>
      </c>
      <c r="P28" s="88">
        <f t="shared" si="2"/>
        <v>76.5</v>
      </c>
      <c r="Q28" s="88">
        <f t="shared" si="2"/>
        <v>70.2</v>
      </c>
      <c r="R28" s="88">
        <f t="shared" si="2"/>
        <v>71.3</v>
      </c>
      <c r="S28" s="88">
        <f t="shared" si="2"/>
        <v>70.3</v>
      </c>
      <c r="T28" s="88">
        <f t="shared" si="2"/>
        <v>69.400000000000006</v>
      </c>
      <c r="U28" s="88">
        <f t="shared" si="2"/>
        <v>73</v>
      </c>
      <c r="V28" s="88">
        <f t="shared" si="2"/>
        <v>73.8</v>
      </c>
      <c r="W28" s="88">
        <f t="shared" si="2"/>
        <v>73.900000000000006</v>
      </c>
      <c r="X28" s="88">
        <f t="shared" si="2"/>
        <v>76.400000000000006</v>
      </c>
      <c r="Y28" s="88">
        <f t="shared" si="2"/>
        <v>75.599999999999994</v>
      </c>
      <c r="Z28" s="88">
        <f t="shared" si="2"/>
        <v>75.3</v>
      </c>
      <c r="AA28" s="88">
        <f t="shared" si="2"/>
        <v>74.5</v>
      </c>
      <c r="AB28" s="88">
        <f t="shared" si="2"/>
        <v>73.099999999999994</v>
      </c>
      <c r="AC28" s="88">
        <f t="shared" si="2"/>
        <v>72.3</v>
      </c>
      <c r="AD28" s="88">
        <f t="shared" si="2"/>
        <v>71.300000000000011</v>
      </c>
      <c r="AE28" s="88">
        <f t="shared" si="2"/>
        <v>70.8</v>
      </c>
      <c r="AF28" s="88">
        <f t="shared" si="2"/>
        <v>69.8</v>
      </c>
      <c r="AG28" s="88">
        <f t="shared" si="2"/>
        <v>68.099999999999994</v>
      </c>
      <c r="AH28" s="88">
        <f t="shared" si="2"/>
        <v>66</v>
      </c>
      <c r="AI28" s="88">
        <f t="shared" si="2"/>
        <v>64.099999999999994</v>
      </c>
      <c r="AJ28" s="88">
        <f t="shared" si="2"/>
        <v>62.7</v>
      </c>
      <c r="AK28" s="88" t="str">
        <f>AK23</f>
        <v>-</v>
      </c>
      <c r="AL28" s="88" t="str">
        <f t="shared" ref="AL28:AM28" si="3">AL23</f>
        <v>-</v>
      </c>
      <c r="AM28" s="89" t="str">
        <f t="shared" si="3"/>
        <v>-</v>
      </c>
    </row>
    <row r="29" spans="2:39" x14ac:dyDescent="0.3">
      <c r="B29" s="236" t="s">
        <v>640</v>
      </c>
      <c r="C29" t="str">
        <f>C24</f>
        <v>2022_WSP_WPF_2_3</v>
      </c>
      <c r="D29" t="s">
        <v>531</v>
      </c>
      <c r="E29" t="s">
        <v>679</v>
      </c>
      <c r="F29" s="90">
        <f>F24+(10*LOG(G24))+11</f>
        <v>79.7</v>
      </c>
      <c r="G29" s="54" t="s">
        <v>17</v>
      </c>
      <c r="H29" s="260" t="s">
        <v>17</v>
      </c>
      <c r="J29" s="81" t="str">
        <f t="shared" ref="J29:L29" si="4">J24</f>
        <v>-</v>
      </c>
      <c r="K29" s="32" t="str">
        <f t="shared" si="4"/>
        <v>-</v>
      </c>
      <c r="L29" s="32" t="str">
        <f t="shared" si="4"/>
        <v>-</v>
      </c>
      <c r="M29" s="32">
        <f t="shared" ref="M29:AB30" si="5">M24+20*LOG(1)+11</f>
        <v>69.900000000000006</v>
      </c>
      <c r="N29" s="32">
        <f t="shared" si="5"/>
        <v>66.400000000000006</v>
      </c>
      <c r="O29" s="32">
        <f t="shared" si="5"/>
        <v>69.400000000000006</v>
      </c>
      <c r="P29" s="32">
        <f t="shared" si="5"/>
        <v>69.599999999999994</v>
      </c>
      <c r="Q29" s="32">
        <f t="shared" si="5"/>
        <v>65.900000000000006</v>
      </c>
      <c r="R29" s="32">
        <f t="shared" si="5"/>
        <v>65.900000000000006</v>
      </c>
      <c r="S29" s="32">
        <f t="shared" si="5"/>
        <v>65.8</v>
      </c>
      <c r="T29" s="32">
        <f t="shared" si="5"/>
        <v>65.8</v>
      </c>
      <c r="U29" s="32">
        <f t="shared" si="5"/>
        <v>68.5</v>
      </c>
      <c r="V29" s="32">
        <f t="shared" si="5"/>
        <v>66.8</v>
      </c>
      <c r="W29" s="32">
        <f t="shared" si="5"/>
        <v>67.8</v>
      </c>
      <c r="X29" s="32">
        <f t="shared" si="5"/>
        <v>68.400000000000006</v>
      </c>
      <c r="Y29" s="32">
        <f t="shared" si="5"/>
        <v>69.8</v>
      </c>
      <c r="Z29" s="32">
        <f t="shared" si="5"/>
        <v>68.099999999999994</v>
      </c>
      <c r="AA29" s="32">
        <f t="shared" si="5"/>
        <v>69.400000000000006</v>
      </c>
      <c r="AB29" s="32">
        <f t="shared" si="5"/>
        <v>67.3</v>
      </c>
      <c r="AC29" s="32">
        <f t="shared" si="2"/>
        <v>65.2</v>
      </c>
      <c r="AD29" s="32">
        <f t="shared" si="2"/>
        <v>64.400000000000006</v>
      </c>
      <c r="AE29" s="32">
        <f t="shared" si="2"/>
        <v>66.3</v>
      </c>
      <c r="AF29" s="32">
        <f t="shared" si="2"/>
        <v>71.599999999999994</v>
      </c>
      <c r="AG29" s="32">
        <f t="shared" si="2"/>
        <v>66</v>
      </c>
      <c r="AH29" s="32">
        <f t="shared" si="2"/>
        <v>62.9</v>
      </c>
      <c r="AI29" s="32">
        <f t="shared" si="2"/>
        <v>63.9</v>
      </c>
      <c r="AJ29" s="32">
        <f t="shared" si="2"/>
        <v>59.6</v>
      </c>
      <c r="AK29" s="32" t="str">
        <f t="shared" ref="AK29:AM29" si="6">AK24</f>
        <v>-</v>
      </c>
      <c r="AL29" s="32" t="str">
        <f t="shared" si="6"/>
        <v>-</v>
      </c>
      <c r="AM29" s="82" t="str">
        <f t="shared" si="6"/>
        <v>-</v>
      </c>
    </row>
    <row r="30" spans="2:39" ht="15" thickBot="1" x14ac:dyDescent="0.35">
      <c r="B30" s="211" t="s">
        <v>642</v>
      </c>
      <c r="C30" s="22" t="str">
        <f>C25</f>
        <v>2022_WSP_WPF_4</v>
      </c>
      <c r="D30" s="22" t="s">
        <v>531</v>
      </c>
      <c r="E30" s="22" t="s">
        <v>644</v>
      </c>
      <c r="F30" s="105">
        <f>F25+(10*LOG(G25))+11</f>
        <v>85.8</v>
      </c>
      <c r="G30" s="55" t="s">
        <v>17</v>
      </c>
      <c r="H30" s="261" t="s">
        <v>17</v>
      </c>
      <c r="J30" s="83" t="str">
        <f t="shared" ref="J30:L30" si="7">J25</f>
        <v>-</v>
      </c>
      <c r="K30" s="84" t="str">
        <f t="shared" si="7"/>
        <v>-</v>
      </c>
      <c r="L30" s="84" t="str">
        <f t="shared" si="7"/>
        <v>-</v>
      </c>
      <c r="M30" s="84">
        <f t="shared" si="5"/>
        <v>69</v>
      </c>
      <c r="N30" s="84">
        <f t="shared" si="2"/>
        <v>64.7</v>
      </c>
      <c r="O30" s="84">
        <f t="shared" si="2"/>
        <v>68.599999999999994</v>
      </c>
      <c r="P30" s="84">
        <f t="shared" si="2"/>
        <v>68.900000000000006</v>
      </c>
      <c r="Q30" s="84">
        <f t="shared" si="2"/>
        <v>65.300000000000011</v>
      </c>
      <c r="R30" s="84">
        <f t="shared" si="2"/>
        <v>65</v>
      </c>
      <c r="S30" s="84">
        <f t="shared" si="2"/>
        <v>66.199999999999989</v>
      </c>
      <c r="T30" s="84">
        <f t="shared" si="2"/>
        <v>65.800000000000011</v>
      </c>
      <c r="U30" s="84">
        <f t="shared" si="2"/>
        <v>67.599999999999994</v>
      </c>
      <c r="V30" s="84">
        <f t="shared" si="2"/>
        <v>65.699999999999989</v>
      </c>
      <c r="W30" s="84">
        <f t="shared" si="2"/>
        <v>67.5</v>
      </c>
      <c r="X30" s="84">
        <f t="shared" si="2"/>
        <v>69.099999999999994</v>
      </c>
      <c r="Y30" s="84">
        <f t="shared" si="2"/>
        <v>71.599999999999994</v>
      </c>
      <c r="Z30" s="84">
        <f t="shared" si="2"/>
        <v>67.7</v>
      </c>
      <c r="AA30" s="84">
        <f t="shared" si="2"/>
        <v>68.199999999999989</v>
      </c>
      <c r="AB30" s="84">
        <f t="shared" si="2"/>
        <v>67.900000000000006</v>
      </c>
      <c r="AC30" s="84">
        <f t="shared" si="2"/>
        <v>65.599999999999994</v>
      </c>
      <c r="AD30" s="84">
        <f t="shared" si="2"/>
        <v>64.800000000000011</v>
      </c>
      <c r="AE30" s="84">
        <f t="shared" si="2"/>
        <v>67.400000000000006</v>
      </c>
      <c r="AF30" s="84">
        <f t="shared" si="2"/>
        <v>68.400000000000006</v>
      </c>
      <c r="AG30" s="84">
        <f t="shared" si="2"/>
        <v>68.099999999999994</v>
      </c>
      <c r="AH30" s="84">
        <f t="shared" si="2"/>
        <v>65.2</v>
      </c>
      <c r="AI30" s="84">
        <f t="shared" si="2"/>
        <v>65.300000000000011</v>
      </c>
      <c r="AJ30" s="84">
        <f t="shared" si="2"/>
        <v>61.8</v>
      </c>
      <c r="AK30" s="84" t="str">
        <f t="shared" ref="AK30:AM30" si="8">AK25</f>
        <v>-</v>
      </c>
      <c r="AL30" s="84" t="str">
        <f t="shared" si="8"/>
        <v>-</v>
      </c>
      <c r="AM30" s="85" t="str">
        <f t="shared" si="8"/>
        <v>-</v>
      </c>
    </row>
    <row r="31" spans="2:39" x14ac:dyDescent="0.3">
      <c r="B31" s="10" t="s">
        <v>643</v>
      </c>
    </row>
  </sheetData>
  <mergeCells count="13">
    <mergeCell ref="J5:AM5"/>
    <mergeCell ref="F6:G6"/>
    <mergeCell ref="J6:AM6"/>
    <mergeCell ref="B13:K13"/>
    <mergeCell ref="B8:B11"/>
    <mergeCell ref="B23:B25"/>
    <mergeCell ref="J27:AM27"/>
    <mergeCell ref="B16:K16"/>
    <mergeCell ref="B15:K15"/>
    <mergeCell ref="B14:K14"/>
    <mergeCell ref="J20:AM20"/>
    <mergeCell ref="F21:G21"/>
    <mergeCell ref="J21:AM2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2398-4983-4EA3-A5DC-592AAA730592}">
  <sheetPr>
    <tabColor theme="4" tint="-0.499984740745262"/>
  </sheetPr>
  <dimension ref="B2:AM45"/>
  <sheetViews>
    <sheetView topLeftCell="A6" zoomScale="70" zoomScaleNormal="70" workbookViewId="0">
      <selection activeCell="E29" sqref="B8:E29"/>
    </sheetView>
  </sheetViews>
  <sheetFormatPr defaultRowHeight="14.4" x14ac:dyDescent="0.3"/>
  <cols>
    <col min="2" max="2" width="34.77734375" bestFit="1" customWidth="1"/>
    <col min="3" max="3" width="18.21875" bestFit="1" customWidth="1"/>
    <col min="4" max="4" width="17.21875" bestFit="1" customWidth="1"/>
    <col min="5" max="5" width="48.109375" bestFit="1" customWidth="1"/>
    <col min="10" max="10" width="2.77734375" bestFit="1" customWidth="1"/>
    <col min="11" max="11" width="4.77734375" bestFit="1" customWidth="1"/>
    <col min="12" max="12" width="2.77734375" bestFit="1" customWidth="1"/>
    <col min="13" max="35" width="5.33203125" bestFit="1" customWidth="1"/>
    <col min="36" max="36" width="5.88671875" bestFit="1" customWidth="1"/>
    <col min="37" max="39" width="5.77734375" bestFit="1" customWidth="1"/>
  </cols>
  <sheetData>
    <row r="2" spans="2:39" ht="25.8" x14ac:dyDescent="0.5">
      <c r="B2" s="183" t="s">
        <v>543</v>
      </c>
      <c r="C2" s="182"/>
      <c r="D2" s="182"/>
      <c r="E2" s="183"/>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row>
    <row r="4" spans="2:39" ht="15" thickBot="1" x14ac:dyDescent="0.35">
      <c r="B4" s="190" t="s">
        <v>631</v>
      </c>
    </row>
    <row r="5" spans="2:39" ht="15" thickBot="1" x14ac:dyDescent="0.35">
      <c r="J5" s="409" t="s">
        <v>270</v>
      </c>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1"/>
    </row>
    <row r="6" spans="2:39" ht="15" thickBot="1" x14ac:dyDescent="0.35">
      <c r="F6" s="412" t="s">
        <v>211</v>
      </c>
      <c r="G6" s="413"/>
      <c r="J6" s="365" t="s">
        <v>41</v>
      </c>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7"/>
    </row>
    <row r="7" spans="2:39" ht="29.4" thickBot="1" x14ac:dyDescent="0.35">
      <c r="B7" s="156" t="s">
        <v>715</v>
      </c>
      <c r="C7" s="175" t="s">
        <v>530</v>
      </c>
      <c r="D7" s="213" t="s">
        <v>210</v>
      </c>
      <c r="E7" s="214" t="s">
        <v>208</v>
      </c>
      <c r="F7" s="203" t="s">
        <v>589</v>
      </c>
      <c r="G7" s="172" t="s">
        <v>587</v>
      </c>
      <c r="H7" s="216" t="s">
        <v>6</v>
      </c>
      <c r="J7" s="69">
        <v>25</v>
      </c>
      <c r="K7" s="70">
        <v>31.5</v>
      </c>
      <c r="L7" s="70">
        <v>40</v>
      </c>
      <c r="M7" s="70">
        <v>50</v>
      </c>
      <c r="N7" s="70">
        <v>63</v>
      </c>
      <c r="O7" s="70">
        <v>80</v>
      </c>
      <c r="P7" s="70">
        <v>100</v>
      </c>
      <c r="Q7" s="70">
        <v>125</v>
      </c>
      <c r="R7" s="70">
        <v>160</v>
      </c>
      <c r="S7" s="70">
        <v>200</v>
      </c>
      <c r="T7" s="70">
        <v>250</v>
      </c>
      <c r="U7" s="70">
        <v>315</v>
      </c>
      <c r="V7" s="70">
        <v>400</v>
      </c>
      <c r="W7" s="70">
        <v>500</v>
      </c>
      <c r="X7" s="70">
        <v>630</v>
      </c>
      <c r="Y7" s="70">
        <v>800</v>
      </c>
      <c r="Z7" s="70">
        <v>1000</v>
      </c>
      <c r="AA7" s="70">
        <v>1250</v>
      </c>
      <c r="AB7" s="70">
        <v>1600</v>
      </c>
      <c r="AC7" s="70">
        <v>2000</v>
      </c>
      <c r="AD7" s="70">
        <v>2500</v>
      </c>
      <c r="AE7" s="70">
        <v>3150</v>
      </c>
      <c r="AF7" s="70">
        <v>4000</v>
      </c>
      <c r="AG7" s="70">
        <v>5000</v>
      </c>
      <c r="AH7" s="70">
        <v>6300</v>
      </c>
      <c r="AI7" s="70">
        <v>8000</v>
      </c>
      <c r="AJ7" s="70">
        <v>10000</v>
      </c>
      <c r="AK7" s="70">
        <v>12500</v>
      </c>
      <c r="AL7" s="70">
        <v>16000</v>
      </c>
      <c r="AM7" s="71">
        <v>20000</v>
      </c>
    </row>
    <row r="8" spans="2:39" ht="14.55" customHeight="1" x14ac:dyDescent="0.3">
      <c r="B8" s="423" t="s">
        <v>289</v>
      </c>
      <c r="C8" s="209" t="str">
        <f>'Hepworth 1 Source Data - WPF'!B22</f>
        <v>2018_Hep_WPF_7</v>
      </c>
      <c r="D8" s="209" t="s">
        <v>531</v>
      </c>
      <c r="E8" s="338" t="str">
        <f>'Hepworth 1 Source Data - WPF'!E22</f>
        <v>5m from half open doors of DAF 1</v>
      </c>
      <c r="F8" s="160">
        <f>'Hepworth 1 Source Data - WPF'!AD22</f>
        <v>71</v>
      </c>
      <c r="G8" s="218">
        <v>5</v>
      </c>
      <c r="H8" s="272"/>
      <c r="J8" s="185" t="s">
        <v>17</v>
      </c>
      <c r="K8" s="186" t="s">
        <v>17</v>
      </c>
      <c r="L8" s="186" t="s">
        <v>17</v>
      </c>
      <c r="M8" s="287">
        <f>'Hepworth 1 Source Data - WPF'!AQ22</f>
        <v>44.8</v>
      </c>
      <c r="N8" s="287">
        <f>'Hepworth 1 Source Data - WPF'!AR22</f>
        <v>36.799999999999997</v>
      </c>
      <c r="O8" s="287">
        <f>'Hepworth 1 Source Data - WPF'!AS22</f>
        <v>35.5</v>
      </c>
      <c r="P8" s="287">
        <f>'Hepworth 1 Source Data - WPF'!AT22</f>
        <v>44.9</v>
      </c>
      <c r="Q8" s="287">
        <f>'Hepworth 1 Source Data - WPF'!AU22</f>
        <v>49.9</v>
      </c>
      <c r="R8" s="287">
        <f>'Hepworth 1 Source Data - WPF'!AV22</f>
        <v>56.6</v>
      </c>
      <c r="S8" s="287">
        <f>'Hepworth 1 Source Data - WPF'!AW22</f>
        <v>58.1</v>
      </c>
      <c r="T8" s="287">
        <f>'Hepworth 1 Source Data - WPF'!AX22</f>
        <v>51.4</v>
      </c>
      <c r="U8" s="287">
        <f>'Hepworth 1 Source Data - WPF'!AY22</f>
        <v>50.4</v>
      </c>
      <c r="V8" s="287">
        <f>'Hepworth 1 Source Data - WPF'!AZ22</f>
        <v>56.8</v>
      </c>
      <c r="W8" s="287">
        <f>'Hepworth 1 Source Data - WPF'!BA22</f>
        <v>59.8</v>
      </c>
      <c r="X8" s="287">
        <f>'Hepworth 1 Source Data - WPF'!BB22</f>
        <v>57.1</v>
      </c>
      <c r="Y8" s="287">
        <f>'Hepworth 1 Source Data - WPF'!BC22</f>
        <v>61.2</v>
      </c>
      <c r="Z8" s="287">
        <f>'Hepworth 1 Source Data - WPF'!BD22</f>
        <v>59</v>
      </c>
      <c r="AA8" s="287">
        <f>'Hepworth 1 Source Data - WPF'!BE22</f>
        <v>58.6</v>
      </c>
      <c r="AB8" s="287">
        <f>'Hepworth 1 Source Data - WPF'!BF22</f>
        <v>59</v>
      </c>
      <c r="AC8" s="287">
        <f>'Hepworth 1 Source Data - WPF'!BG22</f>
        <v>58.2</v>
      </c>
      <c r="AD8" s="287">
        <f>'Hepworth 1 Source Data - WPF'!BH22</f>
        <v>58.3</v>
      </c>
      <c r="AE8" s="287">
        <f>'Hepworth 1 Source Data - WPF'!BI22</f>
        <v>58.2</v>
      </c>
      <c r="AF8" s="287">
        <f>'Hepworth 1 Source Data - WPF'!BJ22</f>
        <v>57</v>
      </c>
      <c r="AG8" s="287">
        <f>'Hepworth 1 Source Data - WPF'!BK22</f>
        <v>55.5</v>
      </c>
      <c r="AH8" s="287">
        <f>'Hepworth 1 Source Data - WPF'!BL22</f>
        <v>51.9</v>
      </c>
      <c r="AI8" s="287">
        <f>'Hepworth 1 Source Data - WPF'!BM22</f>
        <v>46.9</v>
      </c>
      <c r="AJ8" s="287">
        <f>'Hepworth 1 Source Data - WPF'!BN22</f>
        <v>41.5</v>
      </c>
      <c r="AK8" s="186" t="s">
        <v>17</v>
      </c>
      <c r="AL8" s="186" t="s">
        <v>17</v>
      </c>
      <c r="AM8" s="161" t="s">
        <v>17</v>
      </c>
    </row>
    <row r="9" spans="2:39" ht="14.55" customHeight="1" x14ac:dyDescent="0.3">
      <c r="B9" s="421"/>
      <c r="C9" t="str">
        <f>'Hepworth 1 Source Data - WPF'!B23</f>
        <v>2018_Hep_WPF_8</v>
      </c>
      <c r="D9" s="210" t="s">
        <v>531</v>
      </c>
      <c r="E9" s="339" t="str">
        <f>'Hepworth 1 Source Data - WPF'!E23</f>
        <v>5m from roller shutter main open DAF 2</v>
      </c>
      <c r="F9" s="92">
        <f>'Hepworth 1 Source Data - WPF'!AD23</f>
        <v>72.2</v>
      </c>
      <c r="G9" s="4">
        <v>5</v>
      </c>
      <c r="H9" s="273"/>
      <c r="J9" s="61" t="s">
        <v>17</v>
      </c>
      <c r="K9" s="8" t="s">
        <v>17</v>
      </c>
      <c r="L9" s="8" t="s">
        <v>17</v>
      </c>
      <c r="M9" s="130">
        <f>'Hepworth 1 Source Data - WPF'!AQ23</f>
        <v>33.799999999999997</v>
      </c>
      <c r="N9" s="130">
        <f>'Hepworth 1 Source Data - WPF'!AR23</f>
        <v>29.8</v>
      </c>
      <c r="O9" s="130">
        <f>'Hepworth 1 Source Data - WPF'!AS23</f>
        <v>45.5</v>
      </c>
      <c r="P9" s="130">
        <f>'Hepworth 1 Source Data - WPF'!AT23</f>
        <v>36.9</v>
      </c>
      <c r="Q9" s="130">
        <f>'Hepworth 1 Source Data - WPF'!AU23</f>
        <v>39.9</v>
      </c>
      <c r="R9" s="130">
        <f>'Hepworth 1 Source Data - WPF'!AV23</f>
        <v>51.6</v>
      </c>
      <c r="S9" s="130">
        <f>'Hepworth 1 Source Data - WPF'!AW23</f>
        <v>46.1</v>
      </c>
      <c r="T9" s="130">
        <f>'Hepworth 1 Source Data - WPF'!AX23</f>
        <v>48.4</v>
      </c>
      <c r="U9" s="130">
        <f>'Hepworth 1 Source Data - WPF'!AY23</f>
        <v>58.4</v>
      </c>
      <c r="V9" s="130">
        <f>'Hepworth 1 Source Data - WPF'!AZ23</f>
        <v>56.8</v>
      </c>
      <c r="W9" s="130">
        <f>'Hepworth 1 Source Data - WPF'!BA23</f>
        <v>59.8</v>
      </c>
      <c r="X9" s="130">
        <f>'Hepworth 1 Source Data - WPF'!BB23</f>
        <v>63.1</v>
      </c>
      <c r="Y9" s="130">
        <f>'Hepworth 1 Source Data - WPF'!BC23</f>
        <v>60.2</v>
      </c>
      <c r="Z9" s="130">
        <f>'Hepworth 1 Source Data - WPF'!BD23</f>
        <v>60</v>
      </c>
      <c r="AA9" s="130">
        <f>'Hepworth 1 Source Data - WPF'!BE23</f>
        <v>60.6</v>
      </c>
      <c r="AB9" s="130">
        <f>'Hepworth 1 Source Data - WPF'!BF23</f>
        <v>61</v>
      </c>
      <c r="AC9" s="130">
        <f>'Hepworth 1 Source Data - WPF'!BG23</f>
        <v>59.2</v>
      </c>
      <c r="AD9" s="130">
        <f>'Hepworth 1 Source Data - WPF'!BH23</f>
        <v>60.3</v>
      </c>
      <c r="AE9" s="130">
        <f>'Hepworth 1 Source Data - WPF'!BI23</f>
        <v>59.2</v>
      </c>
      <c r="AF9" s="130">
        <f>'Hepworth 1 Source Data - WPF'!BJ23</f>
        <v>59</v>
      </c>
      <c r="AG9" s="130">
        <f>'Hepworth 1 Source Data - WPF'!BK23</f>
        <v>57.5</v>
      </c>
      <c r="AH9" s="130">
        <f>'Hepworth 1 Source Data - WPF'!BL23</f>
        <v>51.9</v>
      </c>
      <c r="AI9" s="130">
        <f>'Hepworth 1 Source Data - WPF'!BM23</f>
        <v>49.9</v>
      </c>
      <c r="AJ9" s="130">
        <f>'Hepworth 1 Source Data - WPF'!BN23</f>
        <v>45.5</v>
      </c>
      <c r="AK9" s="8" t="s">
        <v>17</v>
      </c>
      <c r="AL9" s="8" t="s">
        <v>17</v>
      </c>
      <c r="AM9" s="167" t="s">
        <v>17</v>
      </c>
    </row>
    <row r="10" spans="2:39" ht="14.55" customHeight="1" x14ac:dyDescent="0.3">
      <c r="B10" s="421" t="s">
        <v>290</v>
      </c>
      <c r="C10" s="326" t="str">
        <f>'Hepworth 3 Source Data - WPF'!B27</f>
        <v>2020_Hep_WPF_12</v>
      </c>
      <c r="D10" s="326" t="s">
        <v>531</v>
      </c>
      <c r="E10" s="340" t="str">
        <f>'Hepworth 3 Source Data - WPF'!F27</f>
        <v>To rear of DAF 2</v>
      </c>
      <c r="F10" s="323">
        <f>'Hepworth 3 Source Data - WPF'!BP27</f>
        <v>60.6</v>
      </c>
      <c r="G10" s="279" t="s">
        <v>17</v>
      </c>
      <c r="H10" s="278"/>
      <c r="I10" s="1"/>
      <c r="J10" s="280" t="s">
        <v>17</v>
      </c>
      <c r="K10" s="48" t="s">
        <v>17</v>
      </c>
      <c r="L10" s="48" t="s">
        <v>17</v>
      </c>
      <c r="M10" s="337">
        <f>'Hepworth 3 Source Data - WPF'!AR27</f>
        <v>21.8</v>
      </c>
      <c r="N10" s="337">
        <f>'Hepworth 3 Source Data - WPF'!AS27</f>
        <v>24.8</v>
      </c>
      <c r="O10" s="337">
        <f>'Hepworth 3 Source Data - WPF'!AT27</f>
        <v>27.5</v>
      </c>
      <c r="P10" s="337">
        <f>'Hepworth 3 Source Data - WPF'!AU27</f>
        <v>31.9</v>
      </c>
      <c r="Q10" s="337">
        <f>'Hepworth 3 Source Data - WPF'!AV27</f>
        <v>35.9</v>
      </c>
      <c r="R10" s="337">
        <f>'Hepworth 3 Source Data - WPF'!AW27</f>
        <v>39.6</v>
      </c>
      <c r="S10" s="337">
        <f>'Hepworth 3 Source Data - WPF'!AX27</f>
        <v>41.1</v>
      </c>
      <c r="T10" s="337">
        <f>'Hepworth 3 Source Data - WPF'!AY27</f>
        <v>43.4</v>
      </c>
      <c r="U10" s="337">
        <f>'Hepworth 3 Source Data - WPF'!AZ27</f>
        <v>43.4</v>
      </c>
      <c r="V10" s="337">
        <f>'Hepworth 3 Source Data - WPF'!BA27</f>
        <v>47.8</v>
      </c>
      <c r="W10" s="337">
        <f>'Hepworth 3 Source Data - WPF'!BB27</f>
        <v>47.8</v>
      </c>
      <c r="X10" s="337">
        <f>'Hepworth 3 Source Data - WPF'!BC27</f>
        <v>53.1</v>
      </c>
      <c r="Y10" s="337">
        <f>'Hepworth 3 Source Data - WPF'!BD27</f>
        <v>52.2</v>
      </c>
      <c r="Z10" s="337">
        <f>'Hepworth 3 Source Data - WPF'!BE27</f>
        <v>53</v>
      </c>
      <c r="AA10" s="337">
        <f>'Hepworth 3 Source Data - WPF'!BF27</f>
        <v>50.6</v>
      </c>
      <c r="AB10" s="337">
        <f>'Hepworth 3 Source Data - WPF'!BG27</f>
        <v>49</v>
      </c>
      <c r="AC10" s="337">
        <f>'Hepworth 3 Source Data - WPF'!BH27</f>
        <v>46.2</v>
      </c>
      <c r="AD10" s="337">
        <f>'Hepworth 3 Source Data - WPF'!BI27</f>
        <v>45.3</v>
      </c>
      <c r="AE10" s="337">
        <f>'Hepworth 3 Source Data - WPF'!BJ27</f>
        <v>42.2</v>
      </c>
      <c r="AF10" s="337">
        <f>'Hepworth 3 Source Data - WPF'!BK27</f>
        <v>39</v>
      </c>
      <c r="AG10" s="337">
        <f>'Hepworth 3 Source Data - WPF'!BL27</f>
        <v>34.5</v>
      </c>
      <c r="AH10" s="337">
        <f>'Hepworth 3 Source Data - WPF'!BM27</f>
        <v>30.9</v>
      </c>
      <c r="AI10" s="337">
        <f>'Hepworth 3 Source Data - WPF'!BN27</f>
        <v>25.9</v>
      </c>
      <c r="AJ10" s="337">
        <f>'Hepworth 3 Source Data - WPF'!BO27</f>
        <v>49.5</v>
      </c>
      <c r="AK10" s="48" t="s">
        <v>17</v>
      </c>
      <c r="AL10" s="48" t="s">
        <v>17</v>
      </c>
      <c r="AM10" s="281" t="s">
        <v>17</v>
      </c>
    </row>
    <row r="11" spans="2:39" ht="14.55" customHeight="1" x14ac:dyDescent="0.3">
      <c r="B11" s="421"/>
      <c r="C11" s="210" t="str">
        <f>'Hepworth 3 Source Data - WPF'!B28</f>
        <v>2020_Hep_WPF_13</v>
      </c>
      <c r="D11" s="210" t="s">
        <v>531</v>
      </c>
      <c r="E11" s="339" t="str">
        <f>'Hepworth 3 Source Data - WPF'!F28</f>
        <v>At boundary to rear of DAF 2</v>
      </c>
      <c r="F11" s="92">
        <f>'Hepworth 3 Source Data - WPF'!BP28</f>
        <v>57.8</v>
      </c>
      <c r="G11" s="4"/>
      <c r="H11" s="273"/>
      <c r="J11" s="61" t="s">
        <v>17</v>
      </c>
      <c r="K11" s="8" t="s">
        <v>17</v>
      </c>
      <c r="L11" s="8" t="s">
        <v>17</v>
      </c>
      <c r="M11" s="130">
        <f>'Hepworth 3 Source Data - WPF'!AR28</f>
        <v>19.8</v>
      </c>
      <c r="N11" s="130">
        <f>'Hepworth 3 Source Data - WPF'!AS28</f>
        <v>24.8</v>
      </c>
      <c r="O11" s="130">
        <f>'Hepworth 3 Source Data - WPF'!AT28</f>
        <v>26.5</v>
      </c>
      <c r="P11" s="130">
        <f>'Hepworth 3 Source Data - WPF'!AU28</f>
        <v>29.9</v>
      </c>
      <c r="Q11" s="130">
        <f>'Hepworth 3 Source Data - WPF'!AV28</f>
        <v>33.9</v>
      </c>
      <c r="R11" s="130">
        <f>'Hepworth 3 Source Data - WPF'!AW28</f>
        <v>34.6</v>
      </c>
      <c r="S11" s="130">
        <f>'Hepworth 3 Source Data - WPF'!AX28</f>
        <v>37.1</v>
      </c>
      <c r="T11" s="130">
        <f>'Hepworth 3 Source Data - WPF'!AY28</f>
        <v>40.4</v>
      </c>
      <c r="U11" s="130">
        <f>'Hepworth 3 Source Data - WPF'!AZ28</f>
        <v>42.4</v>
      </c>
      <c r="V11" s="130">
        <f>'Hepworth 3 Source Data - WPF'!BA28</f>
        <v>46.8</v>
      </c>
      <c r="W11" s="130">
        <f>'Hepworth 3 Source Data - WPF'!BB28</f>
        <v>43.8</v>
      </c>
      <c r="X11" s="130">
        <f>'Hepworth 3 Source Data - WPF'!BC28</f>
        <v>48.1</v>
      </c>
      <c r="Y11" s="130">
        <f>'Hepworth 3 Source Data - WPF'!BD28</f>
        <v>48.2</v>
      </c>
      <c r="Z11" s="130">
        <f>'Hepworth 3 Source Data - WPF'!BE28</f>
        <v>51</v>
      </c>
      <c r="AA11" s="130">
        <f>'Hepworth 3 Source Data - WPF'!BF28</f>
        <v>48.6</v>
      </c>
      <c r="AB11" s="130">
        <f>'Hepworth 3 Source Data - WPF'!BG28</f>
        <v>46</v>
      </c>
      <c r="AC11" s="130">
        <f>'Hepworth 3 Source Data - WPF'!BH28</f>
        <v>44.2</v>
      </c>
      <c r="AD11" s="130">
        <f>'Hepworth 3 Source Data - WPF'!BI28</f>
        <v>42.3</v>
      </c>
      <c r="AE11" s="130">
        <f>'Hepworth 3 Source Data - WPF'!BJ28</f>
        <v>40.200000000000003</v>
      </c>
      <c r="AF11" s="130">
        <f>'Hepworth 3 Source Data - WPF'!BK28</f>
        <v>37</v>
      </c>
      <c r="AG11" s="130">
        <f>'Hepworth 3 Source Data - WPF'!BL28</f>
        <v>33.5</v>
      </c>
      <c r="AH11" s="130">
        <f>'Hepworth 3 Source Data - WPF'!BM28</f>
        <v>29.9</v>
      </c>
      <c r="AI11" s="130">
        <f>'Hepworth 3 Source Data - WPF'!BN28</f>
        <v>25.9</v>
      </c>
      <c r="AJ11" s="130">
        <f>'Hepworth 3 Source Data - WPF'!BO28</f>
        <v>47.5</v>
      </c>
      <c r="AK11" s="8" t="s">
        <v>17</v>
      </c>
      <c r="AL11" s="8" t="s">
        <v>17</v>
      </c>
      <c r="AM11" s="167" t="s">
        <v>17</v>
      </c>
    </row>
    <row r="12" spans="2:39" ht="14.55" customHeight="1" x14ac:dyDescent="0.3">
      <c r="B12" s="421"/>
      <c r="C12" s="210" t="str">
        <f>'Hepworth 3 Source Data - WPF'!B33</f>
        <v>2020_Hep_WPF_18</v>
      </c>
      <c r="D12" s="210" t="s">
        <v>531</v>
      </c>
      <c r="E12" s="339" t="str">
        <f>'Hepworth 3 Source Data - WPF'!F33</f>
        <v>5m from open shutter of DAF2</v>
      </c>
      <c r="F12" s="92">
        <f>'Hepworth 3 Source Data - WPF'!BP33</f>
        <v>61.5</v>
      </c>
      <c r="G12" s="4">
        <v>5</v>
      </c>
      <c r="H12" s="278"/>
      <c r="J12" s="61" t="s">
        <v>17</v>
      </c>
      <c r="K12" s="8" t="s">
        <v>17</v>
      </c>
      <c r="L12" s="8" t="s">
        <v>17</v>
      </c>
      <c r="M12" s="130">
        <f>'Hepworth 3 Source Data - WPF'!AR33</f>
        <v>18.8</v>
      </c>
      <c r="N12" s="130">
        <f>'Hepworth 3 Source Data - WPF'!AS33</f>
        <v>24.8</v>
      </c>
      <c r="O12" s="130">
        <f>'Hepworth 3 Source Data - WPF'!AT33</f>
        <v>24.5</v>
      </c>
      <c r="P12" s="130">
        <f>'Hepworth 3 Source Data - WPF'!AU33</f>
        <v>32.9</v>
      </c>
      <c r="Q12" s="130">
        <f>'Hepworth 3 Source Data - WPF'!AV33</f>
        <v>37.9</v>
      </c>
      <c r="R12" s="130">
        <f>'Hepworth 3 Source Data - WPF'!AW33</f>
        <v>38.6</v>
      </c>
      <c r="S12" s="130">
        <f>'Hepworth 3 Source Data - WPF'!AX33</f>
        <v>41.1</v>
      </c>
      <c r="T12" s="130">
        <f>'Hepworth 3 Source Data - WPF'!AY33</f>
        <v>43.4</v>
      </c>
      <c r="U12" s="130">
        <f>'Hepworth 3 Source Data - WPF'!AZ33</f>
        <v>48.4</v>
      </c>
      <c r="V12" s="130">
        <f>'Hepworth 3 Source Data - WPF'!BA33</f>
        <v>49.8</v>
      </c>
      <c r="W12" s="130">
        <f>'Hepworth 3 Source Data - WPF'!BB33</f>
        <v>49.8</v>
      </c>
      <c r="X12" s="130">
        <f>'Hepworth 3 Source Data - WPF'!BC33</f>
        <v>53.1</v>
      </c>
      <c r="Y12" s="130">
        <f>'Hepworth 3 Source Data - WPF'!BD33</f>
        <v>50.2</v>
      </c>
      <c r="Z12" s="130">
        <f>'Hepworth 3 Source Data - WPF'!BE33</f>
        <v>52</v>
      </c>
      <c r="AA12" s="130">
        <f>'Hepworth 3 Source Data - WPF'!BF33</f>
        <v>52.6</v>
      </c>
      <c r="AB12" s="130">
        <f>'Hepworth 3 Source Data - WPF'!BG33</f>
        <v>52</v>
      </c>
      <c r="AC12" s="130">
        <f>'Hepworth 3 Source Data - WPF'!BH33</f>
        <v>50.2</v>
      </c>
      <c r="AD12" s="130">
        <f>'Hepworth 3 Source Data - WPF'!BI33</f>
        <v>48.3</v>
      </c>
      <c r="AE12" s="130">
        <f>'Hepworth 3 Source Data - WPF'!BJ33</f>
        <v>46.2</v>
      </c>
      <c r="AF12" s="130">
        <f>'Hepworth 3 Source Data - WPF'!BK33</f>
        <v>43</v>
      </c>
      <c r="AG12" s="130">
        <f>'Hepworth 3 Source Data - WPF'!BL33</f>
        <v>40.5</v>
      </c>
      <c r="AH12" s="130">
        <f>'Hepworth 3 Source Data - WPF'!BM33</f>
        <v>36.9</v>
      </c>
      <c r="AI12" s="130">
        <f>'Hepworth 3 Source Data - WPF'!BN33</f>
        <v>32.9</v>
      </c>
      <c r="AJ12" s="130">
        <f>'Hepworth 3 Source Data - WPF'!BO33</f>
        <v>46.5</v>
      </c>
      <c r="AK12" s="8" t="s">
        <v>17</v>
      </c>
      <c r="AL12" s="8" t="s">
        <v>17</v>
      </c>
      <c r="AM12" s="167" t="s">
        <v>17</v>
      </c>
    </row>
    <row r="13" spans="2:39" ht="14.55" customHeight="1" x14ac:dyDescent="0.3">
      <c r="B13" s="421"/>
      <c r="C13" s="210" t="str">
        <f>'Hepworth 3 Source Data - WPF'!B34</f>
        <v>2020_Hep_WPF_19</v>
      </c>
      <c r="D13" s="210" t="s">
        <v>531</v>
      </c>
      <c r="E13" s="339" t="str">
        <f>'Hepworth 3 Source Data - WPF'!F34</f>
        <v>1m from nearest exhaust turret of DAF1 extension</v>
      </c>
      <c r="F13" s="92">
        <f>'Hepworth 3 Source Data - WPF'!BP34</f>
        <v>70.3</v>
      </c>
      <c r="G13" s="4">
        <v>1</v>
      </c>
      <c r="H13" s="273"/>
      <c r="J13" s="61" t="s">
        <v>17</v>
      </c>
      <c r="K13" s="8" t="s">
        <v>17</v>
      </c>
      <c r="L13" s="8" t="s">
        <v>17</v>
      </c>
      <c r="M13" s="130">
        <f>'Hepworth 3 Source Data - WPF'!AR34</f>
        <v>33.799999999999997</v>
      </c>
      <c r="N13" s="130">
        <f>'Hepworth 3 Source Data - WPF'!AS34</f>
        <v>40.799999999999997</v>
      </c>
      <c r="O13" s="130">
        <f>'Hepworth 3 Source Data - WPF'!AT34</f>
        <v>38.5</v>
      </c>
      <c r="P13" s="130">
        <f>'Hepworth 3 Source Data - WPF'!AU34</f>
        <v>48.9</v>
      </c>
      <c r="Q13" s="130">
        <f>'Hepworth 3 Source Data - WPF'!AV34</f>
        <v>53.9</v>
      </c>
      <c r="R13" s="130">
        <f>'Hepworth 3 Source Data - WPF'!AW34</f>
        <v>48.6</v>
      </c>
      <c r="S13" s="130">
        <f>'Hepworth 3 Source Data - WPF'!AX34</f>
        <v>60.1</v>
      </c>
      <c r="T13" s="130">
        <f>'Hepworth 3 Source Data - WPF'!AY34</f>
        <v>55.4</v>
      </c>
      <c r="U13" s="130">
        <f>'Hepworth 3 Source Data - WPF'!AZ34</f>
        <v>60.4</v>
      </c>
      <c r="V13" s="130">
        <f>'Hepworth 3 Source Data - WPF'!BA34</f>
        <v>56.8</v>
      </c>
      <c r="W13" s="130">
        <f>'Hepworth 3 Source Data - WPF'!BB34</f>
        <v>57.8</v>
      </c>
      <c r="X13" s="130">
        <f>'Hepworth 3 Source Data - WPF'!BC34</f>
        <v>61.1</v>
      </c>
      <c r="Y13" s="130">
        <f>'Hepworth 3 Source Data - WPF'!BD34</f>
        <v>58.2</v>
      </c>
      <c r="Z13" s="130">
        <f>'Hepworth 3 Source Data - WPF'!BE34</f>
        <v>60</v>
      </c>
      <c r="AA13" s="130">
        <f>'Hepworth 3 Source Data - WPF'!BF34</f>
        <v>56.6</v>
      </c>
      <c r="AB13" s="130">
        <f>'Hepworth 3 Source Data - WPF'!BG34</f>
        <v>57</v>
      </c>
      <c r="AC13" s="130">
        <f>'Hepworth 3 Source Data - WPF'!BH34</f>
        <v>58.2</v>
      </c>
      <c r="AD13" s="130">
        <f>'Hepworth 3 Source Data - WPF'!BI34</f>
        <v>56.3</v>
      </c>
      <c r="AE13" s="130">
        <f>'Hepworth 3 Source Data - WPF'!BJ34</f>
        <v>52.2</v>
      </c>
      <c r="AF13" s="130">
        <f>'Hepworth 3 Source Data - WPF'!BK34</f>
        <v>51</v>
      </c>
      <c r="AG13" s="130">
        <f>'Hepworth 3 Source Data - WPF'!BL34</f>
        <v>48.5</v>
      </c>
      <c r="AH13" s="130">
        <f>'Hepworth 3 Source Data - WPF'!BM34</f>
        <v>44.9</v>
      </c>
      <c r="AI13" s="130">
        <f>'Hepworth 3 Source Data - WPF'!BN34</f>
        <v>44.9</v>
      </c>
      <c r="AJ13" s="130">
        <f>'Hepworth 3 Source Data - WPF'!BO34</f>
        <v>61.5</v>
      </c>
      <c r="AK13" s="8" t="s">
        <v>17</v>
      </c>
      <c r="AL13" s="8" t="s">
        <v>17</v>
      </c>
      <c r="AM13" s="167" t="s">
        <v>17</v>
      </c>
    </row>
    <row r="14" spans="2:39" ht="14.55" customHeight="1" x14ac:dyDescent="0.3">
      <c r="B14" s="421"/>
      <c r="C14" s="210" t="str">
        <f>'Hepworth 3 Source Data - WPF'!B35</f>
        <v>2020_Hep_WPF_20</v>
      </c>
      <c r="D14" s="210" t="s">
        <v>531</v>
      </c>
      <c r="E14" s="339" t="str">
        <f>'Hepworth 3 Source Data - WPF'!F35</f>
        <v>1m to W right corner of DAF1 extension</v>
      </c>
      <c r="F14" s="92">
        <f>'Hepworth 3 Source Data - WPF'!BP35</f>
        <v>66.3</v>
      </c>
      <c r="G14" s="4">
        <v>1</v>
      </c>
      <c r="H14" s="273"/>
      <c r="J14" s="61" t="s">
        <v>17</v>
      </c>
      <c r="K14" s="8" t="s">
        <v>17</v>
      </c>
      <c r="L14" s="8" t="s">
        <v>17</v>
      </c>
      <c r="M14" s="130">
        <f>'Hepworth 3 Source Data - WPF'!AR35</f>
        <v>33.799999999999997</v>
      </c>
      <c r="N14" s="130">
        <f>'Hepworth 3 Source Data - WPF'!AS35</f>
        <v>32.799999999999997</v>
      </c>
      <c r="O14" s="130">
        <f>'Hepworth 3 Source Data - WPF'!AT35</f>
        <v>33.5</v>
      </c>
      <c r="P14" s="130">
        <f>'Hepworth 3 Source Data - WPF'!AU35</f>
        <v>45.9</v>
      </c>
      <c r="Q14" s="130">
        <f>'Hepworth 3 Source Data - WPF'!AV35</f>
        <v>49.9</v>
      </c>
      <c r="R14" s="130">
        <f>'Hepworth 3 Source Data - WPF'!AW35</f>
        <v>46.6</v>
      </c>
      <c r="S14" s="130">
        <f>'Hepworth 3 Source Data - WPF'!AX35</f>
        <v>47.1</v>
      </c>
      <c r="T14" s="130">
        <f>'Hepworth 3 Source Data - WPF'!AY35</f>
        <v>47.4</v>
      </c>
      <c r="U14" s="130">
        <f>'Hepworth 3 Source Data - WPF'!AZ35</f>
        <v>54.4</v>
      </c>
      <c r="V14" s="130">
        <f>'Hepworth 3 Source Data - WPF'!BA35</f>
        <v>54.8</v>
      </c>
      <c r="W14" s="130">
        <f>'Hepworth 3 Source Data - WPF'!BB35</f>
        <v>52.8</v>
      </c>
      <c r="X14" s="130">
        <f>'Hepworth 3 Source Data - WPF'!BC35</f>
        <v>59.1</v>
      </c>
      <c r="Y14" s="130">
        <f>'Hepworth 3 Source Data - WPF'!BD35</f>
        <v>54.2</v>
      </c>
      <c r="Z14" s="130">
        <f>'Hepworth 3 Source Data - WPF'!BE35</f>
        <v>53</v>
      </c>
      <c r="AA14" s="130">
        <f>'Hepworth 3 Source Data - WPF'!BF35</f>
        <v>51.6</v>
      </c>
      <c r="AB14" s="130">
        <f>'Hepworth 3 Source Data - WPF'!BG35</f>
        <v>51</v>
      </c>
      <c r="AC14" s="130">
        <f>'Hepworth 3 Source Data - WPF'!BH35</f>
        <v>50.2</v>
      </c>
      <c r="AD14" s="130">
        <f>'Hepworth 3 Source Data - WPF'!BI35</f>
        <v>48.3</v>
      </c>
      <c r="AE14" s="130">
        <f>'Hepworth 3 Source Data - WPF'!BJ35</f>
        <v>45.2</v>
      </c>
      <c r="AF14" s="130">
        <f>'Hepworth 3 Source Data - WPF'!BK35</f>
        <v>45</v>
      </c>
      <c r="AG14" s="130">
        <f>'Hepworth 3 Source Data - WPF'!BL35</f>
        <v>42.5</v>
      </c>
      <c r="AH14" s="130">
        <f>'Hepworth 3 Source Data - WPF'!BM35</f>
        <v>36.9</v>
      </c>
      <c r="AI14" s="130">
        <f>'Hepworth 3 Source Data - WPF'!BN35</f>
        <v>35.9</v>
      </c>
      <c r="AJ14" s="130">
        <f>'Hepworth 3 Source Data - WPF'!BO35</f>
        <v>61.5</v>
      </c>
      <c r="AK14" s="8" t="s">
        <v>17</v>
      </c>
      <c r="AL14" s="8" t="s">
        <v>17</v>
      </c>
      <c r="AM14" s="167" t="s">
        <v>17</v>
      </c>
    </row>
    <row r="15" spans="2:39" ht="14.55" customHeight="1" x14ac:dyDescent="0.3">
      <c r="B15" s="421"/>
      <c r="C15" s="210" t="str">
        <f>'Hepworth 3 Source Data - WPF'!B36</f>
        <v>2020_Hep_WPF_21</v>
      </c>
      <c r="D15" s="210" t="s">
        <v>531</v>
      </c>
      <c r="E15" s="339" t="str">
        <f>'Hepworth 3 Source Data - WPF'!F36</f>
        <v>5m from front DAF1 extension</v>
      </c>
      <c r="F15" s="92">
        <f>'Hepworth 3 Source Data - WPF'!BP36</f>
        <v>66.3</v>
      </c>
      <c r="G15" s="4">
        <v>5</v>
      </c>
      <c r="H15" s="273"/>
      <c r="J15" s="61" t="s">
        <v>17</v>
      </c>
      <c r="K15" s="8" t="s">
        <v>17</v>
      </c>
      <c r="L15" s="8" t="s">
        <v>17</v>
      </c>
      <c r="M15" s="130">
        <f>'Hepworth 3 Source Data - WPF'!AR36</f>
        <v>32.799999999999997</v>
      </c>
      <c r="N15" s="130">
        <f>'Hepworth 3 Source Data - WPF'!AS36</f>
        <v>36.799999999999997</v>
      </c>
      <c r="O15" s="130">
        <f>'Hepworth 3 Source Data - WPF'!AT36</f>
        <v>34.5</v>
      </c>
      <c r="P15" s="130">
        <f>'Hepworth 3 Source Data - WPF'!AU36</f>
        <v>43.9</v>
      </c>
      <c r="Q15" s="130">
        <f>'Hepworth 3 Source Data - WPF'!AV36</f>
        <v>44.9</v>
      </c>
      <c r="R15" s="130">
        <f>'Hepworth 3 Source Data - WPF'!AW36</f>
        <v>47.6</v>
      </c>
      <c r="S15" s="130">
        <f>'Hepworth 3 Source Data - WPF'!AX36</f>
        <v>48.1</v>
      </c>
      <c r="T15" s="130">
        <f>'Hepworth 3 Source Data - WPF'!AY36</f>
        <v>51.4</v>
      </c>
      <c r="U15" s="130">
        <f>'Hepworth 3 Source Data - WPF'!AZ36</f>
        <v>50.4</v>
      </c>
      <c r="V15" s="130">
        <f>'Hepworth 3 Source Data - WPF'!BA36</f>
        <v>54.8</v>
      </c>
      <c r="W15" s="130">
        <f>'Hepworth 3 Source Data - WPF'!BB36</f>
        <v>54.8</v>
      </c>
      <c r="X15" s="130">
        <f>'Hepworth 3 Source Data - WPF'!BC36</f>
        <v>58.1</v>
      </c>
      <c r="Y15" s="130">
        <f>'Hepworth 3 Source Data - WPF'!BD36</f>
        <v>54.2</v>
      </c>
      <c r="Z15" s="130">
        <f>'Hepworth 3 Source Data - WPF'!BE36</f>
        <v>54</v>
      </c>
      <c r="AA15" s="130">
        <f>'Hepworth 3 Source Data - WPF'!BF36</f>
        <v>54.6</v>
      </c>
      <c r="AB15" s="130">
        <f>'Hepworth 3 Source Data - WPF'!BG36</f>
        <v>53</v>
      </c>
      <c r="AC15" s="130">
        <f>'Hepworth 3 Source Data - WPF'!BH36</f>
        <v>53.2</v>
      </c>
      <c r="AD15" s="130">
        <f>'Hepworth 3 Source Data - WPF'!BI36</f>
        <v>51.3</v>
      </c>
      <c r="AE15" s="130">
        <f>'Hepworth 3 Source Data - WPF'!BJ36</f>
        <v>47.2</v>
      </c>
      <c r="AF15" s="130">
        <f>'Hepworth 3 Source Data - WPF'!BK36</f>
        <v>45</v>
      </c>
      <c r="AG15" s="130">
        <f>'Hepworth 3 Source Data - WPF'!BL36</f>
        <v>44.5</v>
      </c>
      <c r="AH15" s="130">
        <f>'Hepworth 3 Source Data - WPF'!BM36</f>
        <v>37.9</v>
      </c>
      <c r="AI15" s="130">
        <f>'Hepworth 3 Source Data - WPF'!BN36</f>
        <v>33.9</v>
      </c>
      <c r="AJ15" s="130">
        <f>'Hepworth 3 Source Data - WPF'!BO36</f>
        <v>60.5</v>
      </c>
      <c r="AK15" s="8" t="s">
        <v>17</v>
      </c>
      <c r="AL15" s="8" t="s">
        <v>17</v>
      </c>
      <c r="AM15" s="167" t="s">
        <v>17</v>
      </c>
    </row>
    <row r="16" spans="2:39" ht="14.55" customHeight="1" x14ac:dyDescent="0.3">
      <c r="B16" s="421"/>
      <c r="C16" s="210" t="str">
        <f>'Hepworth 3 Source Data - WPF'!B43</f>
        <v>2020_Hep_WPF_28</v>
      </c>
      <c r="D16" s="210" t="s">
        <v>531</v>
      </c>
      <c r="E16" s="339" t="str">
        <f>'Hepworth 3 Source Data - WPF'!F43</f>
        <v>5m from open door to DAF1</v>
      </c>
      <c r="F16" s="321">
        <f>'Hepworth 3 Source Data - WPF'!BP43</f>
        <v>67.900000000000006</v>
      </c>
      <c r="G16" s="4">
        <v>5</v>
      </c>
      <c r="H16" s="273"/>
      <c r="J16" s="61" t="s">
        <v>17</v>
      </c>
      <c r="K16" s="8" t="s">
        <v>17</v>
      </c>
      <c r="L16" s="8" t="s">
        <v>17</v>
      </c>
      <c r="M16" s="130">
        <f>'Hepworth 3 Source Data - WPF'!AR43</f>
        <v>31.8</v>
      </c>
      <c r="N16" s="130">
        <f>'Hepworth 3 Source Data - WPF'!AS43</f>
        <v>34.799999999999997</v>
      </c>
      <c r="O16" s="130">
        <f>'Hepworth 3 Source Data - WPF'!AT43</f>
        <v>35.5</v>
      </c>
      <c r="P16" s="130">
        <f>'Hepworth 3 Source Data - WPF'!AU43</f>
        <v>37.9</v>
      </c>
      <c r="Q16" s="130">
        <f>'Hepworth 3 Source Data - WPF'!AV43</f>
        <v>42.9</v>
      </c>
      <c r="R16" s="130">
        <f>'Hepworth 3 Source Data - WPF'!AW43</f>
        <v>47.6</v>
      </c>
      <c r="S16" s="130">
        <f>'Hepworth 3 Source Data - WPF'!AX43</f>
        <v>50.1</v>
      </c>
      <c r="T16" s="130">
        <f>'Hepworth 3 Source Data - WPF'!AY43</f>
        <v>52.4</v>
      </c>
      <c r="U16" s="130">
        <f>'Hepworth 3 Source Data - WPF'!AZ43</f>
        <v>52.4</v>
      </c>
      <c r="V16" s="130">
        <f>'Hepworth 3 Source Data - WPF'!BA43</f>
        <v>55.8</v>
      </c>
      <c r="W16" s="130">
        <f>'Hepworth 3 Source Data - WPF'!BB43</f>
        <v>57.8</v>
      </c>
      <c r="X16" s="130">
        <f>'Hepworth 3 Source Data - WPF'!BC43</f>
        <v>57.1</v>
      </c>
      <c r="Y16" s="130">
        <f>'Hepworth 3 Source Data - WPF'!BD43</f>
        <v>57.2</v>
      </c>
      <c r="Z16" s="130">
        <f>'Hepworth 3 Source Data - WPF'!BE43</f>
        <v>57</v>
      </c>
      <c r="AA16" s="130">
        <f>'Hepworth 3 Source Data - WPF'!BF43</f>
        <v>57.6</v>
      </c>
      <c r="AB16" s="130">
        <f>'Hepworth 3 Source Data - WPF'!BG43</f>
        <v>56</v>
      </c>
      <c r="AC16" s="130">
        <f>'Hepworth 3 Source Data - WPF'!BH43</f>
        <v>56.2</v>
      </c>
      <c r="AD16" s="130">
        <f>'Hepworth 3 Source Data - WPF'!BI43</f>
        <v>54.3</v>
      </c>
      <c r="AE16" s="130">
        <f>'Hepworth 3 Source Data - WPF'!BJ43</f>
        <v>53.2</v>
      </c>
      <c r="AF16" s="130">
        <f>'Hepworth 3 Source Data - WPF'!BK43</f>
        <v>53</v>
      </c>
      <c r="AG16" s="130">
        <f>'Hepworth 3 Source Data - WPF'!BL43</f>
        <v>50.5</v>
      </c>
      <c r="AH16" s="130">
        <f>'Hepworth 3 Source Data - WPF'!BM43</f>
        <v>45.9</v>
      </c>
      <c r="AI16" s="130">
        <f>'Hepworth 3 Source Data - WPF'!BN43</f>
        <v>39.9</v>
      </c>
      <c r="AJ16" s="130">
        <f>'Hepworth 3 Source Data - WPF'!BO43</f>
        <v>59.5</v>
      </c>
      <c r="AK16" s="8" t="s">
        <v>17</v>
      </c>
      <c r="AL16" s="8" t="s">
        <v>17</v>
      </c>
      <c r="AM16" s="167" t="s">
        <v>17</v>
      </c>
    </row>
    <row r="17" spans="2:39" ht="14.55" customHeight="1" x14ac:dyDescent="0.3">
      <c r="B17" s="421"/>
      <c r="C17" s="210" t="str">
        <f>'Hepworth 3 Source Data - WPF'!B44</f>
        <v>2020_Hep_WPF_29</v>
      </c>
      <c r="D17" s="210" t="s">
        <v>531</v>
      </c>
      <c r="E17" s="339" t="str">
        <f>'Hepworth 3 Source Data - WPF'!F44</f>
        <v>Rear of DAF1</v>
      </c>
      <c r="F17" s="321">
        <f>'Hepworth 3 Source Data - WPF'!BP44</f>
        <v>72.900000000000006</v>
      </c>
      <c r="G17" s="275" t="s">
        <v>17</v>
      </c>
      <c r="H17" s="273"/>
      <c r="J17" s="61" t="s">
        <v>17</v>
      </c>
      <c r="K17" s="8" t="s">
        <v>17</v>
      </c>
      <c r="L17" s="8" t="s">
        <v>17</v>
      </c>
      <c r="M17" s="130">
        <f>'Hepworth 3 Source Data - WPF'!AR44</f>
        <v>28.8</v>
      </c>
      <c r="N17" s="130">
        <f>'Hepworth 3 Source Data - WPF'!AS44</f>
        <v>38.799999999999997</v>
      </c>
      <c r="O17" s="130">
        <f>'Hepworth 3 Source Data - WPF'!AT44</f>
        <v>41.5</v>
      </c>
      <c r="P17" s="130">
        <f>'Hepworth 3 Source Data - WPF'!AU44</f>
        <v>56.9</v>
      </c>
      <c r="Q17" s="130">
        <f>'Hepworth 3 Source Data - WPF'!AV44</f>
        <v>46.9</v>
      </c>
      <c r="R17" s="130">
        <f>'Hepworth 3 Source Data - WPF'!AW44</f>
        <v>48.6</v>
      </c>
      <c r="S17" s="130">
        <f>'Hepworth 3 Source Data - WPF'!AX44</f>
        <v>57.1</v>
      </c>
      <c r="T17" s="130">
        <f>'Hepworth 3 Source Data - WPF'!AY44</f>
        <v>59.4</v>
      </c>
      <c r="U17" s="130">
        <f>'Hepworth 3 Source Data - WPF'!AZ44</f>
        <v>57.4</v>
      </c>
      <c r="V17" s="130">
        <f>'Hepworth 3 Source Data - WPF'!BA44</f>
        <v>60.8</v>
      </c>
      <c r="W17" s="130">
        <f>'Hepworth 3 Source Data - WPF'!BB44</f>
        <v>58.8</v>
      </c>
      <c r="X17" s="130">
        <f>'Hepworth 3 Source Data - WPF'!BC44</f>
        <v>66.099999999999994</v>
      </c>
      <c r="Y17" s="130">
        <f>'Hepworth 3 Source Data - WPF'!BD44</f>
        <v>62.2</v>
      </c>
      <c r="Z17" s="130">
        <f>'Hepworth 3 Source Data - WPF'!BE44</f>
        <v>62</v>
      </c>
      <c r="AA17" s="130">
        <f>'Hepworth 3 Source Data - WPF'!BF44</f>
        <v>60.6</v>
      </c>
      <c r="AB17" s="130">
        <f>'Hepworth 3 Source Data - WPF'!BG44</f>
        <v>62</v>
      </c>
      <c r="AC17" s="130">
        <f>'Hepworth 3 Source Data - WPF'!BH44</f>
        <v>61.2</v>
      </c>
      <c r="AD17" s="130">
        <f>'Hepworth 3 Source Data - WPF'!BI44</f>
        <v>61.3</v>
      </c>
      <c r="AE17" s="130">
        <f>'Hepworth 3 Source Data - WPF'!BJ44</f>
        <v>58.2</v>
      </c>
      <c r="AF17" s="130">
        <f>'Hepworth 3 Source Data - WPF'!BK44</f>
        <v>57</v>
      </c>
      <c r="AG17" s="130">
        <f>'Hepworth 3 Source Data - WPF'!BL44</f>
        <v>54.5</v>
      </c>
      <c r="AH17" s="130">
        <f>'Hepworth 3 Source Data - WPF'!BM44</f>
        <v>50.9</v>
      </c>
      <c r="AI17" s="130">
        <f>'Hepworth 3 Source Data - WPF'!BN44</f>
        <v>45.9</v>
      </c>
      <c r="AJ17" s="130">
        <f>'Hepworth 3 Source Data - WPF'!BO44</f>
        <v>56.5</v>
      </c>
      <c r="AK17" s="8" t="s">
        <v>17</v>
      </c>
      <c r="AL17" s="8" t="s">
        <v>17</v>
      </c>
      <c r="AM17" s="167" t="s">
        <v>17</v>
      </c>
    </row>
    <row r="18" spans="2:39" ht="14.55" customHeight="1" x14ac:dyDescent="0.3">
      <c r="B18" s="421" t="s">
        <v>291</v>
      </c>
      <c r="C18" s="210" t="str">
        <f>'Hepworth 4 Source Data - WPF'!$B$33</f>
        <v>2021_Hep_WPF_12</v>
      </c>
      <c r="D18" s="210" t="s">
        <v>531</v>
      </c>
      <c r="E18" s="339" t="str">
        <f>'Hepworth 4 Source Data - WPF'!$G$33</f>
        <v>To rear of DAF 2</v>
      </c>
      <c r="F18" s="324" t="s">
        <v>17</v>
      </c>
      <c r="G18" s="275" t="s">
        <v>17</v>
      </c>
      <c r="H18" s="273"/>
      <c r="J18" s="61" t="s">
        <v>17</v>
      </c>
      <c r="K18" s="8" t="s">
        <v>17</v>
      </c>
      <c r="L18" s="8" t="s">
        <v>17</v>
      </c>
      <c r="M18" s="8" t="s">
        <v>17</v>
      </c>
      <c r="N18" s="8" t="s">
        <v>17</v>
      </c>
      <c r="O18" s="8" t="s">
        <v>17</v>
      </c>
      <c r="P18" s="8" t="s">
        <v>17</v>
      </c>
      <c r="Q18" s="8" t="s">
        <v>17</v>
      </c>
      <c r="R18" s="8" t="s">
        <v>17</v>
      </c>
      <c r="S18" s="8" t="s">
        <v>17</v>
      </c>
      <c r="T18" s="8" t="s">
        <v>17</v>
      </c>
      <c r="U18" s="8" t="s">
        <v>17</v>
      </c>
      <c r="V18" s="8" t="s">
        <v>17</v>
      </c>
      <c r="W18" s="8" t="s">
        <v>17</v>
      </c>
      <c r="X18" s="8" t="s">
        <v>17</v>
      </c>
      <c r="Y18" s="8" t="s">
        <v>17</v>
      </c>
      <c r="Z18" s="8" t="s">
        <v>17</v>
      </c>
      <c r="AA18" s="8" t="s">
        <v>17</v>
      </c>
      <c r="AB18" s="8" t="s">
        <v>17</v>
      </c>
      <c r="AC18" s="8" t="s">
        <v>17</v>
      </c>
      <c r="AD18" s="8" t="s">
        <v>17</v>
      </c>
      <c r="AE18" s="8" t="s">
        <v>17</v>
      </c>
      <c r="AF18" s="8" t="s">
        <v>17</v>
      </c>
      <c r="AG18" s="8" t="s">
        <v>17</v>
      </c>
      <c r="AH18" s="8" t="s">
        <v>17</v>
      </c>
      <c r="AI18" s="8" t="s">
        <v>17</v>
      </c>
      <c r="AJ18" s="8" t="s">
        <v>17</v>
      </c>
      <c r="AK18" s="8" t="s">
        <v>17</v>
      </c>
      <c r="AL18" s="8" t="s">
        <v>17</v>
      </c>
      <c r="AM18" s="167" t="s">
        <v>17</v>
      </c>
    </row>
    <row r="19" spans="2:39" ht="14.55" customHeight="1" x14ac:dyDescent="0.3">
      <c r="B19" s="421"/>
      <c r="C19" s="210" t="str">
        <f>'Hepworth 4 Source Data - WPF'!$B$34</f>
        <v>2021_Hep_WPF_13</v>
      </c>
      <c r="D19" s="210" t="s">
        <v>531</v>
      </c>
      <c r="E19" s="339" t="str">
        <f>'Hepworth 4 Source Data - WPF'!$G$34</f>
        <v>At boundary to rear of DAF 2</v>
      </c>
      <c r="F19" s="324" t="s">
        <v>17</v>
      </c>
      <c r="G19" s="275" t="s">
        <v>17</v>
      </c>
      <c r="H19" s="273"/>
      <c r="J19" s="61" t="s">
        <v>17</v>
      </c>
      <c r="K19" s="8" t="s">
        <v>17</v>
      </c>
      <c r="L19" s="8" t="s">
        <v>17</v>
      </c>
      <c r="M19" s="8" t="s">
        <v>17</v>
      </c>
      <c r="N19" s="8" t="s">
        <v>17</v>
      </c>
      <c r="O19" s="8" t="s">
        <v>17</v>
      </c>
      <c r="P19" s="8" t="s">
        <v>17</v>
      </c>
      <c r="Q19" s="8" t="s">
        <v>17</v>
      </c>
      <c r="R19" s="8" t="s">
        <v>17</v>
      </c>
      <c r="S19" s="8" t="s">
        <v>17</v>
      </c>
      <c r="T19" s="8" t="s">
        <v>17</v>
      </c>
      <c r="U19" s="8" t="s">
        <v>17</v>
      </c>
      <c r="V19" s="8" t="s">
        <v>17</v>
      </c>
      <c r="W19" s="8" t="s">
        <v>17</v>
      </c>
      <c r="X19" s="8" t="s">
        <v>17</v>
      </c>
      <c r="Y19" s="8" t="s">
        <v>17</v>
      </c>
      <c r="Z19" s="8" t="s">
        <v>17</v>
      </c>
      <c r="AA19" s="8" t="s">
        <v>17</v>
      </c>
      <c r="AB19" s="8" t="s">
        <v>17</v>
      </c>
      <c r="AC19" s="8" t="s">
        <v>17</v>
      </c>
      <c r="AD19" s="8" t="s">
        <v>17</v>
      </c>
      <c r="AE19" s="8" t="s">
        <v>17</v>
      </c>
      <c r="AF19" s="8" t="s">
        <v>17</v>
      </c>
      <c r="AG19" s="8" t="s">
        <v>17</v>
      </c>
      <c r="AH19" s="8" t="s">
        <v>17</v>
      </c>
      <c r="AI19" s="8" t="s">
        <v>17</v>
      </c>
      <c r="AJ19" s="8" t="s">
        <v>17</v>
      </c>
      <c r="AK19" s="8" t="s">
        <v>17</v>
      </c>
      <c r="AL19" s="8" t="s">
        <v>17</v>
      </c>
      <c r="AM19" s="167" t="s">
        <v>17</v>
      </c>
    </row>
    <row r="20" spans="2:39" s="1" customFormat="1" ht="14.55" customHeight="1" x14ac:dyDescent="0.3">
      <c r="B20" s="421"/>
      <c r="C20" s="326" t="str">
        <f>'Hepworth 4 Source Data - WPF'!B41</f>
        <v>2021_Hep_WPF_18</v>
      </c>
      <c r="D20" s="326" t="s">
        <v>531</v>
      </c>
      <c r="E20" s="341" t="str">
        <f>'Hepworth 4 Source Data - WPF'!G41</f>
        <v>5m from open shutter of DAF2</v>
      </c>
      <c r="F20" s="325">
        <f>'Hepworth 4 Source Data - WPF'!BQ41</f>
        <v>66.2</v>
      </c>
      <c r="G20" s="279">
        <v>5</v>
      </c>
      <c r="H20" s="278"/>
      <c r="J20" s="280" t="s">
        <v>17</v>
      </c>
      <c r="K20" s="48" t="s">
        <v>17</v>
      </c>
      <c r="L20" s="48" t="s">
        <v>17</v>
      </c>
      <c r="M20" s="48">
        <f>'Hepworth 4 Source Data - WPF'!AS41</f>
        <v>28.8</v>
      </c>
      <c r="N20" s="48">
        <f>'Hepworth 4 Source Data - WPF'!AT41</f>
        <v>25.8</v>
      </c>
      <c r="O20" s="48">
        <f>'Hepworth 4 Source Data - WPF'!AU41</f>
        <v>34.5</v>
      </c>
      <c r="P20" s="48">
        <f>'Hepworth 4 Source Data - WPF'!AV41</f>
        <v>36.9</v>
      </c>
      <c r="Q20" s="48">
        <f>'Hepworth 4 Source Data - WPF'!AW41</f>
        <v>40.9</v>
      </c>
      <c r="R20" s="48">
        <f>'Hepworth 4 Source Data - WPF'!AX41</f>
        <v>41.6</v>
      </c>
      <c r="S20" s="48">
        <f>'Hepworth 4 Source Data - WPF'!AY41</f>
        <v>46.1</v>
      </c>
      <c r="T20" s="48">
        <f>'Hepworth 4 Source Data - WPF'!AZ41</f>
        <v>47.4</v>
      </c>
      <c r="U20" s="48">
        <f>'Hepworth 4 Source Data - WPF'!BA41</f>
        <v>50.4</v>
      </c>
      <c r="V20" s="48">
        <f>'Hepworth 4 Source Data - WPF'!BB41</f>
        <v>52.8</v>
      </c>
      <c r="W20" s="48">
        <f>'Hepworth 4 Source Data - WPF'!BC41</f>
        <v>54.8</v>
      </c>
      <c r="X20" s="48">
        <f>'Hepworth 4 Source Data - WPF'!BD41</f>
        <v>54.1</v>
      </c>
      <c r="Y20" s="48">
        <f>'Hepworth 4 Source Data - WPF'!BE41</f>
        <v>56.2</v>
      </c>
      <c r="Z20" s="48">
        <f>'Hepworth 4 Source Data - WPF'!BF41</f>
        <v>56</v>
      </c>
      <c r="AA20" s="48">
        <f>'Hepworth 4 Source Data - WPF'!BG41</f>
        <v>57.6</v>
      </c>
      <c r="AB20" s="48">
        <f>'Hepworth 4 Source Data - WPF'!BH41</f>
        <v>58</v>
      </c>
      <c r="AC20" s="48">
        <f>'Hepworth 4 Source Data - WPF'!BI41</f>
        <v>56.2</v>
      </c>
      <c r="AD20" s="48">
        <f>'Hepworth 4 Source Data - WPF'!BJ41</f>
        <v>54.3</v>
      </c>
      <c r="AE20" s="48">
        <f>'Hepworth 4 Source Data - WPF'!BK41</f>
        <v>52.2</v>
      </c>
      <c r="AF20" s="48">
        <f>'Hepworth 4 Source Data - WPF'!BL41</f>
        <v>52</v>
      </c>
      <c r="AG20" s="48">
        <f>'Hepworth 4 Source Data - WPF'!BM41</f>
        <v>50.5</v>
      </c>
      <c r="AH20" s="48">
        <f>'Hepworth 4 Source Data - WPF'!BN41</f>
        <v>45.9</v>
      </c>
      <c r="AI20" s="48">
        <f>'Hepworth 4 Source Data - WPF'!BO41</f>
        <v>43.9</v>
      </c>
      <c r="AJ20" s="48">
        <f>'Hepworth 4 Source Data - WPF'!BP41</f>
        <v>37.5</v>
      </c>
      <c r="AK20" s="48" t="s">
        <v>17</v>
      </c>
      <c r="AL20" s="48" t="s">
        <v>17</v>
      </c>
      <c r="AM20" s="281" t="s">
        <v>17</v>
      </c>
    </row>
    <row r="21" spans="2:39" ht="14.55" customHeight="1" x14ac:dyDescent="0.3">
      <c r="B21" s="421"/>
      <c r="C21" s="210" t="str">
        <f>'Hepworth 4 Source Data - WPF'!B46</f>
        <v>2021_Hep_WPF_20</v>
      </c>
      <c r="D21" s="210" t="s">
        <v>531</v>
      </c>
      <c r="E21" s="38" t="str">
        <f>'Hepworth 4 Source Data - WPF'!G46</f>
        <v>1m to W right corner of DAF1 extension / MBR Building</v>
      </c>
      <c r="F21" s="321">
        <f>'Hepworth 4 Source Data - WPF'!BQ46</f>
        <v>64.8</v>
      </c>
      <c r="G21" s="275">
        <v>1</v>
      </c>
      <c r="H21" s="273"/>
      <c r="J21" s="61" t="s">
        <v>17</v>
      </c>
      <c r="K21" s="8" t="s">
        <v>17</v>
      </c>
      <c r="L21" s="8" t="s">
        <v>17</v>
      </c>
      <c r="M21" s="8">
        <f>'Hepworth 4 Source Data - WPF'!AS46</f>
        <v>36.799999999999997</v>
      </c>
      <c r="N21" s="8">
        <f>'Hepworth 4 Source Data - WPF'!AT46</f>
        <v>30.8</v>
      </c>
      <c r="O21" s="8">
        <f>'Hepworth 4 Source Data - WPF'!AU46</f>
        <v>42.5</v>
      </c>
      <c r="P21" s="8">
        <f>'Hepworth 4 Source Data - WPF'!AV46</f>
        <v>58.9</v>
      </c>
      <c r="Q21" s="8">
        <f>'Hepworth 4 Source Data - WPF'!AW46</f>
        <v>44.9</v>
      </c>
      <c r="R21" s="8">
        <f>'Hepworth 4 Source Data - WPF'!AX46</f>
        <v>44.6</v>
      </c>
      <c r="S21" s="8">
        <f>'Hepworth 4 Source Data - WPF'!AY46</f>
        <v>49.1</v>
      </c>
      <c r="T21" s="8">
        <f>'Hepworth 4 Source Data - WPF'!AZ46</f>
        <v>48.4</v>
      </c>
      <c r="U21" s="8">
        <f>'Hepworth 4 Source Data - WPF'!BA46</f>
        <v>49.4</v>
      </c>
      <c r="V21" s="8">
        <f>'Hepworth 4 Source Data - WPF'!BB46</f>
        <v>52.8</v>
      </c>
      <c r="W21" s="8">
        <f>'Hepworth 4 Source Data - WPF'!BC46</f>
        <v>52.8</v>
      </c>
      <c r="X21" s="8">
        <f>'Hepworth 4 Source Data - WPF'!BD46</f>
        <v>53.1</v>
      </c>
      <c r="Y21" s="8">
        <f>'Hepworth 4 Source Data - WPF'!BE46</f>
        <v>56.2</v>
      </c>
      <c r="Z21" s="8">
        <f>'Hepworth 4 Source Data - WPF'!BF46</f>
        <v>53</v>
      </c>
      <c r="AA21" s="8">
        <f>'Hepworth 4 Source Data - WPF'!BG46</f>
        <v>53.6</v>
      </c>
      <c r="AB21" s="8">
        <f>'Hepworth 4 Source Data - WPF'!BH46</f>
        <v>51</v>
      </c>
      <c r="AC21" s="8">
        <f>'Hepworth 4 Source Data - WPF'!BI46</f>
        <v>51.2</v>
      </c>
      <c r="AD21" s="8">
        <f>'Hepworth 4 Source Data - WPF'!BJ46</f>
        <v>49.3</v>
      </c>
      <c r="AE21" s="8">
        <f>'Hepworth 4 Source Data - WPF'!BK46</f>
        <v>47.2</v>
      </c>
      <c r="AF21" s="8">
        <f>'Hepworth 4 Source Data - WPF'!BL46</f>
        <v>45</v>
      </c>
      <c r="AG21" s="8">
        <f>'Hepworth 4 Source Data - WPF'!BM46</f>
        <v>43.5</v>
      </c>
      <c r="AH21" s="8">
        <f>'Hepworth 4 Source Data - WPF'!BN46</f>
        <v>41.9</v>
      </c>
      <c r="AI21" s="8">
        <f>'Hepworth 4 Source Data - WPF'!BO46</f>
        <v>36.9</v>
      </c>
      <c r="AJ21" s="8">
        <f>'Hepworth 4 Source Data - WPF'!BP46</f>
        <v>32.5</v>
      </c>
      <c r="AK21" s="8" t="s">
        <v>17</v>
      </c>
      <c r="AL21" s="8" t="s">
        <v>17</v>
      </c>
      <c r="AM21" s="167" t="s">
        <v>17</v>
      </c>
    </row>
    <row r="22" spans="2:39" ht="14.55" customHeight="1" x14ac:dyDescent="0.3">
      <c r="B22" s="421"/>
      <c r="C22" s="210" t="str">
        <f>'Hepworth 4 Source Data - WPF'!B47</f>
        <v>2021_Hep_WPF_21</v>
      </c>
      <c r="D22" s="210" t="s">
        <v>531</v>
      </c>
      <c r="E22" s="38" t="str">
        <f>'Hepworth 4 Source Data - WPF'!G47</f>
        <v>5m from front DAF1 extension / MBR Building</v>
      </c>
      <c r="F22" s="321">
        <f>'Hepworth 4 Source Data - WPF'!BQ47</f>
        <v>65.599999999999994</v>
      </c>
      <c r="G22" s="275">
        <v>5</v>
      </c>
      <c r="H22" s="273"/>
      <c r="J22" s="61" t="s">
        <v>17</v>
      </c>
      <c r="K22" s="8" t="s">
        <v>17</v>
      </c>
      <c r="L22" s="8" t="s">
        <v>17</v>
      </c>
      <c r="M22" s="8">
        <f>'Hepworth 4 Source Data - WPF'!AS47</f>
        <v>48.8</v>
      </c>
      <c r="N22" s="8">
        <f>'Hepworth 4 Source Data - WPF'!AT47</f>
        <v>36.799999999999997</v>
      </c>
      <c r="O22" s="8">
        <f>'Hepworth 4 Source Data - WPF'!AU47</f>
        <v>38.5</v>
      </c>
      <c r="P22" s="8">
        <f>'Hepworth 4 Source Data - WPF'!AV47</f>
        <v>51.9</v>
      </c>
      <c r="Q22" s="8">
        <f>'Hepworth 4 Source Data - WPF'!AW47</f>
        <v>43.9</v>
      </c>
      <c r="R22" s="8">
        <f>'Hepworth 4 Source Data - WPF'!AX47</f>
        <v>45.6</v>
      </c>
      <c r="S22" s="8">
        <f>'Hepworth 4 Source Data - WPF'!AY47</f>
        <v>50.1</v>
      </c>
      <c r="T22" s="8">
        <f>'Hepworth 4 Source Data - WPF'!AZ47</f>
        <v>51.4</v>
      </c>
      <c r="U22" s="8">
        <f>'Hepworth 4 Source Data - WPF'!BA47</f>
        <v>51.4</v>
      </c>
      <c r="V22" s="8">
        <f>'Hepworth 4 Source Data - WPF'!BB47</f>
        <v>52.8</v>
      </c>
      <c r="W22" s="8">
        <f>'Hepworth 4 Source Data - WPF'!BC47</f>
        <v>54.8</v>
      </c>
      <c r="X22" s="8">
        <f>'Hepworth 4 Source Data - WPF'!BD47</f>
        <v>55.1</v>
      </c>
      <c r="Y22" s="8">
        <f>'Hepworth 4 Source Data - WPF'!BE47</f>
        <v>56.2</v>
      </c>
      <c r="Z22" s="8">
        <f>'Hepworth 4 Source Data - WPF'!BF47</f>
        <v>55</v>
      </c>
      <c r="AA22" s="8">
        <f>'Hepworth 4 Source Data - WPF'!BG47</f>
        <v>55.6</v>
      </c>
      <c r="AB22" s="8">
        <f>'Hepworth 4 Source Data - WPF'!BH47</f>
        <v>55</v>
      </c>
      <c r="AC22" s="8">
        <f>'Hepworth 4 Source Data - WPF'!BI47</f>
        <v>53.2</v>
      </c>
      <c r="AD22" s="8">
        <f>'Hepworth 4 Source Data - WPF'!BJ47</f>
        <v>53.3</v>
      </c>
      <c r="AE22" s="8">
        <f>'Hepworth 4 Source Data - WPF'!BK47</f>
        <v>51.2</v>
      </c>
      <c r="AF22" s="8">
        <f>'Hepworth 4 Source Data - WPF'!BL47</f>
        <v>48</v>
      </c>
      <c r="AG22" s="8">
        <f>'Hepworth 4 Source Data - WPF'!BM47</f>
        <v>45.5</v>
      </c>
      <c r="AH22" s="8">
        <f>'Hepworth 4 Source Data - WPF'!BN47</f>
        <v>43.9</v>
      </c>
      <c r="AI22" s="8">
        <f>'Hepworth 4 Source Data - WPF'!BO47</f>
        <v>38.9</v>
      </c>
      <c r="AJ22" s="8">
        <f>'Hepworth 4 Source Data - WPF'!BP47</f>
        <v>34.5</v>
      </c>
      <c r="AK22" s="8" t="s">
        <v>17</v>
      </c>
      <c r="AL22" s="8" t="s">
        <v>17</v>
      </c>
      <c r="AM22" s="167" t="s">
        <v>17</v>
      </c>
    </row>
    <row r="23" spans="2:39" ht="14.55" customHeight="1" x14ac:dyDescent="0.3">
      <c r="B23" s="421"/>
      <c r="C23" s="210" t="str">
        <f>'Hepworth 4 Source Data - WPF'!B48</f>
        <v>2021_Hep_WPF_21a</v>
      </c>
      <c r="D23" s="210" t="s">
        <v>531</v>
      </c>
      <c r="E23" s="38" t="str">
        <f>'Hepworth 4 Source Data - WPF'!G48</f>
        <v>1m from front DAF1 extension</v>
      </c>
      <c r="F23" s="321">
        <f>'Hepworth 4 Source Data - WPF'!BQ48</f>
        <v>69.2</v>
      </c>
      <c r="G23" s="275">
        <v>1</v>
      </c>
      <c r="H23" s="273"/>
      <c r="J23" s="61" t="s">
        <v>17</v>
      </c>
      <c r="K23" s="8" t="s">
        <v>17</v>
      </c>
      <c r="L23" s="8" t="s">
        <v>17</v>
      </c>
      <c r="M23" s="8">
        <f>'Hepworth 4 Source Data - WPF'!AS48</f>
        <v>44.8</v>
      </c>
      <c r="N23" s="8">
        <f>'Hepworth 4 Source Data - WPF'!AT48</f>
        <v>37.799999999999997</v>
      </c>
      <c r="O23" s="8">
        <f>'Hepworth 4 Source Data - WPF'!AU48</f>
        <v>34.5</v>
      </c>
      <c r="P23" s="8">
        <f>'Hepworth 4 Source Data - WPF'!AV48</f>
        <v>46.9</v>
      </c>
      <c r="Q23" s="8">
        <f>'Hepworth 4 Source Data - WPF'!AW48</f>
        <v>44.9</v>
      </c>
      <c r="R23" s="8">
        <f>'Hepworth 4 Source Data - WPF'!AX48</f>
        <v>46.6</v>
      </c>
      <c r="S23" s="8">
        <f>'Hepworth 4 Source Data - WPF'!AY48</f>
        <v>56.1</v>
      </c>
      <c r="T23" s="8">
        <f>'Hepworth 4 Source Data - WPF'!AZ48</f>
        <v>50.4</v>
      </c>
      <c r="U23" s="8">
        <f>'Hepworth 4 Source Data - WPF'!BA48</f>
        <v>50.4</v>
      </c>
      <c r="V23" s="8">
        <f>'Hepworth 4 Source Data - WPF'!BB48</f>
        <v>53.8</v>
      </c>
      <c r="W23" s="8">
        <f>'Hepworth 4 Source Data - WPF'!BC48</f>
        <v>54.8</v>
      </c>
      <c r="X23" s="8">
        <f>'Hepworth 4 Source Data - WPF'!BD48</f>
        <v>57.1</v>
      </c>
      <c r="Y23" s="8">
        <f>'Hepworth 4 Source Data - WPF'!BE48</f>
        <v>61.2</v>
      </c>
      <c r="Z23" s="8">
        <f>'Hepworth 4 Source Data - WPF'!BF48</f>
        <v>58</v>
      </c>
      <c r="AA23" s="8">
        <f>'Hepworth 4 Source Data - WPF'!BG48</f>
        <v>58.6</v>
      </c>
      <c r="AB23" s="8">
        <f>'Hepworth 4 Source Data - WPF'!BH48</f>
        <v>59</v>
      </c>
      <c r="AC23" s="8">
        <f>'Hepworth 4 Source Data - WPF'!BI48</f>
        <v>59.2</v>
      </c>
      <c r="AD23" s="8">
        <f>'Hepworth 4 Source Data - WPF'!BJ48</f>
        <v>60.3</v>
      </c>
      <c r="AE23" s="8">
        <f>'Hepworth 4 Source Data - WPF'!BK48</f>
        <v>58.2</v>
      </c>
      <c r="AF23" s="8">
        <f>'Hepworth 4 Source Data - WPF'!BL48</f>
        <v>54</v>
      </c>
      <c r="AG23" s="8">
        <f>'Hepworth 4 Source Data - WPF'!BM48</f>
        <v>51.5</v>
      </c>
      <c r="AH23" s="8">
        <f>'Hepworth 4 Source Data - WPF'!BN48</f>
        <v>48.9</v>
      </c>
      <c r="AI23" s="8">
        <f>'Hepworth 4 Source Data - WPF'!BO48</f>
        <v>43.9</v>
      </c>
      <c r="AJ23" s="8">
        <f>'Hepworth 4 Source Data - WPF'!BP48</f>
        <v>39.5</v>
      </c>
      <c r="AK23" s="8" t="s">
        <v>17</v>
      </c>
      <c r="AL23" s="8" t="s">
        <v>17</v>
      </c>
      <c r="AM23" s="167" t="s">
        <v>17</v>
      </c>
    </row>
    <row r="24" spans="2:39" ht="14.55" customHeight="1" x14ac:dyDescent="0.3">
      <c r="B24" s="421"/>
      <c r="C24" s="210" t="str">
        <f>'Hepworth 4 Source Data - WPF'!B54</f>
        <v>2021_Hep_WPF_26</v>
      </c>
      <c r="D24" s="210" t="s">
        <v>531</v>
      </c>
      <c r="E24" s="339" t="str">
        <f>'Hepworth 4 Source Data - WPF'!G54</f>
        <v>1m from pump to N side of Siltbuster / DAF 3</v>
      </c>
      <c r="F24" s="321">
        <f>'Hepworth 4 Source Data - WPF'!BQ55</f>
        <v>71.400000000000006</v>
      </c>
      <c r="G24" s="275">
        <v>1</v>
      </c>
      <c r="H24" s="273"/>
      <c r="J24" s="61" t="s">
        <v>17</v>
      </c>
      <c r="K24" s="8" t="s">
        <v>17</v>
      </c>
      <c r="L24" s="8" t="s">
        <v>17</v>
      </c>
      <c r="M24" s="130">
        <f>'Hepworth 4 Source Data - WPF'!AS55</f>
        <v>34.799999999999997</v>
      </c>
      <c r="N24" s="130">
        <f>'Hepworth 4 Source Data - WPF'!AT55</f>
        <v>32.799999999999997</v>
      </c>
      <c r="O24" s="130">
        <f>'Hepworth 4 Source Data - WPF'!AU55</f>
        <v>36.5</v>
      </c>
      <c r="P24" s="130">
        <f>'Hepworth 4 Source Data - WPF'!AV55</f>
        <v>41.9</v>
      </c>
      <c r="Q24" s="130">
        <f>'Hepworth 4 Source Data - WPF'!AW55</f>
        <v>44.9</v>
      </c>
      <c r="R24" s="130">
        <f>'Hepworth 4 Source Data - WPF'!AX55</f>
        <v>46.6</v>
      </c>
      <c r="S24" s="130">
        <f>'Hepworth 4 Source Data - WPF'!AY55</f>
        <v>52.1</v>
      </c>
      <c r="T24" s="130">
        <f>'Hepworth 4 Source Data - WPF'!AZ55</f>
        <v>53.4</v>
      </c>
      <c r="U24" s="130">
        <f>'Hepworth 4 Source Data - WPF'!BA55</f>
        <v>57.4</v>
      </c>
      <c r="V24" s="130">
        <f>'Hepworth 4 Source Data - WPF'!BB55</f>
        <v>56.8</v>
      </c>
      <c r="W24" s="130">
        <f>'Hepworth 4 Source Data - WPF'!BC55</f>
        <v>58.8</v>
      </c>
      <c r="X24" s="130">
        <f>'Hepworth 4 Source Data - WPF'!BD55</f>
        <v>59.1</v>
      </c>
      <c r="Y24" s="130">
        <f>'Hepworth 4 Source Data - WPF'!BE55</f>
        <v>60.2</v>
      </c>
      <c r="Z24" s="130">
        <f>'Hepworth 4 Source Data - WPF'!BF55</f>
        <v>62</v>
      </c>
      <c r="AA24" s="130">
        <f>'Hepworth 4 Source Data - WPF'!BG55</f>
        <v>62.6</v>
      </c>
      <c r="AB24" s="130">
        <f>'Hepworth 4 Source Data - WPF'!BH55</f>
        <v>62</v>
      </c>
      <c r="AC24" s="130">
        <f>'Hepworth 4 Source Data - WPF'!BI55</f>
        <v>62.2</v>
      </c>
      <c r="AD24" s="130">
        <f>'Hepworth 4 Source Data - WPF'!BJ55</f>
        <v>61.3</v>
      </c>
      <c r="AE24" s="130">
        <f>'Hepworth 4 Source Data - WPF'!BK55</f>
        <v>58.2</v>
      </c>
      <c r="AF24" s="130">
        <f>'Hepworth 4 Source Data - WPF'!BL55</f>
        <v>57</v>
      </c>
      <c r="AG24" s="130">
        <f>'Hepworth 4 Source Data - WPF'!BM55</f>
        <v>54.5</v>
      </c>
      <c r="AH24" s="130">
        <f>'Hepworth 4 Source Data - WPF'!BN55</f>
        <v>50.9</v>
      </c>
      <c r="AI24" s="130">
        <f>'Hepworth 4 Source Data - WPF'!BO55</f>
        <v>48.9</v>
      </c>
      <c r="AJ24" s="130">
        <f>'Hepworth 4 Source Data - WPF'!BP55</f>
        <v>43.5</v>
      </c>
      <c r="AK24" s="8" t="s">
        <v>17</v>
      </c>
      <c r="AL24" s="8" t="s">
        <v>17</v>
      </c>
      <c r="AM24" s="167" t="s">
        <v>17</v>
      </c>
    </row>
    <row r="25" spans="2:39" ht="14.55" customHeight="1" x14ac:dyDescent="0.3">
      <c r="B25" s="421"/>
      <c r="C25" s="210" t="str">
        <f>'Hepworth 4 Source Data - WPF'!B55</f>
        <v>2021_Hep_WPF_27</v>
      </c>
      <c r="D25" s="210" t="s">
        <v>531</v>
      </c>
      <c r="E25" s="339" t="str">
        <f>'Hepworth 4 Source Data - WPF'!G55</f>
        <v>2m to E (rear) side of Siltbuster / DAF 3</v>
      </c>
      <c r="F25" s="321">
        <f>'Hepworth 4 Source Data - WPF'!BQ56</f>
        <v>73.599999999999994</v>
      </c>
      <c r="G25" s="275">
        <v>2</v>
      </c>
      <c r="H25" s="273"/>
      <c r="J25" s="61" t="s">
        <v>17</v>
      </c>
      <c r="K25" s="8" t="s">
        <v>17</v>
      </c>
      <c r="L25" s="8" t="s">
        <v>17</v>
      </c>
      <c r="M25" s="130">
        <f>'Hepworth 4 Source Data - WPF'!AS56</f>
        <v>39.799999999999997</v>
      </c>
      <c r="N25" s="130">
        <f>'Hepworth 4 Source Data - WPF'!AT56</f>
        <v>34.799999999999997</v>
      </c>
      <c r="O25" s="130">
        <f>'Hepworth 4 Source Data - WPF'!AU56</f>
        <v>39.5</v>
      </c>
      <c r="P25" s="130">
        <f>'Hepworth 4 Source Data - WPF'!AV56</f>
        <v>48.9</v>
      </c>
      <c r="Q25" s="130">
        <f>'Hepworth 4 Source Data - WPF'!AW56</f>
        <v>44.9</v>
      </c>
      <c r="R25" s="130">
        <f>'Hepworth 4 Source Data - WPF'!AX56</f>
        <v>49.6</v>
      </c>
      <c r="S25" s="130">
        <f>'Hepworth 4 Source Data - WPF'!AY56</f>
        <v>55.1</v>
      </c>
      <c r="T25" s="130">
        <f>'Hepworth 4 Source Data - WPF'!AZ56</f>
        <v>56.4</v>
      </c>
      <c r="U25" s="130">
        <f>'Hepworth 4 Source Data - WPF'!BA56</f>
        <v>58.4</v>
      </c>
      <c r="V25" s="130">
        <f>'Hepworth 4 Source Data - WPF'!BB56</f>
        <v>60.8</v>
      </c>
      <c r="W25" s="130">
        <f>'Hepworth 4 Source Data - WPF'!BC56</f>
        <v>59.8</v>
      </c>
      <c r="X25" s="130">
        <f>'Hepworth 4 Source Data - WPF'!BD56</f>
        <v>61.1</v>
      </c>
      <c r="Y25" s="130">
        <f>'Hepworth 4 Source Data - WPF'!BE56</f>
        <v>64.2</v>
      </c>
      <c r="Z25" s="130">
        <f>'Hepworth 4 Source Data - WPF'!BF56</f>
        <v>63</v>
      </c>
      <c r="AA25" s="130">
        <f>'Hepworth 4 Source Data - WPF'!BG56</f>
        <v>63.6</v>
      </c>
      <c r="AB25" s="130">
        <f>'Hepworth 4 Source Data - WPF'!BH56</f>
        <v>64</v>
      </c>
      <c r="AC25" s="130">
        <f>'Hepworth 4 Source Data - WPF'!BI56</f>
        <v>63.2</v>
      </c>
      <c r="AD25" s="130">
        <f>'Hepworth 4 Source Data - WPF'!BJ56</f>
        <v>62.3</v>
      </c>
      <c r="AE25" s="130">
        <f>'Hepworth 4 Source Data - WPF'!BK56</f>
        <v>62.2</v>
      </c>
      <c r="AF25" s="130">
        <f>'Hepworth 4 Source Data - WPF'!BL56</f>
        <v>61</v>
      </c>
      <c r="AG25" s="130">
        <f>'Hepworth 4 Source Data - WPF'!BM56</f>
        <v>59.5</v>
      </c>
      <c r="AH25" s="130">
        <f>'Hepworth 4 Source Data - WPF'!BN56</f>
        <v>56.9</v>
      </c>
      <c r="AI25" s="130">
        <f>'Hepworth 4 Source Data - WPF'!BO56</f>
        <v>52.9</v>
      </c>
      <c r="AJ25" s="130">
        <f>'Hepworth 4 Source Data - WPF'!BP56</f>
        <v>47.5</v>
      </c>
      <c r="AK25" s="8" t="s">
        <v>17</v>
      </c>
      <c r="AL25" s="8" t="s">
        <v>17</v>
      </c>
      <c r="AM25" s="167" t="s">
        <v>17</v>
      </c>
    </row>
    <row r="26" spans="2:39" ht="14.55" customHeight="1" x14ac:dyDescent="0.3">
      <c r="B26" s="421"/>
      <c r="C26" s="210" t="str">
        <f>'Hepworth 4 Source Data - WPF'!B56</f>
        <v>2021_Hep_WPF_28</v>
      </c>
      <c r="D26" s="210" t="s">
        <v>531</v>
      </c>
      <c r="E26" s="339" t="str">
        <f>'Hepworth 4 Source Data - WPF'!G56</f>
        <v>5m from open door to DAF1 / MBR Building</v>
      </c>
      <c r="F26" s="321">
        <f>'Hepworth 4 Source Data - WPF'!BQ57</f>
        <v>72.900000000000006</v>
      </c>
      <c r="G26" s="275">
        <v>3</v>
      </c>
      <c r="H26" s="273"/>
      <c r="J26" s="61" t="s">
        <v>17</v>
      </c>
      <c r="K26" s="8" t="s">
        <v>17</v>
      </c>
      <c r="L26" s="8" t="s">
        <v>17</v>
      </c>
      <c r="M26" s="130">
        <f>'Hepworth 4 Source Data - WPF'!AS57</f>
        <v>39.799999999999997</v>
      </c>
      <c r="N26" s="130">
        <f>'Hepworth 4 Source Data - WPF'!AT57</f>
        <v>32.799999999999997</v>
      </c>
      <c r="O26" s="130">
        <f>'Hepworth 4 Source Data - WPF'!AU57</f>
        <v>37.5</v>
      </c>
      <c r="P26" s="130">
        <f>'Hepworth 4 Source Data - WPF'!AV57</f>
        <v>47.9</v>
      </c>
      <c r="Q26" s="130">
        <f>'Hepworth 4 Source Data - WPF'!AW57</f>
        <v>45.9</v>
      </c>
      <c r="R26" s="130">
        <f>'Hepworth 4 Source Data - WPF'!AX57</f>
        <v>48.6</v>
      </c>
      <c r="S26" s="130">
        <f>'Hepworth 4 Source Data - WPF'!AY57</f>
        <v>54.1</v>
      </c>
      <c r="T26" s="130">
        <f>'Hepworth 4 Source Data - WPF'!AZ57</f>
        <v>55.4</v>
      </c>
      <c r="U26" s="130">
        <f>'Hepworth 4 Source Data - WPF'!BA57</f>
        <v>56.4</v>
      </c>
      <c r="V26" s="130">
        <f>'Hepworth 4 Source Data - WPF'!BB57</f>
        <v>59.8</v>
      </c>
      <c r="W26" s="130">
        <f>'Hepworth 4 Source Data - WPF'!BC57</f>
        <v>58.8</v>
      </c>
      <c r="X26" s="130">
        <f>'Hepworth 4 Source Data - WPF'!BD57</f>
        <v>60.1</v>
      </c>
      <c r="Y26" s="130">
        <f>'Hepworth 4 Source Data - WPF'!BE57</f>
        <v>63.2</v>
      </c>
      <c r="Z26" s="130">
        <f>'Hepworth 4 Source Data - WPF'!BF57</f>
        <v>62</v>
      </c>
      <c r="AA26" s="130">
        <f>'Hepworth 4 Source Data - WPF'!BG57</f>
        <v>64.599999999999994</v>
      </c>
      <c r="AB26" s="130">
        <f>'Hepworth 4 Source Data - WPF'!BH57</f>
        <v>63</v>
      </c>
      <c r="AC26" s="130">
        <f>'Hepworth 4 Source Data - WPF'!BI57</f>
        <v>62.2</v>
      </c>
      <c r="AD26" s="130">
        <f>'Hepworth 4 Source Data - WPF'!BJ57</f>
        <v>62.3</v>
      </c>
      <c r="AE26" s="130">
        <f>'Hepworth 4 Source Data - WPF'!BK57</f>
        <v>61.2</v>
      </c>
      <c r="AF26" s="130">
        <f>'Hepworth 4 Source Data - WPF'!BL57</f>
        <v>60</v>
      </c>
      <c r="AG26" s="130">
        <f>'Hepworth 4 Source Data - WPF'!BM57</f>
        <v>58.5</v>
      </c>
      <c r="AH26" s="130">
        <f>'Hepworth 4 Source Data - WPF'!BN57</f>
        <v>56.9</v>
      </c>
      <c r="AI26" s="130">
        <f>'Hepworth 4 Source Data - WPF'!BO57</f>
        <v>52.9</v>
      </c>
      <c r="AJ26" s="130">
        <f>'Hepworth 4 Source Data - WPF'!BP57</f>
        <v>46.5</v>
      </c>
      <c r="AK26" s="8" t="s">
        <v>17</v>
      </c>
      <c r="AL26" s="8" t="s">
        <v>17</v>
      </c>
      <c r="AM26" s="167" t="s">
        <v>17</v>
      </c>
    </row>
    <row r="27" spans="2:39" ht="14.55" customHeight="1" x14ac:dyDescent="0.3">
      <c r="B27" s="421"/>
      <c r="C27" s="210" t="str">
        <f>'Hepworth 4 Source Data - WPF'!B57</f>
        <v>2021_Hep_WPF_28a</v>
      </c>
      <c r="D27" s="210" t="s">
        <v>531</v>
      </c>
      <c r="E27" s="339" t="str">
        <f>'Hepworth 4 Source Data - WPF'!G57</f>
        <v>10m from open door to DAF1 / MBR Building</v>
      </c>
      <c r="F27" s="321">
        <f>'Hepworth 4 Source Data - WPF'!BQ58</f>
        <v>68.7</v>
      </c>
      <c r="G27" s="275">
        <v>4</v>
      </c>
      <c r="H27" s="273"/>
      <c r="J27" s="61" t="s">
        <v>17</v>
      </c>
      <c r="K27" s="8" t="s">
        <v>17</v>
      </c>
      <c r="L27" s="8" t="s">
        <v>17</v>
      </c>
      <c r="M27" s="130">
        <f>'Hepworth 4 Source Data - WPF'!AS58</f>
        <v>36.799999999999997</v>
      </c>
      <c r="N27" s="130">
        <f>'Hepworth 4 Source Data - WPF'!AT58</f>
        <v>33.799999999999997</v>
      </c>
      <c r="O27" s="130">
        <f>'Hepworth 4 Source Data - WPF'!AU58</f>
        <v>40.5</v>
      </c>
      <c r="P27" s="130">
        <f>'Hepworth 4 Source Data - WPF'!AV58</f>
        <v>45.9</v>
      </c>
      <c r="Q27" s="130">
        <f>'Hepworth 4 Source Data - WPF'!AW58</f>
        <v>44.9</v>
      </c>
      <c r="R27" s="130">
        <f>'Hepworth 4 Source Data - WPF'!AX58</f>
        <v>45.6</v>
      </c>
      <c r="S27" s="130">
        <f>'Hepworth 4 Source Data - WPF'!AY58</f>
        <v>48.1</v>
      </c>
      <c r="T27" s="130">
        <f>'Hepworth 4 Source Data - WPF'!AZ58</f>
        <v>52.4</v>
      </c>
      <c r="U27" s="130">
        <f>'Hepworth 4 Source Data - WPF'!BA58</f>
        <v>55.4</v>
      </c>
      <c r="V27" s="130">
        <f>'Hepworth 4 Source Data - WPF'!BB58</f>
        <v>55.8</v>
      </c>
      <c r="W27" s="130">
        <f>'Hepworth 4 Source Data - WPF'!BC58</f>
        <v>55.8</v>
      </c>
      <c r="X27" s="130">
        <f>'Hepworth 4 Source Data - WPF'!BD58</f>
        <v>57.1</v>
      </c>
      <c r="Y27" s="130">
        <f>'Hepworth 4 Source Data - WPF'!BE58</f>
        <v>59.2</v>
      </c>
      <c r="Z27" s="130">
        <f>'Hepworth 4 Source Data - WPF'!BF58</f>
        <v>58</v>
      </c>
      <c r="AA27" s="130">
        <f>'Hepworth 4 Source Data - WPF'!BG58</f>
        <v>59.6</v>
      </c>
      <c r="AB27" s="130">
        <f>'Hepworth 4 Source Data - WPF'!BH58</f>
        <v>59</v>
      </c>
      <c r="AC27" s="130">
        <f>'Hepworth 4 Source Data - WPF'!BI58</f>
        <v>58.2</v>
      </c>
      <c r="AD27" s="130">
        <f>'Hepworth 4 Source Data - WPF'!BJ58</f>
        <v>57.3</v>
      </c>
      <c r="AE27" s="130">
        <f>'Hepworth 4 Source Data - WPF'!BK58</f>
        <v>56.2</v>
      </c>
      <c r="AF27" s="130">
        <f>'Hepworth 4 Source Data - WPF'!BL58</f>
        <v>55</v>
      </c>
      <c r="AG27" s="130">
        <f>'Hepworth 4 Source Data - WPF'!BM58</f>
        <v>53.5</v>
      </c>
      <c r="AH27" s="130">
        <f>'Hepworth 4 Source Data - WPF'!BN58</f>
        <v>50.9</v>
      </c>
      <c r="AI27" s="130">
        <f>'Hepworth 4 Source Data - WPF'!BO58</f>
        <v>46.9</v>
      </c>
      <c r="AJ27" s="130">
        <f>'Hepworth 4 Source Data - WPF'!BP58</f>
        <v>40.5</v>
      </c>
      <c r="AK27" s="8" t="s">
        <v>17</v>
      </c>
      <c r="AL27" s="8" t="s">
        <v>17</v>
      </c>
      <c r="AM27" s="167" t="s">
        <v>17</v>
      </c>
    </row>
    <row r="28" spans="2:39" ht="14.55" customHeight="1" x14ac:dyDescent="0.3">
      <c r="B28" s="421"/>
      <c r="C28" s="210" t="str">
        <f>'Hepworth 4 Source Data - WPF'!B58</f>
        <v>2021_Hep_WPF_29</v>
      </c>
      <c r="D28" s="210" t="s">
        <v>531</v>
      </c>
      <c r="E28" s="339" t="str">
        <f>'Hepworth 4 Source Data - WPF'!G58</f>
        <v>Rear of DAF1</v>
      </c>
      <c r="F28" s="321">
        <f>'Hepworth 4 Source Data - WPF'!BQ59</f>
        <v>73.400000000000006</v>
      </c>
      <c r="G28" s="275">
        <v>5</v>
      </c>
      <c r="H28" s="273"/>
      <c r="J28" s="61" t="s">
        <v>17</v>
      </c>
      <c r="K28" s="8" t="s">
        <v>17</v>
      </c>
      <c r="L28" s="8" t="s">
        <v>17</v>
      </c>
      <c r="M28" s="130">
        <f>'Hepworth 4 Source Data - WPF'!AS59</f>
        <v>35.799999999999997</v>
      </c>
      <c r="N28" s="130">
        <f>'Hepworth 4 Source Data - WPF'!AT59</f>
        <v>34.799999999999997</v>
      </c>
      <c r="O28" s="130">
        <f>'Hepworth 4 Source Data - WPF'!AU59</f>
        <v>37.5</v>
      </c>
      <c r="P28" s="130">
        <f>'Hepworth 4 Source Data - WPF'!AV59</f>
        <v>46.9</v>
      </c>
      <c r="Q28" s="130">
        <f>'Hepworth 4 Source Data - WPF'!AW59</f>
        <v>50.9</v>
      </c>
      <c r="R28" s="130">
        <f>'Hepworth 4 Source Data - WPF'!AX59</f>
        <v>49.6</v>
      </c>
      <c r="S28" s="130">
        <f>'Hepworth 4 Source Data - WPF'!AY59</f>
        <v>56.1</v>
      </c>
      <c r="T28" s="130">
        <f>'Hepworth 4 Source Data - WPF'!AZ59</f>
        <v>54.4</v>
      </c>
      <c r="U28" s="130">
        <f>'Hepworth 4 Source Data - WPF'!BA59</f>
        <v>58.4</v>
      </c>
      <c r="V28" s="130">
        <f>'Hepworth 4 Source Data - WPF'!BB59</f>
        <v>59.8</v>
      </c>
      <c r="W28" s="130">
        <f>'Hepworth 4 Source Data - WPF'!BC59</f>
        <v>59.8</v>
      </c>
      <c r="X28" s="130">
        <f>'Hepworth 4 Source Data - WPF'!BD59</f>
        <v>62.1</v>
      </c>
      <c r="Y28" s="130">
        <f>'Hepworth 4 Source Data - WPF'!BE59</f>
        <v>65.2</v>
      </c>
      <c r="Z28" s="130">
        <f>'Hepworth 4 Source Data - WPF'!BF59</f>
        <v>64</v>
      </c>
      <c r="AA28" s="130">
        <f>'Hepworth 4 Source Data - WPF'!BG59</f>
        <v>63.6</v>
      </c>
      <c r="AB28" s="130">
        <f>'Hepworth 4 Source Data - WPF'!BH59</f>
        <v>63</v>
      </c>
      <c r="AC28" s="130">
        <f>'Hepworth 4 Source Data - WPF'!BI59</f>
        <v>64.2</v>
      </c>
      <c r="AD28" s="130">
        <f>'Hepworth 4 Source Data - WPF'!BJ59</f>
        <v>61.3</v>
      </c>
      <c r="AE28" s="130">
        <f>'Hepworth 4 Source Data - WPF'!BK59</f>
        <v>61.2</v>
      </c>
      <c r="AF28" s="130">
        <f>'Hepworth 4 Source Data - WPF'!BL59</f>
        <v>58</v>
      </c>
      <c r="AG28" s="130">
        <f>'Hepworth 4 Source Data - WPF'!BM59</f>
        <v>56.5</v>
      </c>
      <c r="AH28" s="130">
        <f>'Hepworth 4 Source Data - WPF'!BN59</f>
        <v>53.9</v>
      </c>
      <c r="AI28" s="130">
        <f>'Hepworth 4 Source Data - WPF'!BO59</f>
        <v>50.9</v>
      </c>
      <c r="AJ28" s="130">
        <f>'Hepworth 4 Source Data - WPF'!BP59</f>
        <v>46.5</v>
      </c>
      <c r="AK28" s="8" t="s">
        <v>17</v>
      </c>
      <c r="AL28" s="8" t="s">
        <v>17</v>
      </c>
      <c r="AM28" s="167" t="s">
        <v>17</v>
      </c>
    </row>
    <row r="29" spans="2:39" ht="14.55" customHeight="1" thickBot="1" x14ac:dyDescent="0.35">
      <c r="B29" s="422"/>
      <c r="C29" s="221" t="str">
        <f>'Hepworth 4 Source Data - WPF'!B59</f>
        <v>2021_Hep_WPF_29a</v>
      </c>
      <c r="D29" s="221" t="s">
        <v>531</v>
      </c>
      <c r="E29" s="342" t="str">
        <f>'Hepworth 4 Source Data - WPF'!G59</f>
        <v>2m from main louvre to rear of DAF2</v>
      </c>
      <c r="F29" s="322">
        <f>'Hepworth 4 Source Data - WPF'!BQ60</f>
        <v>81</v>
      </c>
      <c r="G29" s="276">
        <v>6</v>
      </c>
      <c r="H29" s="274"/>
      <c r="J29" s="269" t="s">
        <v>17</v>
      </c>
      <c r="K29" s="270" t="s">
        <v>17</v>
      </c>
      <c r="L29" s="270" t="s">
        <v>17</v>
      </c>
      <c r="M29" s="288">
        <f>'Hepworth 4 Source Data - WPF'!AS60</f>
        <v>49.8</v>
      </c>
      <c r="N29" s="288">
        <f>'Hepworth 4 Source Data - WPF'!AT60</f>
        <v>40.799999999999997</v>
      </c>
      <c r="O29" s="288">
        <f>'Hepworth 4 Source Data - WPF'!AU60</f>
        <v>41.5</v>
      </c>
      <c r="P29" s="288">
        <f>'Hepworth 4 Source Data - WPF'!AV60</f>
        <v>47.9</v>
      </c>
      <c r="Q29" s="288">
        <f>'Hepworth 4 Source Data - WPF'!AW60</f>
        <v>53.9</v>
      </c>
      <c r="R29" s="288">
        <f>'Hepworth 4 Source Data - WPF'!AX60</f>
        <v>54.6</v>
      </c>
      <c r="S29" s="288">
        <f>'Hepworth 4 Source Data - WPF'!AY60</f>
        <v>61.1</v>
      </c>
      <c r="T29" s="288">
        <f>'Hepworth 4 Source Data - WPF'!AZ60</f>
        <v>61.4</v>
      </c>
      <c r="U29" s="288">
        <f>'Hepworth 4 Source Data - WPF'!BA60</f>
        <v>64.400000000000006</v>
      </c>
      <c r="V29" s="288">
        <f>'Hepworth 4 Source Data - WPF'!BB60</f>
        <v>69.8</v>
      </c>
      <c r="W29" s="288">
        <f>'Hepworth 4 Source Data - WPF'!BC60</f>
        <v>68.8</v>
      </c>
      <c r="X29" s="288">
        <f>'Hepworth 4 Source Data - WPF'!BD60</f>
        <v>69.099999999999994</v>
      </c>
      <c r="Y29" s="288">
        <f>'Hepworth 4 Source Data - WPF'!BE60</f>
        <v>72.2</v>
      </c>
      <c r="Z29" s="288">
        <f>'Hepworth 4 Source Data - WPF'!BF60</f>
        <v>71</v>
      </c>
      <c r="AA29" s="288">
        <f>'Hepworth 4 Source Data - WPF'!BG60</f>
        <v>72.599999999999994</v>
      </c>
      <c r="AB29" s="288">
        <f>'Hepworth 4 Source Data - WPF'!BH60</f>
        <v>70</v>
      </c>
      <c r="AC29" s="288">
        <f>'Hepworth 4 Source Data - WPF'!BI60</f>
        <v>70.2</v>
      </c>
      <c r="AD29" s="288">
        <f>'Hepworth 4 Source Data - WPF'!BJ60</f>
        <v>69.3</v>
      </c>
      <c r="AE29" s="288">
        <f>'Hepworth 4 Source Data - WPF'!BK60</f>
        <v>68.2</v>
      </c>
      <c r="AF29" s="288">
        <f>'Hepworth 4 Source Data - WPF'!BL60</f>
        <v>67</v>
      </c>
      <c r="AG29" s="288">
        <f>'Hepworth 4 Source Data - WPF'!BM60</f>
        <v>65.5</v>
      </c>
      <c r="AH29" s="288">
        <f>'Hepworth 4 Source Data - WPF'!BN60</f>
        <v>62.9</v>
      </c>
      <c r="AI29" s="288">
        <f>'Hepworth 4 Source Data - WPF'!BO60</f>
        <v>58.9</v>
      </c>
      <c r="AJ29" s="288">
        <f>'Hepworth 4 Source Data - WPF'!BP60</f>
        <v>54.5</v>
      </c>
      <c r="AK29" s="270" t="s">
        <v>17</v>
      </c>
      <c r="AL29" s="270" t="s">
        <v>17</v>
      </c>
      <c r="AM29" s="271" t="s">
        <v>17</v>
      </c>
    </row>
    <row r="30" spans="2:39" ht="14.55" customHeight="1" x14ac:dyDescent="0.3">
      <c r="C30" s="4"/>
      <c r="D30" s="210"/>
      <c r="E30" s="4"/>
      <c r="G30" s="263"/>
      <c r="H30" s="2"/>
      <c r="J30" s="8"/>
      <c r="K30" s="8"/>
      <c r="L30" s="8"/>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8"/>
      <c r="AL30" s="8"/>
      <c r="AM30" s="8"/>
    </row>
    <row r="31" spans="2:39" ht="23.4" x14ac:dyDescent="0.3">
      <c r="B31" s="415" t="s">
        <v>544</v>
      </c>
      <c r="C31" s="415"/>
      <c r="D31" s="415"/>
      <c r="E31" s="415"/>
      <c r="F31" s="415"/>
      <c r="G31" s="415"/>
      <c r="H31" s="415"/>
      <c r="I31" s="415"/>
      <c r="J31" s="415"/>
      <c r="K31" s="415"/>
    </row>
    <row r="32" spans="2:39" ht="23.4" x14ac:dyDescent="0.3">
      <c r="B32" s="416" t="s">
        <v>645</v>
      </c>
      <c r="C32" s="416"/>
      <c r="D32" s="416"/>
      <c r="E32" s="416"/>
      <c r="F32" s="416"/>
      <c r="G32" s="416"/>
      <c r="H32" s="416"/>
      <c r="I32" s="416"/>
      <c r="J32" s="416"/>
      <c r="K32" s="416"/>
    </row>
    <row r="33" spans="2:39" ht="23.4" x14ac:dyDescent="0.3">
      <c r="B33" s="416" t="s">
        <v>732</v>
      </c>
      <c r="C33" s="416"/>
      <c r="D33" s="416"/>
      <c r="E33" s="416"/>
      <c r="F33" s="416"/>
      <c r="G33" s="416"/>
      <c r="H33" s="416"/>
      <c r="I33" s="416"/>
      <c r="J33" s="416"/>
      <c r="K33" s="416"/>
    </row>
    <row r="34" spans="2:39" ht="23.55" customHeight="1" x14ac:dyDescent="0.3">
      <c r="B34" s="416" t="s">
        <v>733</v>
      </c>
      <c r="C34" s="416"/>
      <c r="D34" s="416"/>
      <c r="E34" s="416"/>
      <c r="F34" s="416"/>
      <c r="G34" s="416"/>
      <c r="H34" s="416"/>
      <c r="I34" s="416"/>
      <c r="J34" s="416"/>
      <c r="K34" s="416"/>
    </row>
    <row r="35" spans="2:39" ht="23.4" x14ac:dyDescent="0.3">
      <c r="B35" s="416" t="s">
        <v>648</v>
      </c>
      <c r="C35" s="416"/>
      <c r="D35" s="416"/>
      <c r="E35" s="416"/>
      <c r="F35" s="416"/>
      <c r="G35" s="416"/>
      <c r="H35" s="416"/>
      <c r="I35" s="416"/>
      <c r="J35" s="416"/>
      <c r="K35" s="416"/>
    </row>
    <row r="37" spans="2:39" ht="25.8" x14ac:dyDescent="0.5">
      <c r="B37" s="177" t="s">
        <v>545</v>
      </c>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row>
    <row r="38" spans="2:39" ht="15" thickBot="1" x14ac:dyDescent="0.35"/>
    <row r="39" spans="2:39" ht="15" thickBot="1" x14ac:dyDescent="0.35">
      <c r="B39" s="190" t="s">
        <v>338</v>
      </c>
      <c r="J39" s="409" t="s">
        <v>270</v>
      </c>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c r="AJ39" s="410"/>
      <c r="AK39" s="410"/>
      <c r="AL39" s="410"/>
      <c r="AM39" s="411"/>
    </row>
    <row r="40" spans="2:39" ht="15" thickBot="1" x14ac:dyDescent="0.35">
      <c r="F40" s="412" t="s">
        <v>211</v>
      </c>
      <c r="G40" s="413"/>
      <c r="J40" s="365" t="s">
        <v>41</v>
      </c>
      <c r="K40" s="366"/>
      <c r="L40" s="366"/>
      <c r="M40" s="366"/>
      <c r="N40" s="366"/>
      <c r="O40" s="366"/>
      <c r="P40" s="366"/>
      <c r="Q40" s="366"/>
      <c r="R40" s="366"/>
      <c r="S40" s="366"/>
      <c r="T40" s="366"/>
      <c r="U40" s="366"/>
      <c r="V40" s="366"/>
      <c r="W40" s="366"/>
      <c r="X40" s="366"/>
      <c r="Y40" s="366"/>
      <c r="Z40" s="366"/>
      <c r="AA40" s="366"/>
      <c r="AB40" s="366"/>
      <c r="AC40" s="366"/>
      <c r="AD40" s="366"/>
      <c r="AE40" s="366"/>
      <c r="AF40" s="366"/>
      <c r="AG40" s="366"/>
      <c r="AH40" s="366"/>
      <c r="AI40" s="366"/>
      <c r="AJ40" s="366"/>
      <c r="AK40" s="366"/>
      <c r="AL40" s="366"/>
      <c r="AM40" s="367"/>
    </row>
    <row r="41" spans="2:39" ht="29.4" thickBot="1" x14ac:dyDescent="0.35">
      <c r="B41" s="156" t="s">
        <v>715</v>
      </c>
      <c r="C41" s="212" t="s">
        <v>530</v>
      </c>
      <c r="D41" s="213" t="s">
        <v>210</v>
      </c>
      <c r="E41" s="214" t="s">
        <v>208</v>
      </c>
      <c r="F41" s="201" t="s">
        <v>589</v>
      </c>
      <c r="G41" s="199" t="s">
        <v>587</v>
      </c>
      <c r="H41" s="216" t="s">
        <v>6</v>
      </c>
      <c r="J41" s="69">
        <v>25</v>
      </c>
      <c r="K41" s="70">
        <v>31.5</v>
      </c>
      <c r="L41" s="70">
        <v>40</v>
      </c>
      <c r="M41" s="70">
        <v>50</v>
      </c>
      <c r="N41" s="70">
        <v>63</v>
      </c>
      <c r="O41" s="70">
        <v>80</v>
      </c>
      <c r="P41" s="70">
        <v>100</v>
      </c>
      <c r="Q41" s="70">
        <v>125</v>
      </c>
      <c r="R41" s="70">
        <v>160</v>
      </c>
      <c r="S41" s="70">
        <v>200</v>
      </c>
      <c r="T41" s="70">
        <v>250</v>
      </c>
      <c r="U41" s="70">
        <v>315</v>
      </c>
      <c r="V41" s="70">
        <v>400</v>
      </c>
      <c r="W41" s="70">
        <v>500</v>
      </c>
      <c r="X41" s="70">
        <v>630</v>
      </c>
      <c r="Y41" s="70">
        <v>800</v>
      </c>
      <c r="Z41" s="70">
        <v>1000</v>
      </c>
      <c r="AA41" s="70">
        <v>1250</v>
      </c>
      <c r="AB41" s="70">
        <v>1600</v>
      </c>
      <c r="AC41" s="70">
        <v>2000</v>
      </c>
      <c r="AD41" s="70">
        <v>2500</v>
      </c>
      <c r="AE41" s="70">
        <v>3150</v>
      </c>
      <c r="AF41" s="70">
        <v>4000</v>
      </c>
      <c r="AG41" s="70">
        <v>5000</v>
      </c>
      <c r="AH41" s="70">
        <v>6300</v>
      </c>
      <c r="AI41" s="70">
        <v>8000</v>
      </c>
      <c r="AJ41" s="70">
        <v>10000</v>
      </c>
      <c r="AK41" s="70">
        <v>12500</v>
      </c>
      <c r="AL41" s="70">
        <v>16000</v>
      </c>
      <c r="AM41" s="71">
        <v>20000</v>
      </c>
    </row>
    <row r="42" spans="2:39" x14ac:dyDescent="0.3">
      <c r="B42" s="223" t="s">
        <v>291</v>
      </c>
      <c r="C42" s="63" t="str">
        <f>C20</f>
        <v>2021_Hep_WPF_18</v>
      </c>
      <c r="D42" s="63" t="str">
        <f>D20</f>
        <v>Measurement Data</v>
      </c>
      <c r="E42" s="63" t="s">
        <v>647</v>
      </c>
      <c r="F42" s="106">
        <f>F20</f>
        <v>66.2</v>
      </c>
      <c r="G42" s="40">
        <f>G20</f>
        <v>5</v>
      </c>
      <c r="H42" s="268">
        <f t="shared" ref="H42" si="0">H30</f>
        <v>0</v>
      </c>
      <c r="J42" s="253" t="str">
        <f>J20</f>
        <v>-</v>
      </c>
      <c r="K42" s="254" t="str">
        <f t="shared" ref="K42:AM42" si="1">K20</f>
        <v>-</v>
      </c>
      <c r="L42" s="254" t="str">
        <f t="shared" si="1"/>
        <v>-</v>
      </c>
      <c r="M42" s="254">
        <f t="shared" si="1"/>
        <v>28.8</v>
      </c>
      <c r="N42" s="254">
        <f t="shared" si="1"/>
        <v>25.8</v>
      </c>
      <c r="O42" s="254">
        <f t="shared" si="1"/>
        <v>34.5</v>
      </c>
      <c r="P42" s="254">
        <f t="shared" si="1"/>
        <v>36.9</v>
      </c>
      <c r="Q42" s="254">
        <f t="shared" si="1"/>
        <v>40.9</v>
      </c>
      <c r="R42" s="254">
        <f t="shared" si="1"/>
        <v>41.6</v>
      </c>
      <c r="S42" s="254">
        <f t="shared" si="1"/>
        <v>46.1</v>
      </c>
      <c r="T42" s="254">
        <f t="shared" si="1"/>
        <v>47.4</v>
      </c>
      <c r="U42" s="254">
        <f t="shared" si="1"/>
        <v>50.4</v>
      </c>
      <c r="V42" s="254">
        <f t="shared" si="1"/>
        <v>52.8</v>
      </c>
      <c r="W42" s="254">
        <f t="shared" si="1"/>
        <v>54.8</v>
      </c>
      <c r="X42" s="254">
        <f t="shared" si="1"/>
        <v>54.1</v>
      </c>
      <c r="Y42" s="254">
        <f t="shared" si="1"/>
        <v>56.2</v>
      </c>
      <c r="Z42" s="254">
        <f t="shared" si="1"/>
        <v>56</v>
      </c>
      <c r="AA42" s="254">
        <f t="shared" si="1"/>
        <v>57.6</v>
      </c>
      <c r="AB42" s="254">
        <f t="shared" si="1"/>
        <v>58</v>
      </c>
      <c r="AC42" s="254">
        <f t="shared" si="1"/>
        <v>56.2</v>
      </c>
      <c r="AD42" s="254">
        <f t="shared" si="1"/>
        <v>54.3</v>
      </c>
      <c r="AE42" s="254">
        <f t="shared" si="1"/>
        <v>52.2</v>
      </c>
      <c r="AF42" s="254">
        <f t="shared" si="1"/>
        <v>52</v>
      </c>
      <c r="AG42" s="254">
        <f t="shared" si="1"/>
        <v>50.5</v>
      </c>
      <c r="AH42" s="254">
        <f t="shared" si="1"/>
        <v>45.9</v>
      </c>
      <c r="AI42" s="254">
        <f t="shared" si="1"/>
        <v>43.9</v>
      </c>
      <c r="AJ42" s="254">
        <f t="shared" si="1"/>
        <v>37.5</v>
      </c>
      <c r="AK42" s="254" t="str">
        <f t="shared" si="1"/>
        <v>-</v>
      </c>
      <c r="AL42" s="254" t="str">
        <f t="shared" si="1"/>
        <v>-</v>
      </c>
      <c r="AM42" s="255" t="str">
        <f t="shared" si="1"/>
        <v>-</v>
      </c>
    </row>
    <row r="43" spans="2:39" ht="15" thickBot="1" x14ac:dyDescent="0.35">
      <c r="B43" s="211" t="s">
        <v>290</v>
      </c>
      <c r="C43" s="22" t="str">
        <f>C10</f>
        <v>2020_Hep_WPF_12</v>
      </c>
      <c r="D43" s="22" t="str">
        <f>D12</f>
        <v>Measurement Data</v>
      </c>
      <c r="E43" s="22" t="s">
        <v>646</v>
      </c>
      <c r="F43" s="114">
        <f>F10</f>
        <v>60.6</v>
      </c>
      <c r="G43" s="42"/>
      <c r="H43" s="39"/>
      <c r="J43" s="105" t="str">
        <f>J10</f>
        <v>-</v>
      </c>
      <c r="K43" s="107" t="str">
        <f t="shared" ref="K43:AM43" si="2">K10</f>
        <v>-</v>
      </c>
      <c r="L43" s="107" t="str">
        <f t="shared" si="2"/>
        <v>-</v>
      </c>
      <c r="M43" s="115">
        <f t="shared" si="2"/>
        <v>21.8</v>
      </c>
      <c r="N43" s="115">
        <f t="shared" si="2"/>
        <v>24.8</v>
      </c>
      <c r="O43" s="115">
        <f t="shared" si="2"/>
        <v>27.5</v>
      </c>
      <c r="P43" s="115">
        <f t="shared" si="2"/>
        <v>31.9</v>
      </c>
      <c r="Q43" s="115">
        <f t="shared" si="2"/>
        <v>35.9</v>
      </c>
      <c r="R43" s="115">
        <f t="shared" si="2"/>
        <v>39.6</v>
      </c>
      <c r="S43" s="115">
        <f t="shared" si="2"/>
        <v>41.1</v>
      </c>
      <c r="T43" s="115">
        <f t="shared" si="2"/>
        <v>43.4</v>
      </c>
      <c r="U43" s="115">
        <f t="shared" si="2"/>
        <v>43.4</v>
      </c>
      <c r="V43" s="115">
        <f t="shared" si="2"/>
        <v>47.8</v>
      </c>
      <c r="W43" s="115">
        <f t="shared" si="2"/>
        <v>47.8</v>
      </c>
      <c r="X43" s="115">
        <f t="shared" si="2"/>
        <v>53.1</v>
      </c>
      <c r="Y43" s="115">
        <f t="shared" si="2"/>
        <v>52.2</v>
      </c>
      <c r="Z43" s="115">
        <f t="shared" si="2"/>
        <v>53</v>
      </c>
      <c r="AA43" s="115">
        <f t="shared" si="2"/>
        <v>50.6</v>
      </c>
      <c r="AB43" s="115">
        <f t="shared" si="2"/>
        <v>49</v>
      </c>
      <c r="AC43" s="115">
        <f t="shared" si="2"/>
        <v>46.2</v>
      </c>
      <c r="AD43" s="115">
        <f t="shared" si="2"/>
        <v>45.3</v>
      </c>
      <c r="AE43" s="115">
        <f t="shared" si="2"/>
        <v>42.2</v>
      </c>
      <c r="AF43" s="115">
        <f t="shared" si="2"/>
        <v>39</v>
      </c>
      <c r="AG43" s="115">
        <f t="shared" si="2"/>
        <v>34.5</v>
      </c>
      <c r="AH43" s="115">
        <f t="shared" si="2"/>
        <v>30.9</v>
      </c>
      <c r="AI43" s="115">
        <f t="shared" si="2"/>
        <v>25.9</v>
      </c>
      <c r="AJ43" s="115">
        <f t="shared" si="2"/>
        <v>49.5</v>
      </c>
      <c r="AK43" s="107" t="str">
        <f t="shared" si="2"/>
        <v>-</v>
      </c>
      <c r="AL43" s="107" t="str">
        <f t="shared" si="2"/>
        <v>-</v>
      </c>
      <c r="AM43" s="119" t="str">
        <f t="shared" si="2"/>
        <v>-</v>
      </c>
    </row>
    <row r="45" spans="2:39" x14ac:dyDescent="0.3">
      <c r="B45" s="10" t="s">
        <v>673</v>
      </c>
    </row>
  </sheetData>
  <mergeCells count="14">
    <mergeCell ref="J39:AM39"/>
    <mergeCell ref="F40:G40"/>
    <mergeCell ref="J40:AM40"/>
    <mergeCell ref="B32:K32"/>
    <mergeCell ref="B33:K33"/>
    <mergeCell ref="B10:B17"/>
    <mergeCell ref="B34:K34"/>
    <mergeCell ref="B35:K35"/>
    <mergeCell ref="B18:B29"/>
    <mergeCell ref="J5:AM5"/>
    <mergeCell ref="F6:G6"/>
    <mergeCell ref="J6:AM6"/>
    <mergeCell ref="B8:B9"/>
    <mergeCell ref="B31:K3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56249-3B1F-4936-8F89-10145CA82051}">
  <sheetPr>
    <tabColor theme="4" tint="-0.499984740745262"/>
  </sheetPr>
  <dimension ref="B2:AM26"/>
  <sheetViews>
    <sheetView topLeftCell="B1" zoomScaleNormal="100" workbookViewId="0">
      <selection activeCell="E11" sqref="B8:E11"/>
    </sheetView>
  </sheetViews>
  <sheetFormatPr defaultRowHeight="14.4" x14ac:dyDescent="0.3"/>
  <cols>
    <col min="2" max="2" width="34.77734375" bestFit="1" customWidth="1"/>
    <col min="3" max="3" width="31.88671875" bestFit="1" customWidth="1"/>
    <col min="4" max="4" width="17.21875" bestFit="1" customWidth="1"/>
    <col min="5" max="5" width="32.77734375" bestFit="1" customWidth="1"/>
    <col min="6" max="6" width="6.33203125" bestFit="1" customWidth="1"/>
    <col min="7" max="7" width="8.21875" bestFit="1" customWidth="1"/>
    <col min="8" max="8" width="32.33203125" customWidth="1"/>
    <col min="10" max="10" width="5.44140625" bestFit="1" customWidth="1"/>
    <col min="11" max="11" width="7.109375" bestFit="1" customWidth="1"/>
    <col min="12" max="15" width="5.44140625" bestFit="1" customWidth="1"/>
    <col min="16" max="25" width="5.77734375" bestFit="1" customWidth="1"/>
    <col min="26" max="35" width="7.109375" bestFit="1" customWidth="1"/>
    <col min="36" max="39" width="8.44140625" bestFit="1" customWidth="1"/>
  </cols>
  <sheetData>
    <row r="2" spans="2:39" ht="25.8" x14ac:dyDescent="0.5">
      <c r="B2" s="183" t="s">
        <v>543</v>
      </c>
      <c r="C2" s="182"/>
      <c r="D2" s="182"/>
      <c r="E2" s="183"/>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row>
    <row r="4" spans="2:39" ht="15" thickBot="1" x14ac:dyDescent="0.35">
      <c r="B4" s="190" t="s">
        <v>341</v>
      </c>
    </row>
    <row r="5" spans="2:39" ht="15" thickBot="1" x14ac:dyDescent="0.35">
      <c r="J5" s="409" t="s">
        <v>270</v>
      </c>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1"/>
    </row>
    <row r="6" spans="2:39" ht="15" thickBot="1" x14ac:dyDescent="0.35">
      <c r="F6" s="412" t="s">
        <v>211</v>
      </c>
      <c r="G6" s="413"/>
      <c r="J6" s="365" t="s">
        <v>41</v>
      </c>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7"/>
    </row>
    <row r="7" spans="2:39" ht="15" thickBot="1" x14ac:dyDescent="0.35">
      <c r="B7" s="156" t="s">
        <v>715</v>
      </c>
      <c r="C7" s="293" t="s">
        <v>530</v>
      </c>
      <c r="D7" s="213" t="s">
        <v>210</v>
      </c>
      <c r="E7" s="214" t="s">
        <v>208</v>
      </c>
      <c r="F7" s="201" t="s">
        <v>589</v>
      </c>
      <c r="G7" s="199" t="s">
        <v>587</v>
      </c>
      <c r="H7" s="214" t="s">
        <v>6</v>
      </c>
      <c r="J7" s="69">
        <v>25</v>
      </c>
      <c r="K7" s="70">
        <v>31.5</v>
      </c>
      <c r="L7" s="70">
        <v>40</v>
      </c>
      <c r="M7" s="70">
        <v>50</v>
      </c>
      <c r="N7" s="70">
        <v>63</v>
      </c>
      <c r="O7" s="70">
        <v>80</v>
      </c>
      <c r="P7" s="70">
        <v>100</v>
      </c>
      <c r="Q7" s="70">
        <v>125</v>
      </c>
      <c r="R7" s="70">
        <v>160</v>
      </c>
      <c r="S7" s="70">
        <v>200</v>
      </c>
      <c r="T7" s="70">
        <v>250</v>
      </c>
      <c r="U7" s="70">
        <v>315</v>
      </c>
      <c r="V7" s="70">
        <v>400</v>
      </c>
      <c r="W7" s="70">
        <v>500</v>
      </c>
      <c r="X7" s="70">
        <v>630</v>
      </c>
      <c r="Y7" s="70">
        <v>800</v>
      </c>
      <c r="Z7" s="70">
        <v>1000</v>
      </c>
      <c r="AA7" s="70">
        <v>1250</v>
      </c>
      <c r="AB7" s="70">
        <v>1600</v>
      </c>
      <c r="AC7" s="70">
        <v>2000</v>
      </c>
      <c r="AD7" s="70">
        <v>2500</v>
      </c>
      <c r="AE7" s="70">
        <v>3150</v>
      </c>
      <c r="AF7" s="70">
        <v>4000</v>
      </c>
      <c r="AG7" s="70">
        <v>5000</v>
      </c>
      <c r="AH7" s="70">
        <v>6300</v>
      </c>
      <c r="AI7" s="70">
        <v>8000</v>
      </c>
      <c r="AJ7" s="70">
        <v>10000</v>
      </c>
      <c r="AK7" s="70">
        <v>12500</v>
      </c>
      <c r="AL7" s="70">
        <v>16000</v>
      </c>
      <c r="AM7" s="71">
        <v>20000</v>
      </c>
    </row>
    <row r="8" spans="2:39" x14ac:dyDescent="0.3">
      <c r="B8" s="405" t="s">
        <v>288</v>
      </c>
      <c r="C8" s="295" t="str">
        <f>'Hepworth 2021 - WPF Meas'!B14</f>
        <v>2021_Hep_WPF_47</v>
      </c>
      <c r="D8" s="295" t="s">
        <v>531</v>
      </c>
      <c r="E8" s="295" t="str">
        <f>'Hepworth 2021 - WPF Meas'!F14</f>
        <v>Pump on North side of BT1</v>
      </c>
      <c r="F8" s="122">
        <f>'Hepworth 2021 - WPF Meas'!J14</f>
        <v>76.8</v>
      </c>
      <c r="G8" s="40">
        <v>1</v>
      </c>
      <c r="H8" s="265" t="str">
        <f>'Hepworth 2021 - WPF Meas'!E14</f>
        <v xml:space="preserve">1m from BT 1 Aeration Landia Pump </v>
      </c>
      <c r="J8" s="244">
        <f>'Hepworth 2021 - WPF Meas'!K14</f>
        <v>63.1</v>
      </c>
      <c r="K8" s="245">
        <f>'Hepworth 2021 - WPF Meas'!L14</f>
        <v>56.5</v>
      </c>
      <c r="L8" s="245">
        <f>'Hepworth 2021 - WPF Meas'!M14</f>
        <v>59.1</v>
      </c>
      <c r="M8" s="245">
        <f>'Hepworth 2021 - WPF Meas'!N14</f>
        <v>61.8</v>
      </c>
      <c r="N8" s="245">
        <f>'Hepworth 2021 - WPF Meas'!O14</f>
        <v>59.4</v>
      </c>
      <c r="O8" s="245">
        <f>'Hepworth 2021 - WPF Meas'!P14</f>
        <v>60.7</v>
      </c>
      <c r="P8" s="245">
        <f>'Hepworth 2021 - WPF Meas'!Q14</f>
        <v>57.2</v>
      </c>
      <c r="Q8" s="245">
        <f>'Hepworth 2021 - WPF Meas'!R14</f>
        <v>61.2</v>
      </c>
      <c r="R8" s="245">
        <f>'Hepworth 2021 - WPF Meas'!S14</f>
        <v>58.8</v>
      </c>
      <c r="S8" s="245">
        <f>'Hepworth 2021 - WPF Meas'!T14</f>
        <v>58.5</v>
      </c>
      <c r="T8" s="245">
        <f>'Hepworth 2021 - WPF Meas'!U14</f>
        <v>59.5</v>
      </c>
      <c r="U8" s="245">
        <f>'Hepworth 2021 - WPF Meas'!V14</f>
        <v>58.3</v>
      </c>
      <c r="V8" s="245">
        <f>'Hepworth 2021 - WPF Meas'!W14</f>
        <v>59.5</v>
      </c>
      <c r="W8" s="245">
        <f>'Hepworth 2021 - WPF Meas'!X14</f>
        <v>62.7</v>
      </c>
      <c r="X8" s="245">
        <f>'Hepworth 2021 - WPF Meas'!Y14</f>
        <v>59.6</v>
      </c>
      <c r="Y8" s="245">
        <f>'Hepworth 2021 - WPF Meas'!Z14</f>
        <v>65.099999999999994</v>
      </c>
      <c r="Z8" s="245">
        <f>'Hepworth 2021 - WPF Meas'!AA14</f>
        <v>66.3</v>
      </c>
      <c r="AA8" s="245">
        <f>'Hepworth 2021 - WPF Meas'!AB14</f>
        <v>69.400000000000006</v>
      </c>
      <c r="AB8" s="245">
        <f>'Hepworth 2021 - WPF Meas'!AC14</f>
        <v>70.5</v>
      </c>
      <c r="AC8" s="245">
        <f>'Hepworth 2021 - WPF Meas'!AD14</f>
        <v>62.1</v>
      </c>
      <c r="AD8" s="245">
        <f>'Hepworth 2021 - WPF Meas'!AE14</f>
        <v>59.1</v>
      </c>
      <c r="AE8" s="245">
        <f>'Hepworth 2021 - WPF Meas'!AF14</f>
        <v>65.2</v>
      </c>
      <c r="AF8" s="245">
        <f>'Hepworth 2021 - WPF Meas'!AG14</f>
        <v>64</v>
      </c>
      <c r="AG8" s="245">
        <f>'Hepworth 2021 - WPF Meas'!AH14</f>
        <v>50.6</v>
      </c>
      <c r="AH8" s="245">
        <f>'Hepworth 2021 - WPF Meas'!AI14</f>
        <v>48.4</v>
      </c>
      <c r="AI8" s="245">
        <f>'Hepworth 2021 - WPF Meas'!AJ14</f>
        <v>45.9</v>
      </c>
      <c r="AJ8" s="245">
        <f>'Hepworth 2021 - WPF Meas'!AK14</f>
        <v>41.2</v>
      </c>
      <c r="AK8" s="245">
        <f>'Hepworth 2021 - WPF Meas'!AL14</f>
        <v>38.200000000000003</v>
      </c>
      <c r="AL8" s="245">
        <f>'Hepworth 2021 - WPF Meas'!AM14</f>
        <v>33.9</v>
      </c>
      <c r="AM8" s="246">
        <f>'Hepworth 2021 - WPF Meas'!AN14</f>
        <v>29.1</v>
      </c>
    </row>
    <row r="9" spans="2:39" x14ac:dyDescent="0.3">
      <c r="B9" s="361"/>
      <c r="C9" s="3" t="str">
        <f>'Hepworth 2021 - WPF Meas'!B15</f>
        <v>2021_Hep_WPF_48</v>
      </c>
      <c r="D9" s="3" t="s">
        <v>531</v>
      </c>
      <c r="E9" s="3" t="str">
        <f>'Hepworth 2021 - WPF Meas'!F15</f>
        <v>Pump on West side of BT1</v>
      </c>
      <c r="F9" s="124">
        <f>'Hepworth 2021 - WPF Meas'!J15</f>
        <v>76.5</v>
      </c>
      <c r="G9" s="292">
        <v>1</v>
      </c>
      <c r="H9" s="266" t="str">
        <f>'Hepworth 2021 - WPF Meas'!E15</f>
        <v xml:space="preserve">1m from BT 1 Aeration Landia Pump </v>
      </c>
      <c r="J9" s="129">
        <f>'Hepworth 2021 - WPF Meas'!K15</f>
        <v>60.5</v>
      </c>
      <c r="K9" s="127">
        <f>'Hepworth 2021 - WPF Meas'!L15</f>
        <v>59.3</v>
      </c>
      <c r="L9" s="127">
        <f>'Hepworth 2021 - WPF Meas'!M15</f>
        <v>60.6</v>
      </c>
      <c r="M9" s="127">
        <f>'Hepworth 2021 - WPF Meas'!N15</f>
        <v>60.9</v>
      </c>
      <c r="N9" s="127">
        <f>'Hepworth 2021 - WPF Meas'!O15</f>
        <v>58.5</v>
      </c>
      <c r="O9" s="127">
        <f>'Hepworth 2021 - WPF Meas'!P15</f>
        <v>60.3</v>
      </c>
      <c r="P9" s="127">
        <f>'Hepworth 2021 - WPF Meas'!Q15</f>
        <v>59</v>
      </c>
      <c r="Q9" s="127">
        <f>'Hepworth 2021 - WPF Meas'!R15</f>
        <v>59.9</v>
      </c>
      <c r="R9" s="127">
        <f>'Hepworth 2021 - WPF Meas'!S15</f>
        <v>62.3</v>
      </c>
      <c r="S9" s="127">
        <f>'Hepworth 2021 - WPF Meas'!T15</f>
        <v>62.2</v>
      </c>
      <c r="T9" s="127">
        <f>'Hepworth 2021 - WPF Meas'!U15</f>
        <v>61.1</v>
      </c>
      <c r="U9" s="127">
        <f>'Hepworth 2021 - WPF Meas'!V15</f>
        <v>60.2</v>
      </c>
      <c r="V9" s="127">
        <f>'Hepworth 2021 - WPF Meas'!W15</f>
        <v>62.5</v>
      </c>
      <c r="W9" s="127">
        <f>'Hepworth 2021 - WPF Meas'!X15</f>
        <v>62.8</v>
      </c>
      <c r="X9" s="127">
        <f>'Hepworth 2021 - WPF Meas'!Y15</f>
        <v>62.9</v>
      </c>
      <c r="Y9" s="127">
        <f>'Hepworth 2021 - WPF Meas'!Z15</f>
        <v>67.8</v>
      </c>
      <c r="Z9" s="127">
        <f>'Hepworth 2021 - WPF Meas'!AA15</f>
        <v>67.599999999999994</v>
      </c>
      <c r="AA9" s="127">
        <f>'Hepworth 2021 - WPF Meas'!AB15</f>
        <v>68.3</v>
      </c>
      <c r="AB9" s="127">
        <f>'Hepworth 2021 - WPF Meas'!AC15</f>
        <v>67.2</v>
      </c>
      <c r="AC9" s="127">
        <f>'Hepworth 2021 - WPF Meas'!AD15</f>
        <v>64.5</v>
      </c>
      <c r="AD9" s="127">
        <f>'Hepworth 2021 - WPF Meas'!AE15</f>
        <v>63.6</v>
      </c>
      <c r="AE9" s="127">
        <f>'Hepworth 2021 - WPF Meas'!AF15</f>
        <v>63.1</v>
      </c>
      <c r="AF9" s="127">
        <f>'Hepworth 2021 - WPF Meas'!AG15</f>
        <v>60.3</v>
      </c>
      <c r="AG9" s="127">
        <f>'Hepworth 2021 - WPF Meas'!AH15</f>
        <v>56</v>
      </c>
      <c r="AH9" s="127">
        <f>'Hepworth 2021 - WPF Meas'!AI15</f>
        <v>53.8</v>
      </c>
      <c r="AI9" s="127">
        <f>'Hepworth 2021 - WPF Meas'!AJ15</f>
        <v>53</v>
      </c>
      <c r="AJ9" s="127">
        <f>'Hepworth 2021 - WPF Meas'!AK15</f>
        <v>48.8</v>
      </c>
      <c r="AK9" s="127">
        <f>'Hepworth 2021 - WPF Meas'!AL15</f>
        <v>45.4</v>
      </c>
      <c r="AL9" s="127">
        <f>'Hepworth 2021 - WPF Meas'!AM15</f>
        <v>40.799999999999997</v>
      </c>
      <c r="AM9" s="128">
        <f>'Hepworth 2021 - WPF Meas'!AN15</f>
        <v>36.6</v>
      </c>
    </row>
    <row r="10" spans="2:39" x14ac:dyDescent="0.3">
      <c r="B10" s="361"/>
      <c r="C10" s="3" t="str">
        <f>'Hepworth 2021 - WPF Meas'!B16</f>
        <v>2021_Hep_WPF_49</v>
      </c>
      <c r="D10" s="3" t="s">
        <v>531</v>
      </c>
      <c r="E10" s="3" t="str">
        <f>'Hepworth 2021 - WPF Meas'!F16</f>
        <v>Pump on South side of BT1</v>
      </c>
      <c r="F10" s="124">
        <f>'Hepworth 2021 - WPF Meas'!J16</f>
        <v>78.2</v>
      </c>
      <c r="G10" s="292">
        <v>1</v>
      </c>
      <c r="H10" s="266" t="str">
        <f>'Hepworth 2021 - WPF Meas'!E16</f>
        <v xml:space="preserve">1m from BT 1 Aeration Landia Pump </v>
      </c>
      <c r="J10" s="129">
        <f>'Hepworth 2021 - WPF Meas'!K16</f>
        <v>62.5</v>
      </c>
      <c r="K10" s="127">
        <f>'Hepworth 2021 - WPF Meas'!L16</f>
        <v>60</v>
      </c>
      <c r="L10" s="127">
        <f>'Hepworth 2021 - WPF Meas'!M16</f>
        <v>60.1</v>
      </c>
      <c r="M10" s="127">
        <f>'Hepworth 2021 - WPF Meas'!N16</f>
        <v>66.8</v>
      </c>
      <c r="N10" s="127">
        <f>'Hepworth 2021 - WPF Meas'!O16</f>
        <v>62.5</v>
      </c>
      <c r="O10" s="127">
        <f>'Hepworth 2021 - WPF Meas'!P16</f>
        <v>63.9</v>
      </c>
      <c r="P10" s="127">
        <f>'Hepworth 2021 - WPF Meas'!Q16</f>
        <v>63.2</v>
      </c>
      <c r="Q10" s="127">
        <f>'Hepworth 2021 - WPF Meas'!R16</f>
        <v>64.5</v>
      </c>
      <c r="R10" s="127">
        <f>'Hepworth 2021 - WPF Meas'!S16</f>
        <v>66.5</v>
      </c>
      <c r="S10" s="127">
        <f>'Hepworth 2021 - WPF Meas'!T16</f>
        <v>65.3</v>
      </c>
      <c r="T10" s="127">
        <f>'Hepworth 2021 - WPF Meas'!U16</f>
        <v>62.1</v>
      </c>
      <c r="U10" s="127">
        <f>'Hepworth 2021 - WPF Meas'!V16</f>
        <v>65.400000000000006</v>
      </c>
      <c r="V10" s="127">
        <f>'Hepworth 2021 - WPF Meas'!W16</f>
        <v>66.099999999999994</v>
      </c>
      <c r="W10" s="127">
        <f>'Hepworth 2021 - WPF Meas'!X16</f>
        <v>68.400000000000006</v>
      </c>
      <c r="X10" s="127">
        <f>'Hepworth 2021 - WPF Meas'!Y16</f>
        <v>65.599999999999994</v>
      </c>
      <c r="Y10" s="127">
        <f>'Hepworth 2021 - WPF Meas'!Z16</f>
        <v>68</v>
      </c>
      <c r="Z10" s="127">
        <f>'Hepworth 2021 - WPF Meas'!AA16</f>
        <v>69.8</v>
      </c>
      <c r="AA10" s="127">
        <f>'Hepworth 2021 - WPF Meas'!AB16</f>
        <v>70.599999999999994</v>
      </c>
      <c r="AB10" s="127">
        <f>'Hepworth 2021 - WPF Meas'!AC16</f>
        <v>67.400000000000006</v>
      </c>
      <c r="AC10" s="127">
        <f>'Hepworth 2021 - WPF Meas'!AD16</f>
        <v>66.8</v>
      </c>
      <c r="AD10" s="127">
        <f>'Hepworth 2021 - WPF Meas'!AE16</f>
        <v>62</v>
      </c>
      <c r="AE10" s="127">
        <f>'Hepworth 2021 - WPF Meas'!AF16</f>
        <v>59.9</v>
      </c>
      <c r="AF10" s="127">
        <f>'Hepworth 2021 - WPF Meas'!AG16</f>
        <v>57.5</v>
      </c>
      <c r="AG10" s="127">
        <f>'Hepworth 2021 - WPF Meas'!AH16</f>
        <v>54.3</v>
      </c>
      <c r="AH10" s="127">
        <f>'Hepworth 2021 - WPF Meas'!AI16</f>
        <v>51.4</v>
      </c>
      <c r="AI10" s="127">
        <f>'Hepworth 2021 - WPF Meas'!AJ16</f>
        <v>49.2</v>
      </c>
      <c r="AJ10" s="127">
        <f>'Hepworth 2021 - WPF Meas'!AK16</f>
        <v>46</v>
      </c>
      <c r="AK10" s="127">
        <f>'Hepworth 2021 - WPF Meas'!AL16</f>
        <v>41.8</v>
      </c>
      <c r="AL10" s="127">
        <f>'Hepworth 2021 - WPF Meas'!AM16</f>
        <v>36.1</v>
      </c>
      <c r="AM10" s="128">
        <f>'Hepworth 2021 - WPF Meas'!AN16</f>
        <v>29.1</v>
      </c>
    </row>
    <row r="11" spans="2:39" ht="15" thickBot="1" x14ac:dyDescent="0.35">
      <c r="B11" s="404"/>
      <c r="C11" s="277" t="str">
        <f>'Hepworth 2021 - WPF Meas'!B17</f>
        <v>2021_Hep_WPF_50</v>
      </c>
      <c r="D11" s="277" t="s">
        <v>531</v>
      </c>
      <c r="E11" s="277" t="str">
        <f>'Hepworth 2021 - WPF Meas'!F17</f>
        <v>Pump on East side of BT1</v>
      </c>
      <c r="F11" s="126">
        <f>'Hepworth 2021 - WPF Meas'!J17</f>
        <v>79.099999999999994</v>
      </c>
      <c r="G11" s="316">
        <v>1</v>
      </c>
      <c r="H11" s="267" t="str">
        <f>'Hepworth 2021 - WPF Meas'!E17</f>
        <v xml:space="preserve">1m from BT 1 Aeration Landia Pump </v>
      </c>
      <c r="J11" s="247">
        <f>'Hepworth 2021 - WPF Meas'!K17</f>
        <v>64.599999999999994</v>
      </c>
      <c r="K11" s="248">
        <f>'Hepworth 2021 - WPF Meas'!L17</f>
        <v>59.6</v>
      </c>
      <c r="L11" s="248">
        <f>'Hepworth 2021 - WPF Meas'!M17</f>
        <v>58.5</v>
      </c>
      <c r="M11" s="248">
        <f>'Hepworth 2021 - WPF Meas'!N17</f>
        <v>60.2</v>
      </c>
      <c r="N11" s="248">
        <f>'Hepworth 2021 - WPF Meas'!O17</f>
        <v>61.3</v>
      </c>
      <c r="O11" s="248">
        <f>'Hepworth 2021 - WPF Meas'!P17</f>
        <v>63</v>
      </c>
      <c r="P11" s="248">
        <f>'Hepworth 2021 - WPF Meas'!Q17</f>
        <v>62</v>
      </c>
      <c r="Q11" s="248">
        <f>'Hepworth 2021 - WPF Meas'!R17</f>
        <v>62.5</v>
      </c>
      <c r="R11" s="248">
        <f>'Hepworth 2021 - WPF Meas'!S17</f>
        <v>63.6</v>
      </c>
      <c r="S11" s="248">
        <f>'Hepworth 2021 - WPF Meas'!T17</f>
        <v>62.6</v>
      </c>
      <c r="T11" s="248">
        <f>'Hepworth 2021 - WPF Meas'!U17</f>
        <v>61.6</v>
      </c>
      <c r="U11" s="248">
        <f>'Hepworth 2021 - WPF Meas'!V17</f>
        <v>63.8</v>
      </c>
      <c r="V11" s="248">
        <f>'Hepworth 2021 - WPF Meas'!W17</f>
        <v>63.6</v>
      </c>
      <c r="W11" s="248">
        <f>'Hepworth 2021 - WPF Meas'!X17</f>
        <v>67.099999999999994</v>
      </c>
      <c r="X11" s="248">
        <f>'Hepworth 2021 - WPF Meas'!Y17</f>
        <v>65.400000000000006</v>
      </c>
      <c r="Y11" s="248">
        <f>'Hepworth 2021 - WPF Meas'!Z17</f>
        <v>69.8</v>
      </c>
      <c r="Z11" s="248">
        <f>'Hepworth 2021 - WPF Meas'!AA17</f>
        <v>71.400000000000006</v>
      </c>
      <c r="AA11" s="248">
        <f>'Hepworth 2021 - WPF Meas'!AB17</f>
        <v>71.8</v>
      </c>
      <c r="AB11" s="248">
        <f>'Hepworth 2021 - WPF Meas'!AC17</f>
        <v>70</v>
      </c>
      <c r="AC11" s="248">
        <f>'Hepworth 2021 - WPF Meas'!AD17</f>
        <v>66.5</v>
      </c>
      <c r="AD11" s="248">
        <f>'Hepworth 2021 - WPF Meas'!AE17</f>
        <v>64.7</v>
      </c>
      <c r="AE11" s="248">
        <f>'Hepworth 2021 - WPF Meas'!AF17</f>
        <v>63.1</v>
      </c>
      <c r="AF11" s="248">
        <f>'Hepworth 2021 - WPF Meas'!AG17</f>
        <v>61.1</v>
      </c>
      <c r="AG11" s="248">
        <f>'Hepworth 2021 - WPF Meas'!AH17</f>
        <v>57.7</v>
      </c>
      <c r="AH11" s="248">
        <f>'Hepworth 2021 - WPF Meas'!AI17</f>
        <v>54.7</v>
      </c>
      <c r="AI11" s="248">
        <f>'Hepworth 2021 - WPF Meas'!AJ17</f>
        <v>53.2</v>
      </c>
      <c r="AJ11" s="248">
        <f>'Hepworth 2021 - WPF Meas'!AK17</f>
        <v>48.8</v>
      </c>
      <c r="AK11" s="248">
        <f>'Hepworth 2021 - WPF Meas'!AL17</f>
        <v>44</v>
      </c>
      <c r="AL11" s="248">
        <f>'Hepworth 2021 - WPF Meas'!AM17</f>
        <v>39.700000000000003</v>
      </c>
      <c r="AM11" s="249">
        <f>'Hepworth 2021 - WPF Meas'!AN17</f>
        <v>34.299999999999997</v>
      </c>
    </row>
    <row r="12" spans="2:39" x14ac:dyDescent="0.3">
      <c r="B12" s="210"/>
      <c r="C12" s="4"/>
      <c r="D12" s="210"/>
      <c r="E12" s="210"/>
      <c r="F12" s="184"/>
      <c r="G12" s="184"/>
      <c r="H12" s="217"/>
    </row>
    <row r="13" spans="2:39" ht="23.4" x14ac:dyDescent="0.3">
      <c r="B13" s="415" t="s">
        <v>544</v>
      </c>
      <c r="C13" s="415"/>
      <c r="D13" s="415"/>
      <c r="E13" s="415"/>
      <c r="F13" s="415"/>
      <c r="G13" s="415"/>
      <c r="H13" s="415"/>
      <c r="I13" s="415"/>
      <c r="J13" s="415"/>
      <c r="K13" s="415"/>
    </row>
    <row r="14" spans="2:39" ht="23.4" x14ac:dyDescent="0.3">
      <c r="B14" s="416" t="s">
        <v>738</v>
      </c>
      <c r="C14" s="416"/>
      <c r="D14" s="416"/>
      <c r="E14" s="416"/>
      <c r="F14" s="416"/>
      <c r="G14" s="416"/>
      <c r="H14" s="416"/>
      <c r="I14" s="416"/>
      <c r="J14" s="416"/>
      <c r="K14" s="416"/>
    </row>
    <row r="16" spans="2:39" ht="25.8" x14ac:dyDescent="0.5">
      <c r="B16" s="177" t="s">
        <v>545</v>
      </c>
      <c r="C16" s="176"/>
      <c r="D16" s="176"/>
      <c r="E16" s="176"/>
      <c r="F16" s="176"/>
      <c r="G16" s="176"/>
      <c r="H16" s="176"/>
      <c r="I16" s="176"/>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6"/>
      <c r="AL16" s="176"/>
      <c r="AM16" s="176"/>
    </row>
    <row r="17" spans="2:39" ht="15" thickBot="1" x14ac:dyDescent="0.35"/>
    <row r="18" spans="2:39" ht="15" thickBot="1" x14ac:dyDescent="0.35">
      <c r="B18" s="190" t="s">
        <v>341</v>
      </c>
      <c r="J18" s="409" t="s">
        <v>270</v>
      </c>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1"/>
    </row>
    <row r="19" spans="2:39" ht="16.5" customHeight="1" thickBot="1" x14ac:dyDescent="0.35">
      <c r="J19" s="365" t="s">
        <v>41</v>
      </c>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67"/>
    </row>
    <row r="20" spans="2:39" ht="15" thickBot="1" x14ac:dyDescent="0.35">
      <c r="B20" s="1" t="s">
        <v>540</v>
      </c>
      <c r="C20" s="293" t="s">
        <v>530</v>
      </c>
      <c r="D20" s="213" t="s">
        <v>210</v>
      </c>
      <c r="E20" s="214" t="s">
        <v>208</v>
      </c>
      <c r="F20" s="199" t="s">
        <v>541</v>
      </c>
      <c r="J20" s="386" t="s">
        <v>542</v>
      </c>
      <c r="K20" s="395"/>
      <c r="L20" s="395"/>
      <c r="M20" s="395"/>
      <c r="N20" s="395"/>
      <c r="O20" s="395"/>
      <c r="P20" s="395"/>
      <c r="Q20" s="395"/>
      <c r="R20" s="395"/>
      <c r="S20" s="395"/>
      <c r="T20" s="395"/>
      <c r="U20" s="395"/>
      <c r="V20" s="395"/>
      <c r="W20" s="395"/>
      <c r="X20" s="395"/>
      <c r="Y20" s="395"/>
      <c r="Z20" s="395"/>
      <c r="AA20" s="395"/>
      <c r="AB20" s="395"/>
      <c r="AC20" s="395"/>
      <c r="AD20" s="395"/>
      <c r="AE20" s="395"/>
      <c r="AF20" s="395"/>
      <c r="AG20" s="395"/>
      <c r="AH20" s="395"/>
      <c r="AI20" s="395"/>
      <c r="AJ20" s="395"/>
      <c r="AK20" s="395"/>
      <c r="AL20" s="395"/>
      <c r="AM20" s="424"/>
    </row>
    <row r="21" spans="2:39" x14ac:dyDescent="0.3">
      <c r="B21" s="223" t="str">
        <f>E8</f>
        <v>Pump on North side of BT1</v>
      </c>
      <c r="C21" s="63" t="str">
        <f>C8</f>
        <v>2021_Hep_WPF_47</v>
      </c>
      <c r="D21" s="63" t="s">
        <v>531</v>
      </c>
      <c r="E21" s="63" t="str">
        <f>E8</f>
        <v>Pump on North side of BT1</v>
      </c>
      <c r="F21" s="106">
        <f>F8+(10*LOG(G8))+11</f>
        <v>87.8</v>
      </c>
      <c r="G21" s="53" t="s">
        <v>17</v>
      </c>
      <c r="H21" s="259" t="s">
        <v>17</v>
      </c>
      <c r="J21" s="194">
        <f>J8+(10*LOG(1))+11</f>
        <v>74.099999999999994</v>
      </c>
      <c r="K21" s="88">
        <f t="shared" ref="K21:AM24" si="0">K8+(10*LOG(1))+11</f>
        <v>67.5</v>
      </c>
      <c r="L21" s="88">
        <f t="shared" si="0"/>
        <v>70.099999999999994</v>
      </c>
      <c r="M21" s="88">
        <f t="shared" si="0"/>
        <v>72.8</v>
      </c>
      <c r="N21" s="88">
        <f t="shared" si="0"/>
        <v>70.400000000000006</v>
      </c>
      <c r="O21" s="88">
        <f t="shared" si="0"/>
        <v>71.7</v>
      </c>
      <c r="P21" s="88">
        <f t="shared" si="0"/>
        <v>68.2</v>
      </c>
      <c r="Q21" s="88">
        <f t="shared" si="0"/>
        <v>72.2</v>
      </c>
      <c r="R21" s="88">
        <f t="shared" si="0"/>
        <v>69.8</v>
      </c>
      <c r="S21" s="88">
        <f t="shared" si="0"/>
        <v>69.5</v>
      </c>
      <c r="T21" s="88">
        <f t="shared" si="0"/>
        <v>70.5</v>
      </c>
      <c r="U21" s="88">
        <f t="shared" si="0"/>
        <v>69.3</v>
      </c>
      <c r="V21" s="88">
        <f t="shared" si="0"/>
        <v>70.5</v>
      </c>
      <c r="W21" s="88">
        <f t="shared" si="0"/>
        <v>73.7</v>
      </c>
      <c r="X21" s="88">
        <f t="shared" si="0"/>
        <v>70.599999999999994</v>
      </c>
      <c r="Y21" s="88">
        <f t="shared" si="0"/>
        <v>76.099999999999994</v>
      </c>
      <c r="Z21" s="88">
        <f t="shared" si="0"/>
        <v>77.3</v>
      </c>
      <c r="AA21" s="88">
        <f t="shared" si="0"/>
        <v>80.400000000000006</v>
      </c>
      <c r="AB21" s="88">
        <f t="shared" si="0"/>
        <v>81.5</v>
      </c>
      <c r="AC21" s="88">
        <f t="shared" si="0"/>
        <v>73.099999999999994</v>
      </c>
      <c r="AD21" s="88">
        <f t="shared" si="0"/>
        <v>70.099999999999994</v>
      </c>
      <c r="AE21" s="88">
        <f t="shared" si="0"/>
        <v>76.2</v>
      </c>
      <c r="AF21" s="88">
        <f t="shared" si="0"/>
        <v>75</v>
      </c>
      <c r="AG21" s="88">
        <f t="shared" si="0"/>
        <v>61.6</v>
      </c>
      <c r="AH21" s="88">
        <f t="shared" si="0"/>
        <v>59.4</v>
      </c>
      <c r="AI21" s="88">
        <f t="shared" si="0"/>
        <v>56.9</v>
      </c>
      <c r="AJ21" s="88">
        <f t="shared" si="0"/>
        <v>52.2</v>
      </c>
      <c r="AK21" s="88">
        <f t="shared" si="0"/>
        <v>49.2</v>
      </c>
      <c r="AL21" s="88">
        <f t="shared" si="0"/>
        <v>44.9</v>
      </c>
      <c r="AM21" s="89">
        <f t="shared" si="0"/>
        <v>40.1</v>
      </c>
    </row>
    <row r="22" spans="2:39" x14ac:dyDescent="0.3">
      <c r="B22" s="236" t="str">
        <f t="shared" ref="B22:B24" si="1">E9</f>
        <v>Pump on West side of BT1</v>
      </c>
      <c r="C22" t="str">
        <f t="shared" ref="C22:C24" si="2">C9</f>
        <v>2021_Hep_WPF_48</v>
      </c>
      <c r="D22" t="s">
        <v>531</v>
      </c>
      <c r="E22" t="str">
        <f t="shared" ref="E22:E24" si="3">E9</f>
        <v>Pump on West side of BT1</v>
      </c>
      <c r="F22" s="90">
        <f t="shared" ref="F22:F24" si="4">F9+(10*LOG(G9))+11</f>
        <v>87.5</v>
      </c>
      <c r="G22" s="54" t="s">
        <v>17</v>
      </c>
      <c r="H22" s="260" t="s">
        <v>17</v>
      </c>
      <c r="J22" s="81">
        <f t="shared" ref="J22:Y24" si="5">J9+(10*LOG(1))+11</f>
        <v>71.5</v>
      </c>
      <c r="K22" s="32">
        <f t="shared" si="5"/>
        <v>70.3</v>
      </c>
      <c r="L22" s="32">
        <f t="shared" si="5"/>
        <v>71.599999999999994</v>
      </c>
      <c r="M22" s="32">
        <f t="shared" si="5"/>
        <v>71.900000000000006</v>
      </c>
      <c r="N22" s="32">
        <f t="shared" si="5"/>
        <v>69.5</v>
      </c>
      <c r="O22" s="32">
        <f t="shared" si="5"/>
        <v>71.3</v>
      </c>
      <c r="P22" s="32">
        <f t="shared" si="5"/>
        <v>70</v>
      </c>
      <c r="Q22" s="32">
        <f t="shared" si="5"/>
        <v>70.900000000000006</v>
      </c>
      <c r="R22" s="32">
        <f t="shared" si="5"/>
        <v>73.3</v>
      </c>
      <c r="S22" s="32">
        <f t="shared" si="5"/>
        <v>73.2</v>
      </c>
      <c r="T22" s="32">
        <f t="shared" si="5"/>
        <v>72.099999999999994</v>
      </c>
      <c r="U22" s="32">
        <f t="shared" si="5"/>
        <v>71.2</v>
      </c>
      <c r="V22" s="32">
        <f t="shared" si="5"/>
        <v>73.5</v>
      </c>
      <c r="W22" s="32">
        <f t="shared" si="5"/>
        <v>73.8</v>
      </c>
      <c r="X22" s="32">
        <f t="shared" si="5"/>
        <v>73.900000000000006</v>
      </c>
      <c r="Y22" s="32">
        <f t="shared" si="5"/>
        <v>78.8</v>
      </c>
      <c r="Z22" s="32">
        <f t="shared" si="0"/>
        <v>78.599999999999994</v>
      </c>
      <c r="AA22" s="32">
        <f t="shared" si="0"/>
        <v>79.3</v>
      </c>
      <c r="AB22" s="32">
        <f t="shared" si="0"/>
        <v>78.2</v>
      </c>
      <c r="AC22" s="32">
        <f t="shared" si="0"/>
        <v>75.5</v>
      </c>
      <c r="AD22" s="32">
        <f t="shared" si="0"/>
        <v>74.599999999999994</v>
      </c>
      <c r="AE22" s="32">
        <f t="shared" si="0"/>
        <v>74.099999999999994</v>
      </c>
      <c r="AF22" s="32">
        <f t="shared" si="0"/>
        <v>71.3</v>
      </c>
      <c r="AG22" s="32">
        <f t="shared" si="0"/>
        <v>67</v>
      </c>
      <c r="AH22" s="32">
        <f t="shared" si="0"/>
        <v>64.8</v>
      </c>
      <c r="AI22" s="32">
        <f t="shared" si="0"/>
        <v>64</v>
      </c>
      <c r="AJ22" s="32">
        <f t="shared" si="0"/>
        <v>59.8</v>
      </c>
      <c r="AK22" s="32">
        <f t="shared" si="0"/>
        <v>56.4</v>
      </c>
      <c r="AL22" s="32">
        <f t="shared" si="0"/>
        <v>51.8</v>
      </c>
      <c r="AM22" s="82">
        <f t="shared" si="0"/>
        <v>47.6</v>
      </c>
    </row>
    <row r="23" spans="2:39" x14ac:dyDescent="0.3">
      <c r="B23" s="236" t="str">
        <f t="shared" si="1"/>
        <v>Pump on South side of BT1</v>
      </c>
      <c r="C23" t="str">
        <f t="shared" si="2"/>
        <v>2021_Hep_WPF_49</v>
      </c>
      <c r="D23" t="s">
        <v>531</v>
      </c>
      <c r="E23" t="str">
        <f t="shared" si="3"/>
        <v>Pump on South side of BT1</v>
      </c>
      <c r="F23" s="90">
        <f t="shared" si="4"/>
        <v>89.2</v>
      </c>
      <c r="G23" s="54" t="s">
        <v>17</v>
      </c>
      <c r="H23" s="260" t="s">
        <v>17</v>
      </c>
      <c r="J23" s="81">
        <f t="shared" si="5"/>
        <v>73.5</v>
      </c>
      <c r="K23" s="32">
        <f t="shared" si="0"/>
        <v>71</v>
      </c>
      <c r="L23" s="32">
        <f t="shared" si="0"/>
        <v>71.099999999999994</v>
      </c>
      <c r="M23" s="32">
        <f t="shared" si="0"/>
        <v>77.8</v>
      </c>
      <c r="N23" s="32">
        <f t="shared" si="0"/>
        <v>73.5</v>
      </c>
      <c r="O23" s="32">
        <f t="shared" si="0"/>
        <v>74.900000000000006</v>
      </c>
      <c r="P23" s="32">
        <f t="shared" si="0"/>
        <v>74.2</v>
      </c>
      <c r="Q23" s="32">
        <f t="shared" si="0"/>
        <v>75.5</v>
      </c>
      <c r="R23" s="32">
        <f t="shared" si="0"/>
        <v>77.5</v>
      </c>
      <c r="S23" s="32">
        <f t="shared" si="0"/>
        <v>76.3</v>
      </c>
      <c r="T23" s="32">
        <f t="shared" si="0"/>
        <v>73.099999999999994</v>
      </c>
      <c r="U23" s="32">
        <f t="shared" si="0"/>
        <v>76.400000000000006</v>
      </c>
      <c r="V23" s="32">
        <f t="shared" si="0"/>
        <v>77.099999999999994</v>
      </c>
      <c r="W23" s="32">
        <f t="shared" si="0"/>
        <v>79.400000000000006</v>
      </c>
      <c r="X23" s="32">
        <f t="shared" si="0"/>
        <v>76.599999999999994</v>
      </c>
      <c r="Y23" s="32">
        <f t="shared" si="0"/>
        <v>79</v>
      </c>
      <c r="Z23" s="32">
        <f t="shared" si="0"/>
        <v>80.8</v>
      </c>
      <c r="AA23" s="32">
        <f t="shared" si="0"/>
        <v>81.599999999999994</v>
      </c>
      <c r="AB23" s="32">
        <f t="shared" si="0"/>
        <v>78.400000000000006</v>
      </c>
      <c r="AC23" s="32">
        <f t="shared" si="0"/>
        <v>77.8</v>
      </c>
      <c r="AD23" s="32">
        <f t="shared" si="0"/>
        <v>73</v>
      </c>
      <c r="AE23" s="32">
        <f t="shared" si="0"/>
        <v>70.900000000000006</v>
      </c>
      <c r="AF23" s="32">
        <f t="shared" si="0"/>
        <v>68.5</v>
      </c>
      <c r="AG23" s="32">
        <f t="shared" si="0"/>
        <v>65.3</v>
      </c>
      <c r="AH23" s="32">
        <f t="shared" si="0"/>
        <v>62.4</v>
      </c>
      <c r="AI23" s="32">
        <f t="shared" si="0"/>
        <v>60.2</v>
      </c>
      <c r="AJ23" s="32">
        <f t="shared" si="0"/>
        <v>57</v>
      </c>
      <c r="AK23" s="32">
        <f t="shared" si="0"/>
        <v>52.8</v>
      </c>
      <c r="AL23" s="32">
        <f t="shared" si="0"/>
        <v>47.1</v>
      </c>
      <c r="AM23" s="82">
        <f t="shared" si="0"/>
        <v>40.1</v>
      </c>
    </row>
    <row r="24" spans="2:39" ht="15" thickBot="1" x14ac:dyDescent="0.35">
      <c r="B24" s="211" t="str">
        <f t="shared" si="1"/>
        <v>Pump on East side of BT1</v>
      </c>
      <c r="C24" s="22" t="str">
        <f t="shared" si="2"/>
        <v>2021_Hep_WPF_50</v>
      </c>
      <c r="D24" s="22" t="s">
        <v>531</v>
      </c>
      <c r="E24" s="22" t="str">
        <f t="shared" si="3"/>
        <v>Pump on East side of BT1</v>
      </c>
      <c r="F24" s="105">
        <f t="shared" si="4"/>
        <v>90.1</v>
      </c>
      <c r="G24" s="55" t="s">
        <v>17</v>
      </c>
      <c r="H24" s="261" t="s">
        <v>17</v>
      </c>
      <c r="J24" s="83">
        <f t="shared" si="5"/>
        <v>75.599999999999994</v>
      </c>
      <c r="K24" s="84">
        <f t="shared" si="0"/>
        <v>70.599999999999994</v>
      </c>
      <c r="L24" s="84">
        <f t="shared" si="0"/>
        <v>69.5</v>
      </c>
      <c r="M24" s="84">
        <f t="shared" si="0"/>
        <v>71.2</v>
      </c>
      <c r="N24" s="84">
        <f t="shared" si="0"/>
        <v>72.3</v>
      </c>
      <c r="O24" s="84">
        <f t="shared" si="0"/>
        <v>74</v>
      </c>
      <c r="P24" s="84">
        <f t="shared" si="0"/>
        <v>73</v>
      </c>
      <c r="Q24" s="84">
        <f t="shared" si="0"/>
        <v>73.5</v>
      </c>
      <c r="R24" s="84">
        <f t="shared" si="0"/>
        <v>74.599999999999994</v>
      </c>
      <c r="S24" s="84">
        <f t="shared" si="0"/>
        <v>73.599999999999994</v>
      </c>
      <c r="T24" s="84">
        <f t="shared" si="0"/>
        <v>72.599999999999994</v>
      </c>
      <c r="U24" s="84">
        <f t="shared" si="0"/>
        <v>74.8</v>
      </c>
      <c r="V24" s="84">
        <f t="shared" si="0"/>
        <v>74.599999999999994</v>
      </c>
      <c r="W24" s="84">
        <f t="shared" si="0"/>
        <v>78.099999999999994</v>
      </c>
      <c r="X24" s="84">
        <f t="shared" si="0"/>
        <v>76.400000000000006</v>
      </c>
      <c r="Y24" s="84">
        <f t="shared" si="0"/>
        <v>80.8</v>
      </c>
      <c r="Z24" s="84">
        <f t="shared" si="0"/>
        <v>82.4</v>
      </c>
      <c r="AA24" s="84">
        <f t="shared" si="0"/>
        <v>82.8</v>
      </c>
      <c r="AB24" s="84">
        <f t="shared" si="0"/>
        <v>81</v>
      </c>
      <c r="AC24" s="84">
        <f t="shared" si="0"/>
        <v>77.5</v>
      </c>
      <c r="AD24" s="84">
        <f t="shared" si="0"/>
        <v>75.7</v>
      </c>
      <c r="AE24" s="84">
        <f t="shared" si="0"/>
        <v>74.099999999999994</v>
      </c>
      <c r="AF24" s="84">
        <f t="shared" si="0"/>
        <v>72.099999999999994</v>
      </c>
      <c r="AG24" s="84">
        <f t="shared" si="0"/>
        <v>68.7</v>
      </c>
      <c r="AH24" s="84">
        <f t="shared" si="0"/>
        <v>65.7</v>
      </c>
      <c r="AI24" s="84">
        <f t="shared" si="0"/>
        <v>64.2</v>
      </c>
      <c r="AJ24" s="84">
        <f t="shared" si="0"/>
        <v>59.8</v>
      </c>
      <c r="AK24" s="84">
        <f t="shared" si="0"/>
        <v>55</v>
      </c>
      <c r="AL24" s="84">
        <f t="shared" si="0"/>
        <v>50.7</v>
      </c>
      <c r="AM24" s="85">
        <f t="shared" si="0"/>
        <v>45.3</v>
      </c>
    </row>
    <row r="26" spans="2:39" x14ac:dyDescent="0.3">
      <c r="B26" s="10" t="s">
        <v>643</v>
      </c>
    </row>
  </sheetData>
  <mergeCells count="9">
    <mergeCell ref="J20:AM20"/>
    <mergeCell ref="J5:AM5"/>
    <mergeCell ref="F6:G6"/>
    <mergeCell ref="J6:AM6"/>
    <mergeCell ref="B8:B11"/>
    <mergeCell ref="B13:K13"/>
    <mergeCell ref="B14:K14"/>
    <mergeCell ref="J18:AM18"/>
    <mergeCell ref="J19:AM1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EDC5-0B7C-40BE-889B-22E11D6BDC3A}">
  <sheetPr>
    <tabColor rgb="FF99FF99"/>
  </sheetPr>
  <dimension ref="C2:GF64"/>
  <sheetViews>
    <sheetView topLeftCell="AG1" workbookViewId="0">
      <selection activeCell="BH28" sqref="BH28"/>
    </sheetView>
  </sheetViews>
  <sheetFormatPr defaultRowHeight="14.4" x14ac:dyDescent="0.3"/>
  <cols>
    <col min="3" max="3" width="47.21875" bestFit="1" customWidth="1"/>
    <col min="4" max="5" width="5.77734375" bestFit="1" customWidth="1"/>
    <col min="6" max="6" width="17.77734375" bestFit="1" customWidth="1"/>
    <col min="8" max="8" width="11.21875" customWidth="1"/>
    <col min="9" max="9" width="4.44140625" bestFit="1" customWidth="1"/>
    <col min="11" max="11" width="22.6640625" bestFit="1" customWidth="1"/>
    <col min="12" max="16" width="5" bestFit="1" customWidth="1"/>
    <col min="17" max="18" width="5" customWidth="1"/>
    <col min="19" max="19" width="5" bestFit="1" customWidth="1"/>
    <col min="21" max="21" width="11" customWidth="1"/>
    <col min="22" max="22" width="4.33203125" bestFit="1" customWidth="1"/>
    <col min="23" max="23" width="6.77734375" customWidth="1"/>
    <col min="24" max="24" width="22.6640625" bestFit="1" customWidth="1"/>
    <col min="25" max="32" width="5" bestFit="1" customWidth="1"/>
    <col min="34" max="34" width="10.44140625" customWidth="1"/>
    <col min="35" max="35" width="4.33203125" bestFit="1" customWidth="1"/>
    <col min="37" max="37" width="22.6640625" bestFit="1" customWidth="1"/>
    <col min="38" max="45" width="5" bestFit="1" customWidth="1"/>
    <col min="47" max="47" width="10.77734375" customWidth="1"/>
    <col min="48" max="48" width="4.33203125" bestFit="1" customWidth="1"/>
    <col min="50" max="50" width="22.6640625" bestFit="1" customWidth="1"/>
    <col min="51" max="58" width="5" bestFit="1" customWidth="1"/>
    <col min="60" max="60" width="10" customWidth="1"/>
    <col min="61" max="61" width="4.33203125" bestFit="1" customWidth="1"/>
    <col min="63" max="63" width="22.6640625" bestFit="1" customWidth="1"/>
    <col min="64" max="71" width="5" bestFit="1" customWidth="1"/>
    <col min="73" max="73" width="10.33203125" customWidth="1"/>
    <col min="74" max="74" width="4.77734375" bestFit="1" customWidth="1"/>
    <col min="76" max="76" width="22.6640625" bestFit="1" customWidth="1"/>
    <col min="77" max="84" width="5" bestFit="1" customWidth="1"/>
    <col min="86" max="86" width="10.44140625" customWidth="1"/>
    <col min="87" max="87" width="4.77734375" bestFit="1" customWidth="1"/>
    <col min="88" max="88" width="8.88671875" customWidth="1"/>
    <col min="89" max="89" width="22.6640625" bestFit="1" customWidth="1"/>
    <col min="90" max="97" width="5" bestFit="1" customWidth="1"/>
    <col min="99" max="99" width="14" bestFit="1" customWidth="1"/>
    <col min="100" max="100" width="4.77734375" bestFit="1" customWidth="1"/>
    <col min="101" max="101" width="8.88671875" customWidth="1"/>
    <col min="102" max="102" width="22.6640625" bestFit="1" customWidth="1"/>
    <col min="103" max="110" width="5" bestFit="1" customWidth="1"/>
    <col min="112" max="112" width="11.109375" customWidth="1"/>
    <col min="115" max="115" width="22.6640625" bestFit="1" customWidth="1"/>
    <col min="116" max="123" width="5" bestFit="1" customWidth="1"/>
    <col min="125" max="125" width="10.44140625" customWidth="1"/>
    <col min="126" max="126" width="4.33203125" bestFit="1" customWidth="1"/>
    <col min="128" max="128" width="22.6640625" bestFit="1" customWidth="1"/>
    <col min="129" max="136" width="5" bestFit="1" customWidth="1"/>
    <col min="138" max="138" width="10.33203125" bestFit="1" customWidth="1"/>
    <col min="139" max="139" width="5.21875" bestFit="1" customWidth="1"/>
    <col min="141" max="141" width="22.6640625" bestFit="1" customWidth="1"/>
    <col min="142" max="149" width="5" bestFit="1" customWidth="1"/>
    <col min="151" max="151" width="10.33203125" bestFit="1" customWidth="1"/>
    <col min="152" max="152" width="5.21875" bestFit="1" customWidth="1"/>
    <col min="154" max="154" width="22.6640625" bestFit="1" customWidth="1"/>
    <col min="155" max="162" width="5" bestFit="1" customWidth="1"/>
    <col min="167" max="167" width="22.6640625" bestFit="1" customWidth="1"/>
    <col min="168" max="175" width="5" bestFit="1" customWidth="1"/>
    <col min="177" max="177" width="10.33203125" bestFit="1" customWidth="1"/>
    <col min="178" max="178" width="5.21875" bestFit="1" customWidth="1"/>
    <col min="180" max="180" width="22.6640625" bestFit="1" customWidth="1"/>
    <col min="181" max="188" width="5" bestFit="1" customWidth="1"/>
  </cols>
  <sheetData>
    <row r="2" spans="3:188" ht="28.8" x14ac:dyDescent="0.3">
      <c r="C2" s="2" t="s">
        <v>739</v>
      </c>
      <c r="H2" s="208" t="s">
        <v>576</v>
      </c>
      <c r="N2" s="1"/>
      <c r="U2" s="208" t="s">
        <v>576</v>
      </c>
      <c r="AA2" s="1"/>
      <c r="AH2" s="208" t="s">
        <v>580</v>
      </c>
      <c r="AN2" s="1"/>
      <c r="AU2" s="208" t="s">
        <v>740</v>
      </c>
      <c r="BA2" s="1"/>
      <c r="BH2" s="208" t="s">
        <v>741</v>
      </c>
      <c r="BN2" s="1"/>
      <c r="BU2" s="208" t="s">
        <v>742</v>
      </c>
      <c r="CA2" s="1"/>
      <c r="CH2" s="208" t="s">
        <v>743</v>
      </c>
      <c r="CN2" s="1"/>
      <c r="CU2" s="208" t="s">
        <v>628</v>
      </c>
      <c r="DA2" s="1"/>
      <c r="DH2" s="208" t="s">
        <v>669</v>
      </c>
      <c r="DN2" s="1"/>
      <c r="DU2" s="208" t="s">
        <v>652</v>
      </c>
      <c r="EA2" s="1"/>
      <c r="EH2" s="208" t="s">
        <v>653</v>
      </c>
      <c r="EN2" s="1"/>
      <c r="EU2" s="208" t="s">
        <v>670</v>
      </c>
      <c r="FA2" s="1"/>
      <c r="FH2" s="208" t="s">
        <v>671</v>
      </c>
      <c r="FN2" s="1"/>
      <c r="FU2" s="208" t="s">
        <v>671</v>
      </c>
      <c r="GA2" s="1"/>
    </row>
    <row r="3" spans="3:188" x14ac:dyDescent="0.3">
      <c r="H3" s="1" t="s">
        <v>581</v>
      </c>
      <c r="I3" t="s">
        <v>575</v>
      </c>
      <c r="U3" s="1" t="s">
        <v>581</v>
      </c>
      <c r="V3" t="s">
        <v>577</v>
      </c>
      <c r="AH3" s="1" t="s">
        <v>581</v>
      </c>
      <c r="AI3" t="s">
        <v>582</v>
      </c>
      <c r="AU3" s="1" t="s">
        <v>581</v>
      </c>
      <c r="AV3" t="s">
        <v>622</v>
      </c>
      <c r="BH3" s="1" t="s">
        <v>581</v>
      </c>
      <c r="BI3" t="s">
        <v>623</v>
      </c>
      <c r="BU3" s="1" t="s">
        <v>581</v>
      </c>
      <c r="BV3" t="s">
        <v>624</v>
      </c>
      <c r="CH3" s="1" t="s">
        <v>581</v>
      </c>
      <c r="CI3" t="s">
        <v>625</v>
      </c>
      <c r="CU3" s="1" t="s">
        <v>581</v>
      </c>
      <c r="CV3" t="s">
        <v>629</v>
      </c>
      <c r="DH3" s="1" t="s">
        <v>581</v>
      </c>
      <c r="DI3" t="s">
        <v>654</v>
      </c>
      <c r="DU3" s="1" t="s">
        <v>581</v>
      </c>
      <c r="DV3" t="s">
        <v>657</v>
      </c>
      <c r="EH3" s="1" t="s">
        <v>581</v>
      </c>
      <c r="EI3" t="s">
        <v>659</v>
      </c>
      <c r="EU3" s="1" t="s">
        <v>581</v>
      </c>
      <c r="EV3" t="s">
        <v>667</v>
      </c>
      <c r="FH3" s="1" t="s">
        <v>581</v>
      </c>
      <c r="FI3" t="s">
        <v>672</v>
      </c>
      <c r="FU3" s="1" t="s">
        <v>581</v>
      </c>
      <c r="FV3" t="s">
        <v>674</v>
      </c>
    </row>
    <row r="4" spans="3:188" x14ac:dyDescent="0.3">
      <c r="C4" t="s">
        <v>744</v>
      </c>
      <c r="K4" s="64"/>
      <c r="X4" s="64"/>
      <c r="AK4" s="64"/>
      <c r="AX4" s="64"/>
      <c r="BK4" s="64"/>
      <c r="BX4" s="64"/>
      <c r="CK4" s="64"/>
      <c r="CX4" s="64"/>
      <c r="DK4" s="64"/>
      <c r="DX4" s="64"/>
      <c r="EK4" s="64"/>
      <c r="EX4" s="64"/>
      <c r="FK4" s="64"/>
      <c r="FX4" s="64"/>
    </row>
    <row r="5" spans="3:188" ht="15" thickBot="1" x14ac:dyDescent="0.35">
      <c r="H5" s="64"/>
      <c r="I5" s="64"/>
      <c r="J5" s="64"/>
      <c r="K5" s="64"/>
      <c r="L5" s="64"/>
      <c r="M5" s="64"/>
      <c r="N5" s="64"/>
      <c r="O5" s="64"/>
      <c r="P5" s="64"/>
      <c r="Q5" s="64"/>
      <c r="R5" s="64"/>
      <c r="U5" s="64"/>
      <c r="V5" s="64"/>
      <c r="W5" s="64"/>
      <c r="X5" s="64"/>
      <c r="Y5" s="64"/>
      <c r="Z5" s="64"/>
      <c r="AA5" s="64"/>
      <c r="AB5" s="64"/>
      <c r="AC5" s="64"/>
      <c r="AD5" s="64"/>
      <c r="AE5" s="64"/>
      <c r="AH5" s="64"/>
      <c r="AI5" s="64"/>
      <c r="AJ5" s="64"/>
      <c r="AK5" s="64"/>
      <c r="AL5" s="64"/>
      <c r="AM5" s="64"/>
      <c r="AN5" s="64"/>
      <c r="AO5" s="64"/>
      <c r="AP5" s="64"/>
      <c r="AQ5" s="64"/>
      <c r="AR5" s="64"/>
      <c r="AU5" s="64"/>
      <c r="AV5" s="64"/>
      <c r="AW5" s="64"/>
      <c r="AX5" s="64"/>
      <c r="AY5" s="64"/>
      <c r="AZ5" s="64"/>
      <c r="BA5" s="64"/>
      <c r="BB5" s="64"/>
      <c r="BC5" s="64"/>
      <c r="BD5" s="64"/>
      <c r="BE5" s="64"/>
      <c r="BH5" s="64"/>
      <c r="BI5" s="64"/>
      <c r="BJ5" s="64"/>
      <c r="BK5" s="64"/>
      <c r="BL5" s="64"/>
      <c r="BM5" s="64"/>
      <c r="BN5" s="64"/>
      <c r="BO5" s="64"/>
      <c r="BP5" s="64"/>
      <c r="BQ5" s="64"/>
      <c r="BR5" s="64"/>
      <c r="BU5" s="64"/>
      <c r="BV5" s="64"/>
      <c r="BW5" s="64"/>
      <c r="BX5" s="64"/>
      <c r="BY5" s="64"/>
      <c r="BZ5" s="64"/>
      <c r="CA5" s="64"/>
      <c r="CB5" s="64"/>
      <c r="CC5" s="64"/>
      <c r="CD5" s="64"/>
      <c r="CE5" s="64"/>
      <c r="CH5" s="64"/>
      <c r="CI5" s="64"/>
      <c r="CJ5" s="64"/>
      <c r="CK5" s="64"/>
      <c r="CL5" s="64"/>
      <c r="CM5" s="64"/>
      <c r="CN5" s="64"/>
      <c r="CO5" s="64"/>
      <c r="CP5" s="64"/>
      <c r="CQ5" s="64"/>
      <c r="CR5" s="64"/>
      <c r="CU5" s="64"/>
      <c r="CV5" s="64"/>
      <c r="CW5" s="64"/>
      <c r="CX5" s="64"/>
      <c r="CY5" s="64"/>
      <c r="CZ5" s="64"/>
      <c r="DA5" s="64"/>
      <c r="DB5" s="64"/>
      <c r="DC5" s="64"/>
      <c r="DD5" s="64"/>
      <c r="DE5" s="64"/>
      <c r="DH5" s="64"/>
      <c r="DI5" s="64"/>
      <c r="DJ5" s="64"/>
      <c r="DK5" s="64"/>
      <c r="DL5" s="64"/>
      <c r="DM5" s="64"/>
      <c r="DN5" s="64"/>
      <c r="DO5" s="64"/>
      <c r="DP5" s="64"/>
      <c r="DQ5" s="64"/>
      <c r="DR5" s="64"/>
      <c r="DU5" s="64"/>
      <c r="DV5" s="64"/>
      <c r="DW5" s="64"/>
      <c r="DX5" s="64"/>
      <c r="DY5" s="64"/>
      <c r="DZ5" s="64"/>
      <c r="EA5" s="64"/>
      <c r="EB5" s="64"/>
      <c r="EC5" s="64"/>
      <c r="ED5" s="64"/>
      <c r="EE5" s="64"/>
      <c r="EH5" s="64"/>
      <c r="EI5" s="64"/>
      <c r="EJ5" s="64"/>
      <c r="EK5" s="64"/>
      <c r="EL5" s="64"/>
      <c r="EM5" s="64"/>
      <c r="EN5" s="64"/>
      <c r="EO5" s="64"/>
      <c r="EP5" s="64"/>
      <c r="EQ5" s="64"/>
      <c r="ER5" s="64"/>
      <c r="EU5" s="64"/>
      <c r="EV5" s="64"/>
      <c r="EW5" s="64"/>
      <c r="EX5" s="64"/>
      <c r="EY5" s="64"/>
      <c r="EZ5" s="64"/>
      <c r="FA5" s="64"/>
      <c r="FB5" s="64"/>
      <c r="FC5" s="64"/>
      <c r="FD5" s="64"/>
      <c r="FE5" s="64"/>
      <c r="FH5" s="64"/>
      <c r="FI5" s="64"/>
      <c r="FJ5" s="64"/>
      <c r="FK5" s="64"/>
      <c r="FL5" s="64"/>
      <c r="FM5" s="64"/>
      <c r="FN5" s="64"/>
      <c r="FO5" s="64"/>
      <c r="FP5" s="64"/>
      <c r="FQ5" s="64"/>
      <c r="FR5" s="64"/>
      <c r="FU5" s="64"/>
      <c r="FV5" s="64"/>
      <c r="FW5" s="64"/>
      <c r="FX5" s="64"/>
      <c r="FY5" s="64"/>
      <c r="FZ5" s="64"/>
      <c r="GA5" s="64"/>
      <c r="GB5" s="64"/>
      <c r="GC5" s="64"/>
      <c r="GD5" s="64"/>
      <c r="GE5" s="64"/>
    </row>
    <row r="6" spans="3:188" ht="15" thickBot="1" x14ac:dyDescent="0.35">
      <c r="C6" s="282" t="s">
        <v>748</v>
      </c>
      <c r="D6" s="207" t="s">
        <v>578</v>
      </c>
      <c r="E6" s="206" t="s">
        <v>579</v>
      </c>
      <c r="F6" s="206" t="s">
        <v>660</v>
      </c>
      <c r="H6" s="35" t="s">
        <v>553</v>
      </c>
      <c r="I6" s="195">
        <v>5</v>
      </c>
      <c r="L6" s="412" t="s">
        <v>567</v>
      </c>
      <c r="M6" s="428"/>
      <c r="N6" s="428"/>
      <c r="O6" s="428"/>
      <c r="P6" s="428"/>
      <c r="Q6" s="428"/>
      <c r="R6" s="428"/>
      <c r="S6" s="413"/>
      <c r="U6" s="35" t="s">
        <v>553</v>
      </c>
      <c r="V6" s="195">
        <v>5</v>
      </c>
      <c r="Y6" s="412" t="s">
        <v>567</v>
      </c>
      <c r="Z6" s="428"/>
      <c r="AA6" s="428"/>
      <c r="AB6" s="428"/>
      <c r="AC6" s="428"/>
      <c r="AD6" s="428"/>
      <c r="AE6" s="428"/>
      <c r="AF6" s="413"/>
      <c r="AH6" s="35" t="s">
        <v>553</v>
      </c>
      <c r="AI6" s="195">
        <v>6</v>
      </c>
      <c r="AL6" s="412" t="s">
        <v>567</v>
      </c>
      <c r="AM6" s="428"/>
      <c r="AN6" s="428"/>
      <c r="AO6" s="428"/>
      <c r="AP6" s="428"/>
      <c r="AQ6" s="428"/>
      <c r="AR6" s="428"/>
      <c r="AS6" s="413"/>
      <c r="AU6" s="35" t="s">
        <v>553</v>
      </c>
      <c r="AV6" s="195">
        <v>4</v>
      </c>
      <c r="AY6" s="412" t="s">
        <v>567</v>
      </c>
      <c r="AZ6" s="428"/>
      <c r="BA6" s="428"/>
      <c r="BB6" s="428"/>
      <c r="BC6" s="428"/>
      <c r="BD6" s="428"/>
      <c r="BE6" s="428"/>
      <c r="BF6" s="413"/>
      <c r="BH6" s="35" t="s">
        <v>553</v>
      </c>
      <c r="BI6" s="195">
        <v>5</v>
      </c>
      <c r="BL6" s="412" t="s">
        <v>567</v>
      </c>
      <c r="BM6" s="428"/>
      <c r="BN6" s="428"/>
      <c r="BO6" s="428"/>
      <c r="BP6" s="428"/>
      <c r="BQ6" s="428"/>
      <c r="BR6" s="428"/>
      <c r="BS6" s="413"/>
      <c r="BU6" s="35" t="s">
        <v>553</v>
      </c>
      <c r="BV6" s="195" t="s">
        <v>656</v>
      </c>
      <c r="BY6" s="412" t="s">
        <v>567</v>
      </c>
      <c r="BZ6" s="428"/>
      <c r="CA6" s="428"/>
      <c r="CB6" s="428"/>
      <c r="CC6" s="428"/>
      <c r="CD6" s="428"/>
      <c r="CE6" s="428"/>
      <c r="CF6" s="413"/>
      <c r="CH6" s="35" t="s">
        <v>553</v>
      </c>
      <c r="CI6" s="195">
        <v>5</v>
      </c>
      <c r="CL6" s="412" t="s">
        <v>567</v>
      </c>
      <c r="CM6" s="428"/>
      <c r="CN6" s="428"/>
      <c r="CO6" s="428"/>
      <c r="CP6" s="428"/>
      <c r="CQ6" s="428"/>
      <c r="CR6" s="428"/>
      <c r="CS6" s="413"/>
      <c r="CU6" s="35" t="s">
        <v>553</v>
      </c>
      <c r="CV6" s="195">
        <v>0.5</v>
      </c>
      <c r="CY6" s="412" t="s">
        <v>567</v>
      </c>
      <c r="CZ6" s="428"/>
      <c r="DA6" s="428"/>
      <c r="DB6" s="428"/>
      <c r="DC6" s="428"/>
      <c r="DD6" s="428"/>
      <c r="DE6" s="428"/>
      <c r="DF6" s="413"/>
      <c r="DH6" s="35" t="s">
        <v>553</v>
      </c>
      <c r="DI6" s="195" t="s">
        <v>656</v>
      </c>
      <c r="DL6" s="412" t="s">
        <v>567</v>
      </c>
      <c r="DM6" s="428"/>
      <c r="DN6" s="428"/>
      <c r="DO6" s="428"/>
      <c r="DP6" s="428"/>
      <c r="DQ6" s="428"/>
      <c r="DR6" s="428"/>
      <c r="DS6" s="413"/>
      <c r="DU6" s="35" t="s">
        <v>553</v>
      </c>
      <c r="DV6" s="195">
        <v>7.5</v>
      </c>
      <c r="DY6" s="412" t="s">
        <v>567</v>
      </c>
      <c r="DZ6" s="428"/>
      <c r="EA6" s="428"/>
      <c r="EB6" s="428"/>
      <c r="EC6" s="428"/>
      <c r="ED6" s="428"/>
      <c r="EE6" s="428"/>
      <c r="EF6" s="413"/>
      <c r="EH6" s="35" t="s">
        <v>553</v>
      </c>
      <c r="EI6" s="195" t="s">
        <v>656</v>
      </c>
      <c r="EL6" s="412" t="s">
        <v>567</v>
      </c>
      <c r="EM6" s="428"/>
      <c r="EN6" s="428"/>
      <c r="EO6" s="428"/>
      <c r="EP6" s="428"/>
      <c r="EQ6" s="428"/>
      <c r="ER6" s="428"/>
      <c r="ES6" s="413"/>
      <c r="EU6" s="35" t="s">
        <v>553</v>
      </c>
      <c r="EV6" s="195">
        <v>7.5</v>
      </c>
      <c r="EY6" s="412" t="s">
        <v>567</v>
      </c>
      <c r="EZ6" s="428"/>
      <c r="FA6" s="428"/>
      <c r="FB6" s="428"/>
      <c r="FC6" s="428"/>
      <c r="FD6" s="428"/>
      <c r="FE6" s="428"/>
      <c r="FF6" s="413"/>
      <c r="FH6" s="35" t="s">
        <v>553</v>
      </c>
      <c r="FI6" s="195">
        <v>7.5</v>
      </c>
      <c r="FL6" s="412" t="s">
        <v>567</v>
      </c>
      <c r="FM6" s="428"/>
      <c r="FN6" s="428"/>
      <c r="FO6" s="428"/>
      <c r="FP6" s="428"/>
      <c r="FQ6" s="428"/>
      <c r="FR6" s="428"/>
      <c r="FS6" s="413"/>
      <c r="FU6" s="35" t="s">
        <v>553</v>
      </c>
      <c r="FV6" s="195">
        <v>3</v>
      </c>
      <c r="FY6" s="412" t="s">
        <v>567</v>
      </c>
      <c r="FZ6" s="428"/>
      <c r="GA6" s="428"/>
      <c r="GB6" s="428"/>
      <c r="GC6" s="428"/>
      <c r="GD6" s="428"/>
      <c r="GE6" s="428"/>
      <c r="GF6" s="413"/>
    </row>
    <row r="7" spans="3:188" ht="15" thickBot="1" x14ac:dyDescent="0.35">
      <c r="C7" s="56" t="s">
        <v>565</v>
      </c>
      <c r="D7" s="194">
        <v>5</v>
      </c>
      <c r="E7" s="89">
        <v>12</v>
      </c>
      <c r="F7" s="89" t="s">
        <v>575</v>
      </c>
      <c r="L7" s="412" t="s">
        <v>568</v>
      </c>
      <c r="M7" s="428"/>
      <c r="N7" s="428"/>
      <c r="O7" s="428"/>
      <c r="P7" s="428"/>
      <c r="Q7" s="428"/>
      <c r="R7" s="428"/>
      <c r="S7" s="413"/>
      <c r="Y7" s="412" t="s">
        <v>568</v>
      </c>
      <c r="Z7" s="428"/>
      <c r="AA7" s="428"/>
      <c r="AB7" s="428"/>
      <c r="AC7" s="428"/>
      <c r="AD7" s="428"/>
      <c r="AE7" s="428"/>
      <c r="AF7" s="413"/>
      <c r="AL7" s="412" t="s">
        <v>568</v>
      </c>
      <c r="AM7" s="428"/>
      <c r="AN7" s="428"/>
      <c r="AO7" s="428"/>
      <c r="AP7" s="428"/>
      <c r="AQ7" s="428"/>
      <c r="AR7" s="428"/>
      <c r="AS7" s="413"/>
      <c r="AY7" s="412" t="s">
        <v>568</v>
      </c>
      <c r="AZ7" s="428"/>
      <c r="BA7" s="428"/>
      <c r="BB7" s="428"/>
      <c r="BC7" s="428"/>
      <c r="BD7" s="428"/>
      <c r="BE7" s="428"/>
      <c r="BF7" s="413"/>
      <c r="BL7" s="412" t="s">
        <v>568</v>
      </c>
      <c r="BM7" s="428"/>
      <c r="BN7" s="428"/>
      <c r="BO7" s="428"/>
      <c r="BP7" s="428"/>
      <c r="BQ7" s="428"/>
      <c r="BR7" s="428"/>
      <c r="BS7" s="413"/>
      <c r="BY7" s="412" t="s">
        <v>568</v>
      </c>
      <c r="BZ7" s="428"/>
      <c r="CA7" s="428"/>
      <c r="CB7" s="428"/>
      <c r="CC7" s="428"/>
      <c r="CD7" s="428"/>
      <c r="CE7" s="428"/>
      <c r="CF7" s="413"/>
      <c r="CL7" s="412" t="s">
        <v>568</v>
      </c>
      <c r="CM7" s="428"/>
      <c r="CN7" s="428"/>
      <c r="CO7" s="428"/>
      <c r="CP7" s="428"/>
      <c r="CQ7" s="428"/>
      <c r="CR7" s="428"/>
      <c r="CS7" s="413"/>
      <c r="CY7" s="412" t="s">
        <v>568</v>
      </c>
      <c r="CZ7" s="428"/>
      <c r="DA7" s="428"/>
      <c r="DB7" s="428"/>
      <c r="DC7" s="428"/>
      <c r="DD7" s="428"/>
      <c r="DE7" s="428"/>
      <c r="DF7" s="413"/>
      <c r="DL7" s="412" t="s">
        <v>568</v>
      </c>
      <c r="DM7" s="428"/>
      <c r="DN7" s="428"/>
      <c r="DO7" s="428"/>
      <c r="DP7" s="428"/>
      <c r="DQ7" s="428"/>
      <c r="DR7" s="428"/>
      <c r="DS7" s="413"/>
      <c r="DY7" s="412" t="s">
        <v>568</v>
      </c>
      <c r="DZ7" s="428"/>
      <c r="EA7" s="428"/>
      <c r="EB7" s="428"/>
      <c r="EC7" s="428"/>
      <c r="ED7" s="428"/>
      <c r="EE7" s="428"/>
      <c r="EF7" s="413"/>
      <c r="EL7" s="412" t="s">
        <v>568</v>
      </c>
      <c r="EM7" s="428"/>
      <c r="EN7" s="428"/>
      <c r="EO7" s="428"/>
      <c r="EP7" s="428"/>
      <c r="EQ7" s="428"/>
      <c r="ER7" s="428"/>
      <c r="ES7" s="413"/>
      <c r="EY7" s="412" t="s">
        <v>568</v>
      </c>
      <c r="EZ7" s="428"/>
      <c r="FA7" s="428"/>
      <c r="FB7" s="428"/>
      <c r="FC7" s="428"/>
      <c r="FD7" s="428"/>
      <c r="FE7" s="428"/>
      <c r="FF7" s="413"/>
      <c r="FL7" s="412" t="s">
        <v>568</v>
      </c>
      <c r="FM7" s="428"/>
      <c r="FN7" s="428"/>
      <c r="FO7" s="428"/>
      <c r="FP7" s="428"/>
      <c r="FQ7" s="428"/>
      <c r="FR7" s="428"/>
      <c r="FS7" s="413"/>
      <c r="FY7" s="412" t="s">
        <v>568</v>
      </c>
      <c r="FZ7" s="428"/>
      <c r="GA7" s="428"/>
      <c r="GB7" s="428"/>
      <c r="GC7" s="428"/>
      <c r="GD7" s="428"/>
      <c r="GE7" s="428"/>
      <c r="GF7" s="413"/>
    </row>
    <row r="8" spans="3:188" ht="15" thickBot="1" x14ac:dyDescent="0.35">
      <c r="C8" s="15" t="s">
        <v>566</v>
      </c>
      <c r="D8" s="81">
        <v>5</v>
      </c>
      <c r="E8" s="82">
        <v>6</v>
      </c>
      <c r="F8" s="82" t="s">
        <v>577</v>
      </c>
      <c r="K8" s="168" t="s">
        <v>745</v>
      </c>
      <c r="L8" s="196">
        <v>63</v>
      </c>
      <c r="M8" s="196">
        <v>125</v>
      </c>
      <c r="N8" s="196">
        <v>250</v>
      </c>
      <c r="O8" s="196">
        <v>500</v>
      </c>
      <c r="P8" s="196" t="s">
        <v>569</v>
      </c>
      <c r="Q8" s="196" t="s">
        <v>570</v>
      </c>
      <c r="R8" s="196" t="s">
        <v>571</v>
      </c>
      <c r="S8" s="152" t="s">
        <v>572</v>
      </c>
      <c r="X8" s="168" t="s">
        <v>745</v>
      </c>
      <c r="Y8" s="196">
        <v>63</v>
      </c>
      <c r="Z8" s="196">
        <v>125</v>
      </c>
      <c r="AA8" s="196">
        <v>250</v>
      </c>
      <c r="AB8" s="196">
        <v>500</v>
      </c>
      <c r="AC8" s="196" t="s">
        <v>569</v>
      </c>
      <c r="AD8" s="196" t="s">
        <v>570</v>
      </c>
      <c r="AE8" s="196" t="s">
        <v>571</v>
      </c>
      <c r="AF8" s="152" t="s">
        <v>572</v>
      </c>
      <c r="AK8" s="168" t="s">
        <v>745</v>
      </c>
      <c r="AL8" s="196">
        <v>63</v>
      </c>
      <c r="AM8" s="196">
        <v>125</v>
      </c>
      <c r="AN8" s="196">
        <v>250</v>
      </c>
      <c r="AO8" s="196">
        <v>500</v>
      </c>
      <c r="AP8" s="196" t="s">
        <v>569</v>
      </c>
      <c r="AQ8" s="196" t="s">
        <v>570</v>
      </c>
      <c r="AR8" s="196" t="s">
        <v>571</v>
      </c>
      <c r="AS8" s="152" t="s">
        <v>572</v>
      </c>
      <c r="AX8" s="168" t="s">
        <v>745</v>
      </c>
      <c r="AY8" s="196">
        <v>63</v>
      </c>
      <c r="AZ8" s="196">
        <v>125</v>
      </c>
      <c r="BA8" s="196">
        <v>250</v>
      </c>
      <c r="BB8" s="196">
        <v>500</v>
      </c>
      <c r="BC8" s="196" t="s">
        <v>569</v>
      </c>
      <c r="BD8" s="196" t="s">
        <v>570</v>
      </c>
      <c r="BE8" s="196" t="s">
        <v>571</v>
      </c>
      <c r="BF8" s="152" t="s">
        <v>572</v>
      </c>
      <c r="BK8" s="168" t="s">
        <v>745</v>
      </c>
      <c r="BL8" s="196">
        <v>63</v>
      </c>
      <c r="BM8" s="196">
        <v>125</v>
      </c>
      <c r="BN8" s="196">
        <v>250</v>
      </c>
      <c r="BO8" s="196">
        <v>500</v>
      </c>
      <c r="BP8" s="196" t="s">
        <v>569</v>
      </c>
      <c r="BQ8" s="196" t="s">
        <v>570</v>
      </c>
      <c r="BR8" s="196" t="s">
        <v>571</v>
      </c>
      <c r="BS8" s="152" t="s">
        <v>572</v>
      </c>
      <c r="BX8" s="168" t="s">
        <v>745</v>
      </c>
      <c r="BY8" s="196">
        <v>63</v>
      </c>
      <c r="BZ8" s="196">
        <v>125</v>
      </c>
      <c r="CA8" s="196">
        <v>250</v>
      </c>
      <c r="CB8" s="196">
        <v>500</v>
      </c>
      <c r="CC8" s="196" t="s">
        <v>569</v>
      </c>
      <c r="CD8" s="196" t="s">
        <v>570</v>
      </c>
      <c r="CE8" s="196" t="s">
        <v>571</v>
      </c>
      <c r="CF8" s="152" t="s">
        <v>572</v>
      </c>
      <c r="CK8" s="168" t="s">
        <v>745</v>
      </c>
      <c r="CL8" s="196">
        <v>63</v>
      </c>
      <c r="CM8" s="196">
        <v>125</v>
      </c>
      <c r="CN8" s="196">
        <v>250</v>
      </c>
      <c r="CO8" s="196">
        <v>500</v>
      </c>
      <c r="CP8" s="196" t="s">
        <v>569</v>
      </c>
      <c r="CQ8" s="196" t="s">
        <v>570</v>
      </c>
      <c r="CR8" s="196" t="s">
        <v>571</v>
      </c>
      <c r="CS8" s="152" t="s">
        <v>572</v>
      </c>
      <c r="CX8" s="168" t="s">
        <v>745</v>
      </c>
      <c r="CY8" s="196">
        <v>63</v>
      </c>
      <c r="CZ8" s="196">
        <v>125</v>
      </c>
      <c r="DA8" s="196">
        <v>250</v>
      </c>
      <c r="DB8" s="196">
        <v>500</v>
      </c>
      <c r="DC8" s="196" t="s">
        <v>569</v>
      </c>
      <c r="DD8" s="196" t="s">
        <v>570</v>
      </c>
      <c r="DE8" s="196" t="s">
        <v>571</v>
      </c>
      <c r="DF8" s="152" t="s">
        <v>572</v>
      </c>
      <c r="DK8" s="168" t="s">
        <v>745</v>
      </c>
      <c r="DL8" s="196">
        <v>63</v>
      </c>
      <c r="DM8" s="196">
        <v>125</v>
      </c>
      <c r="DN8" s="196">
        <v>250</v>
      </c>
      <c r="DO8" s="196">
        <v>500</v>
      </c>
      <c r="DP8" s="196" t="s">
        <v>569</v>
      </c>
      <c r="DQ8" s="196" t="s">
        <v>570</v>
      </c>
      <c r="DR8" s="196" t="s">
        <v>571</v>
      </c>
      <c r="DS8" s="152" t="s">
        <v>572</v>
      </c>
      <c r="DX8" s="168" t="s">
        <v>745</v>
      </c>
      <c r="DY8" s="196">
        <v>63</v>
      </c>
      <c r="DZ8" s="196">
        <v>125</v>
      </c>
      <c r="EA8" s="196">
        <v>250</v>
      </c>
      <c r="EB8" s="196">
        <v>500</v>
      </c>
      <c r="EC8" s="196" t="s">
        <v>569</v>
      </c>
      <c r="ED8" s="196" t="s">
        <v>570</v>
      </c>
      <c r="EE8" s="196" t="s">
        <v>571</v>
      </c>
      <c r="EF8" s="152" t="s">
        <v>572</v>
      </c>
      <c r="EK8" s="168" t="s">
        <v>745</v>
      </c>
      <c r="EL8" s="196">
        <v>63</v>
      </c>
      <c r="EM8" s="196">
        <v>125</v>
      </c>
      <c r="EN8" s="196">
        <v>250</v>
      </c>
      <c r="EO8" s="196">
        <v>500</v>
      </c>
      <c r="EP8" s="196" t="s">
        <v>569</v>
      </c>
      <c r="EQ8" s="196" t="s">
        <v>570</v>
      </c>
      <c r="ER8" s="196" t="s">
        <v>571</v>
      </c>
      <c r="ES8" s="152" t="s">
        <v>572</v>
      </c>
      <c r="EX8" s="168" t="s">
        <v>745</v>
      </c>
      <c r="EY8" s="196">
        <v>63</v>
      </c>
      <c r="EZ8" s="196">
        <v>125</v>
      </c>
      <c r="FA8" s="196">
        <v>250</v>
      </c>
      <c r="FB8" s="196">
        <v>500</v>
      </c>
      <c r="FC8" s="196" t="s">
        <v>569</v>
      </c>
      <c r="FD8" s="196" t="s">
        <v>570</v>
      </c>
      <c r="FE8" s="196" t="s">
        <v>571</v>
      </c>
      <c r="FF8" s="152" t="s">
        <v>572</v>
      </c>
      <c r="FK8" s="168" t="s">
        <v>745</v>
      </c>
      <c r="FL8" s="196">
        <v>63</v>
      </c>
      <c r="FM8" s="196">
        <v>125</v>
      </c>
      <c r="FN8" s="196">
        <v>250</v>
      </c>
      <c r="FO8" s="196">
        <v>500</v>
      </c>
      <c r="FP8" s="196" t="s">
        <v>569</v>
      </c>
      <c r="FQ8" s="196" t="s">
        <v>570</v>
      </c>
      <c r="FR8" s="196" t="s">
        <v>571</v>
      </c>
      <c r="FS8" s="152" t="s">
        <v>572</v>
      </c>
      <c r="FX8" s="168" t="s">
        <v>745</v>
      </c>
      <c r="FY8" s="196">
        <v>63</v>
      </c>
      <c r="FZ8" s="196">
        <v>125</v>
      </c>
      <c r="GA8" s="196">
        <v>250</v>
      </c>
      <c r="GB8" s="196">
        <v>500</v>
      </c>
      <c r="GC8" s="196" t="s">
        <v>569</v>
      </c>
      <c r="GD8" s="196" t="s">
        <v>570</v>
      </c>
      <c r="GE8" s="196" t="s">
        <v>571</v>
      </c>
      <c r="GF8" s="152" t="s">
        <v>572</v>
      </c>
    </row>
    <row r="9" spans="3:188" x14ac:dyDescent="0.3">
      <c r="C9" s="15" t="s">
        <v>746</v>
      </c>
      <c r="D9" s="81">
        <v>6</v>
      </c>
      <c r="E9" s="82">
        <v>12</v>
      </c>
      <c r="F9" s="82" t="s">
        <v>582</v>
      </c>
      <c r="K9" s="197">
        <v>0</v>
      </c>
      <c r="L9" s="135">
        <v>4</v>
      </c>
      <c r="M9" s="121">
        <v>4</v>
      </c>
      <c r="N9" s="121">
        <v>4.5</v>
      </c>
      <c r="O9" s="121">
        <v>4.5</v>
      </c>
      <c r="P9" s="121">
        <v>4.5</v>
      </c>
      <c r="Q9" s="121">
        <v>4.5</v>
      </c>
      <c r="R9" s="121">
        <v>4.5</v>
      </c>
      <c r="S9" s="136">
        <v>4.5</v>
      </c>
      <c r="X9" s="197">
        <v>0</v>
      </c>
      <c r="Y9" s="135">
        <v>4</v>
      </c>
      <c r="Z9" s="121">
        <v>4</v>
      </c>
      <c r="AA9" s="121">
        <v>4.5</v>
      </c>
      <c r="AB9" s="121">
        <v>4.5</v>
      </c>
      <c r="AC9" s="121">
        <v>4.5</v>
      </c>
      <c r="AD9" s="121">
        <v>4.5</v>
      </c>
      <c r="AE9" s="121">
        <v>4.5</v>
      </c>
      <c r="AF9" s="136">
        <v>4.5</v>
      </c>
      <c r="AK9" s="197">
        <v>0</v>
      </c>
      <c r="AL9" s="135">
        <v>4</v>
      </c>
      <c r="AM9" s="121">
        <v>4.5</v>
      </c>
      <c r="AN9" s="121">
        <v>4.5</v>
      </c>
      <c r="AO9" s="121">
        <v>4.5</v>
      </c>
      <c r="AP9" s="121">
        <v>4.5</v>
      </c>
      <c r="AQ9" s="121">
        <v>4.5</v>
      </c>
      <c r="AR9" s="121">
        <v>4.5</v>
      </c>
      <c r="AS9" s="136">
        <v>4.5</v>
      </c>
      <c r="AX9" s="197">
        <v>0</v>
      </c>
      <c r="AY9" s="135">
        <v>3.5</v>
      </c>
      <c r="AZ9" s="121">
        <v>4</v>
      </c>
      <c r="BA9" s="121">
        <v>4.5</v>
      </c>
      <c r="BB9" s="121">
        <v>4.5</v>
      </c>
      <c r="BC9" s="121">
        <v>4.5</v>
      </c>
      <c r="BD9" s="121">
        <v>4.5</v>
      </c>
      <c r="BE9" s="121">
        <v>4.5</v>
      </c>
      <c r="BF9" s="136">
        <v>4.5</v>
      </c>
      <c r="BK9" s="197">
        <v>0</v>
      </c>
      <c r="BL9" s="135">
        <v>4</v>
      </c>
      <c r="BM9" s="121">
        <v>4</v>
      </c>
      <c r="BN9" s="121">
        <v>4.5</v>
      </c>
      <c r="BO9" s="121">
        <v>4.5</v>
      </c>
      <c r="BP9" s="121">
        <v>4.5</v>
      </c>
      <c r="BQ9" s="121">
        <v>4.5</v>
      </c>
      <c r="BR9" s="121">
        <v>4.5</v>
      </c>
      <c r="BS9" s="136">
        <v>4.5</v>
      </c>
      <c r="BX9" s="197">
        <v>0</v>
      </c>
      <c r="BY9" s="121">
        <v>4.5</v>
      </c>
      <c r="BZ9" s="121">
        <v>4.5</v>
      </c>
      <c r="CA9" s="121">
        <v>4.5</v>
      </c>
      <c r="CB9" s="121">
        <v>4.5</v>
      </c>
      <c r="CC9" s="121">
        <v>4.5</v>
      </c>
      <c r="CD9" s="121">
        <v>4.5</v>
      </c>
      <c r="CE9" s="121">
        <v>4.5</v>
      </c>
      <c r="CF9" s="136">
        <v>4.5</v>
      </c>
      <c r="CK9" s="197">
        <v>0</v>
      </c>
      <c r="CL9" s="135">
        <v>4</v>
      </c>
      <c r="CM9" s="121">
        <v>4</v>
      </c>
      <c r="CN9" s="121">
        <v>4.5</v>
      </c>
      <c r="CO9" s="121">
        <v>4.5</v>
      </c>
      <c r="CP9" s="121">
        <v>4.5</v>
      </c>
      <c r="CQ9" s="121">
        <v>4.5</v>
      </c>
      <c r="CR9" s="121">
        <v>4.5</v>
      </c>
      <c r="CS9" s="136">
        <v>4.5</v>
      </c>
      <c r="CX9" s="197">
        <v>0</v>
      </c>
      <c r="CY9" s="135">
        <v>2</v>
      </c>
      <c r="CZ9" s="121">
        <v>2.5</v>
      </c>
      <c r="DA9" s="121">
        <v>3</v>
      </c>
      <c r="DB9" s="121">
        <v>3.5</v>
      </c>
      <c r="DC9" s="121">
        <v>4</v>
      </c>
      <c r="DD9" s="121">
        <v>4.5</v>
      </c>
      <c r="DE9" s="121">
        <v>4.5</v>
      </c>
      <c r="DF9" s="136">
        <v>4.5</v>
      </c>
      <c r="DK9" s="197">
        <v>0</v>
      </c>
      <c r="DL9" s="135">
        <v>4.5</v>
      </c>
      <c r="DM9" s="121">
        <v>4.5</v>
      </c>
      <c r="DN9" s="121">
        <v>4.5</v>
      </c>
      <c r="DO9" s="121">
        <v>4.5</v>
      </c>
      <c r="DP9" s="121">
        <v>4.5</v>
      </c>
      <c r="DQ9" s="121">
        <v>4.5</v>
      </c>
      <c r="DR9" s="121">
        <v>4.5</v>
      </c>
      <c r="DS9" s="136">
        <v>4.5</v>
      </c>
      <c r="DX9" s="197">
        <v>0</v>
      </c>
      <c r="DY9" s="121">
        <v>4</v>
      </c>
      <c r="DZ9" s="121">
        <v>4.5</v>
      </c>
      <c r="EA9" s="121">
        <v>4.5</v>
      </c>
      <c r="EB9" s="121">
        <v>4.5</v>
      </c>
      <c r="EC9" s="121">
        <v>4.5</v>
      </c>
      <c r="ED9" s="121">
        <v>4.5</v>
      </c>
      <c r="EE9" s="121">
        <v>4.5</v>
      </c>
      <c r="EF9" s="136">
        <v>4.5</v>
      </c>
      <c r="EK9" s="197">
        <v>0</v>
      </c>
      <c r="EL9" s="135">
        <v>4.5</v>
      </c>
      <c r="EM9" s="121">
        <v>4.5</v>
      </c>
      <c r="EN9" s="121">
        <v>4.5</v>
      </c>
      <c r="EO9" s="121">
        <v>4.5</v>
      </c>
      <c r="EP9" s="121">
        <v>4.5</v>
      </c>
      <c r="EQ9" s="121">
        <v>4.5</v>
      </c>
      <c r="ER9" s="121">
        <v>4.5</v>
      </c>
      <c r="ES9" s="136">
        <v>4.5</v>
      </c>
      <c r="EX9" s="197">
        <v>0</v>
      </c>
      <c r="EY9" s="121">
        <v>4</v>
      </c>
      <c r="EZ9" s="121">
        <v>4.5</v>
      </c>
      <c r="FA9" s="121">
        <v>4.5</v>
      </c>
      <c r="FB9" s="121">
        <v>4.5</v>
      </c>
      <c r="FC9" s="121">
        <v>4.5</v>
      </c>
      <c r="FD9" s="121">
        <v>4.5</v>
      </c>
      <c r="FE9" s="121">
        <v>4.5</v>
      </c>
      <c r="FF9" s="136">
        <v>4.5</v>
      </c>
      <c r="FK9" s="197">
        <v>0</v>
      </c>
      <c r="FL9" s="121">
        <v>4</v>
      </c>
      <c r="FM9" s="121">
        <v>4.5</v>
      </c>
      <c r="FN9" s="121">
        <v>4.5</v>
      </c>
      <c r="FO9" s="121">
        <v>4.5</v>
      </c>
      <c r="FP9" s="121">
        <v>4.5</v>
      </c>
      <c r="FQ9" s="121">
        <v>4.5</v>
      </c>
      <c r="FR9" s="121">
        <v>4.5</v>
      </c>
      <c r="FS9" s="136">
        <v>4.5</v>
      </c>
      <c r="FX9" s="197">
        <v>0</v>
      </c>
      <c r="FY9" s="135">
        <v>3.5</v>
      </c>
      <c r="FZ9" s="121">
        <v>4</v>
      </c>
      <c r="GA9" s="121">
        <v>4.5</v>
      </c>
      <c r="GB9" s="121">
        <v>4.5</v>
      </c>
      <c r="GC9" s="121">
        <v>4.5</v>
      </c>
      <c r="GD9" s="121">
        <v>4.5</v>
      </c>
      <c r="GE9" s="121">
        <v>4.5</v>
      </c>
      <c r="GF9" s="136">
        <v>4.5</v>
      </c>
    </row>
    <row r="10" spans="3:188" x14ac:dyDescent="0.3">
      <c r="C10" s="15" t="s">
        <v>740</v>
      </c>
      <c r="D10" s="81">
        <v>4</v>
      </c>
      <c r="E10" s="82">
        <v>5</v>
      </c>
      <c r="F10" s="82" t="s">
        <v>622</v>
      </c>
      <c r="K10" s="197">
        <v>20</v>
      </c>
      <c r="L10" s="137">
        <v>3.5</v>
      </c>
      <c r="M10" s="123">
        <v>3.5</v>
      </c>
      <c r="N10" s="123">
        <v>4</v>
      </c>
      <c r="O10" s="123">
        <v>4</v>
      </c>
      <c r="P10" s="123">
        <v>4</v>
      </c>
      <c r="Q10" s="123">
        <v>4</v>
      </c>
      <c r="R10" s="123">
        <v>4</v>
      </c>
      <c r="S10" s="138">
        <v>4</v>
      </c>
      <c r="X10" s="197">
        <v>20</v>
      </c>
      <c r="Y10" s="137">
        <v>3.5</v>
      </c>
      <c r="Z10" s="123">
        <v>3.5</v>
      </c>
      <c r="AA10" s="123">
        <v>4</v>
      </c>
      <c r="AB10" s="123">
        <v>4</v>
      </c>
      <c r="AC10" s="123">
        <v>4</v>
      </c>
      <c r="AD10" s="123">
        <v>4</v>
      </c>
      <c r="AE10" s="123">
        <v>4</v>
      </c>
      <c r="AF10" s="138">
        <v>4</v>
      </c>
      <c r="AK10" s="197">
        <v>20</v>
      </c>
      <c r="AL10" s="137">
        <v>3.5</v>
      </c>
      <c r="AM10" s="123">
        <v>4</v>
      </c>
      <c r="AN10" s="123">
        <v>4</v>
      </c>
      <c r="AO10" s="123">
        <v>4</v>
      </c>
      <c r="AP10" s="123">
        <v>4</v>
      </c>
      <c r="AQ10" s="123">
        <v>4</v>
      </c>
      <c r="AR10" s="123">
        <v>4</v>
      </c>
      <c r="AS10" s="138">
        <v>4</v>
      </c>
      <c r="AX10" s="197">
        <v>20</v>
      </c>
      <c r="AY10" s="137">
        <v>3</v>
      </c>
      <c r="AZ10" s="123">
        <v>3.5</v>
      </c>
      <c r="BA10" s="123">
        <v>4</v>
      </c>
      <c r="BB10" s="123">
        <v>4</v>
      </c>
      <c r="BC10" s="123">
        <v>4</v>
      </c>
      <c r="BD10" s="123">
        <v>4</v>
      </c>
      <c r="BE10" s="123">
        <v>4</v>
      </c>
      <c r="BF10" s="138">
        <v>4</v>
      </c>
      <c r="BK10" s="197">
        <v>20</v>
      </c>
      <c r="BL10" s="137">
        <v>3.5</v>
      </c>
      <c r="BM10" s="123">
        <v>3.5</v>
      </c>
      <c r="BN10" s="123">
        <v>4</v>
      </c>
      <c r="BO10" s="123">
        <v>4</v>
      </c>
      <c r="BP10" s="123">
        <v>4</v>
      </c>
      <c r="BQ10" s="123">
        <v>4</v>
      </c>
      <c r="BR10" s="123">
        <v>4</v>
      </c>
      <c r="BS10" s="138">
        <v>4</v>
      </c>
      <c r="BX10" s="197">
        <v>20</v>
      </c>
      <c r="BY10" s="123">
        <v>4</v>
      </c>
      <c r="BZ10" s="123">
        <v>4</v>
      </c>
      <c r="CA10" s="123">
        <v>4</v>
      </c>
      <c r="CB10" s="123">
        <v>4</v>
      </c>
      <c r="CC10" s="123">
        <v>4</v>
      </c>
      <c r="CD10" s="123">
        <v>4</v>
      </c>
      <c r="CE10" s="123">
        <v>4</v>
      </c>
      <c r="CF10" s="138">
        <v>4</v>
      </c>
      <c r="CK10" s="197">
        <v>20</v>
      </c>
      <c r="CL10" s="137">
        <v>3.5</v>
      </c>
      <c r="CM10" s="123">
        <v>3.5</v>
      </c>
      <c r="CN10" s="123">
        <v>4</v>
      </c>
      <c r="CO10" s="123">
        <v>4</v>
      </c>
      <c r="CP10" s="123">
        <v>4</v>
      </c>
      <c r="CQ10" s="123">
        <v>4</v>
      </c>
      <c r="CR10" s="123">
        <v>4</v>
      </c>
      <c r="CS10" s="138">
        <v>4</v>
      </c>
      <c r="CX10" s="197">
        <v>20</v>
      </c>
      <c r="CY10" s="137">
        <v>2</v>
      </c>
      <c r="CZ10" s="123">
        <v>2.5</v>
      </c>
      <c r="DA10" s="123">
        <v>3</v>
      </c>
      <c r="DB10" s="123">
        <v>3</v>
      </c>
      <c r="DC10" s="123">
        <v>3.5</v>
      </c>
      <c r="DD10" s="123">
        <v>4</v>
      </c>
      <c r="DE10" s="123">
        <v>4</v>
      </c>
      <c r="DF10" s="138">
        <v>4</v>
      </c>
      <c r="DK10" s="197">
        <v>20</v>
      </c>
      <c r="DL10" s="137">
        <v>4</v>
      </c>
      <c r="DM10" s="123">
        <v>4</v>
      </c>
      <c r="DN10" s="123">
        <v>4</v>
      </c>
      <c r="DO10" s="123">
        <v>4</v>
      </c>
      <c r="DP10" s="123">
        <v>4</v>
      </c>
      <c r="DQ10" s="123">
        <v>4</v>
      </c>
      <c r="DR10" s="123">
        <v>4</v>
      </c>
      <c r="DS10" s="138">
        <v>4</v>
      </c>
      <c r="DX10" s="197">
        <v>20</v>
      </c>
      <c r="DY10" s="123">
        <v>3.5</v>
      </c>
      <c r="DZ10" s="123">
        <v>4</v>
      </c>
      <c r="EA10" s="123">
        <v>4</v>
      </c>
      <c r="EB10" s="123">
        <v>4</v>
      </c>
      <c r="EC10" s="123">
        <v>4</v>
      </c>
      <c r="ED10" s="123">
        <v>4</v>
      </c>
      <c r="EE10" s="123">
        <v>4</v>
      </c>
      <c r="EF10" s="138">
        <v>4</v>
      </c>
      <c r="EK10" s="197">
        <v>20</v>
      </c>
      <c r="EL10" s="137">
        <v>4</v>
      </c>
      <c r="EM10" s="123">
        <v>4</v>
      </c>
      <c r="EN10" s="123">
        <v>4</v>
      </c>
      <c r="EO10" s="123">
        <v>4</v>
      </c>
      <c r="EP10" s="123">
        <v>4</v>
      </c>
      <c r="EQ10" s="123">
        <v>4</v>
      </c>
      <c r="ER10" s="123">
        <v>4</v>
      </c>
      <c r="ES10" s="138">
        <v>4</v>
      </c>
      <c r="EX10" s="197">
        <v>20</v>
      </c>
      <c r="EY10" s="123">
        <v>3.5</v>
      </c>
      <c r="EZ10" s="123">
        <v>4</v>
      </c>
      <c r="FA10" s="123">
        <v>4</v>
      </c>
      <c r="FB10" s="123">
        <v>4</v>
      </c>
      <c r="FC10" s="123">
        <v>4</v>
      </c>
      <c r="FD10" s="123">
        <v>4</v>
      </c>
      <c r="FE10" s="123">
        <v>4</v>
      </c>
      <c r="FF10" s="138">
        <v>4</v>
      </c>
      <c r="FK10" s="197">
        <v>20</v>
      </c>
      <c r="FL10" s="123">
        <v>3.5</v>
      </c>
      <c r="FM10" s="123">
        <v>4</v>
      </c>
      <c r="FN10" s="123">
        <v>4</v>
      </c>
      <c r="FO10" s="123">
        <v>4</v>
      </c>
      <c r="FP10" s="123">
        <v>4</v>
      </c>
      <c r="FQ10" s="123">
        <v>4</v>
      </c>
      <c r="FR10" s="123">
        <v>4</v>
      </c>
      <c r="FS10" s="138">
        <v>4</v>
      </c>
      <c r="FX10" s="197">
        <v>20</v>
      </c>
      <c r="FY10" s="137">
        <v>3</v>
      </c>
      <c r="FZ10" s="123">
        <v>3.5</v>
      </c>
      <c r="GA10" s="123">
        <v>4</v>
      </c>
      <c r="GB10" s="123">
        <v>4</v>
      </c>
      <c r="GC10" s="123">
        <v>4</v>
      </c>
      <c r="GD10" s="123">
        <v>4</v>
      </c>
      <c r="GE10" s="123">
        <v>4</v>
      </c>
      <c r="GF10" s="138">
        <v>4</v>
      </c>
    </row>
    <row r="11" spans="3:188" x14ac:dyDescent="0.3">
      <c r="C11" s="15" t="s">
        <v>741</v>
      </c>
      <c r="D11" s="81">
        <v>5</v>
      </c>
      <c r="E11" s="82">
        <v>2.4</v>
      </c>
      <c r="F11" s="82" t="s">
        <v>623</v>
      </c>
      <c r="K11" s="197">
        <v>40</v>
      </c>
      <c r="L11" s="137">
        <v>2.5</v>
      </c>
      <c r="M11" s="123">
        <v>2.5</v>
      </c>
      <c r="N11" s="123">
        <v>3</v>
      </c>
      <c r="O11" s="123">
        <v>3</v>
      </c>
      <c r="P11" s="123">
        <v>3</v>
      </c>
      <c r="Q11" s="123">
        <v>3</v>
      </c>
      <c r="R11" s="123">
        <v>3</v>
      </c>
      <c r="S11" s="138">
        <v>3</v>
      </c>
      <c r="X11" s="197">
        <v>40</v>
      </c>
      <c r="Y11" s="137">
        <v>2.5</v>
      </c>
      <c r="Z11" s="123">
        <v>2.5</v>
      </c>
      <c r="AA11" s="123">
        <v>3</v>
      </c>
      <c r="AB11" s="123">
        <v>3</v>
      </c>
      <c r="AC11" s="123">
        <v>3</v>
      </c>
      <c r="AD11" s="123">
        <v>3</v>
      </c>
      <c r="AE11" s="123">
        <v>3</v>
      </c>
      <c r="AF11" s="138">
        <v>3</v>
      </c>
      <c r="AK11" s="197">
        <v>40</v>
      </c>
      <c r="AL11" s="137">
        <v>2.5</v>
      </c>
      <c r="AM11" s="123">
        <v>3</v>
      </c>
      <c r="AN11" s="123">
        <v>3</v>
      </c>
      <c r="AO11" s="123">
        <v>3</v>
      </c>
      <c r="AP11" s="123">
        <v>3</v>
      </c>
      <c r="AQ11" s="123">
        <v>3</v>
      </c>
      <c r="AR11" s="123">
        <v>3</v>
      </c>
      <c r="AS11" s="138">
        <v>3</v>
      </c>
      <c r="AX11" s="197">
        <v>40</v>
      </c>
      <c r="AY11" s="137">
        <v>2.5</v>
      </c>
      <c r="AZ11" s="123">
        <v>2.5</v>
      </c>
      <c r="BA11" s="123">
        <v>3</v>
      </c>
      <c r="BB11" s="123">
        <v>3</v>
      </c>
      <c r="BC11" s="123">
        <v>3</v>
      </c>
      <c r="BD11" s="123">
        <v>3</v>
      </c>
      <c r="BE11" s="123">
        <v>3</v>
      </c>
      <c r="BF11" s="138">
        <v>3</v>
      </c>
      <c r="BK11" s="197">
        <v>40</v>
      </c>
      <c r="BL11" s="137">
        <v>2.5</v>
      </c>
      <c r="BM11" s="123">
        <v>2.5</v>
      </c>
      <c r="BN11" s="123">
        <v>3</v>
      </c>
      <c r="BO11" s="123">
        <v>3</v>
      </c>
      <c r="BP11" s="123">
        <v>3</v>
      </c>
      <c r="BQ11" s="123">
        <v>3</v>
      </c>
      <c r="BR11" s="123">
        <v>3</v>
      </c>
      <c r="BS11" s="138">
        <v>3</v>
      </c>
      <c r="BX11" s="197">
        <v>40</v>
      </c>
      <c r="BY11" s="123">
        <v>3</v>
      </c>
      <c r="BZ11" s="123">
        <v>3</v>
      </c>
      <c r="CA11" s="123">
        <v>3</v>
      </c>
      <c r="CB11" s="123">
        <v>3</v>
      </c>
      <c r="CC11" s="123">
        <v>3</v>
      </c>
      <c r="CD11" s="123">
        <v>3</v>
      </c>
      <c r="CE11" s="123">
        <v>3</v>
      </c>
      <c r="CF11" s="138">
        <v>3</v>
      </c>
      <c r="CK11" s="197">
        <v>40</v>
      </c>
      <c r="CL11" s="137">
        <v>2.5</v>
      </c>
      <c r="CM11" s="123">
        <v>2.5</v>
      </c>
      <c r="CN11" s="123">
        <v>3</v>
      </c>
      <c r="CO11" s="123">
        <v>3</v>
      </c>
      <c r="CP11" s="123">
        <v>3</v>
      </c>
      <c r="CQ11" s="123">
        <v>3</v>
      </c>
      <c r="CR11" s="123">
        <v>3</v>
      </c>
      <c r="CS11" s="138">
        <v>3</v>
      </c>
      <c r="CX11" s="197">
        <v>40</v>
      </c>
      <c r="CY11" s="137">
        <v>1.5</v>
      </c>
      <c r="CZ11" s="123">
        <v>2</v>
      </c>
      <c r="DA11" s="123">
        <v>2</v>
      </c>
      <c r="DB11" s="123">
        <v>2.5</v>
      </c>
      <c r="DC11" s="123">
        <v>2.5</v>
      </c>
      <c r="DD11" s="123">
        <v>3</v>
      </c>
      <c r="DE11" s="123">
        <v>3</v>
      </c>
      <c r="DF11" s="138">
        <v>3</v>
      </c>
      <c r="DK11" s="197">
        <v>40</v>
      </c>
      <c r="DL11" s="137">
        <v>3</v>
      </c>
      <c r="DM11" s="123">
        <v>3</v>
      </c>
      <c r="DN11" s="123">
        <v>3</v>
      </c>
      <c r="DO11" s="123">
        <v>3</v>
      </c>
      <c r="DP11" s="123">
        <v>3</v>
      </c>
      <c r="DQ11" s="123">
        <v>3</v>
      </c>
      <c r="DR11" s="123">
        <v>3</v>
      </c>
      <c r="DS11" s="138">
        <v>3</v>
      </c>
      <c r="DX11" s="197">
        <v>40</v>
      </c>
      <c r="DY11" s="123">
        <v>2.5</v>
      </c>
      <c r="DZ11" s="123">
        <v>3</v>
      </c>
      <c r="EA11" s="123">
        <v>3</v>
      </c>
      <c r="EB11" s="123">
        <v>3</v>
      </c>
      <c r="EC11" s="123">
        <v>3</v>
      </c>
      <c r="ED11" s="123">
        <v>3</v>
      </c>
      <c r="EE11" s="123">
        <v>3</v>
      </c>
      <c r="EF11" s="138">
        <v>3</v>
      </c>
      <c r="EK11" s="197">
        <v>40</v>
      </c>
      <c r="EL11" s="137">
        <v>3</v>
      </c>
      <c r="EM11" s="123">
        <v>3</v>
      </c>
      <c r="EN11" s="123">
        <v>3</v>
      </c>
      <c r="EO11" s="123">
        <v>3</v>
      </c>
      <c r="EP11" s="123">
        <v>3</v>
      </c>
      <c r="EQ11" s="123">
        <v>3</v>
      </c>
      <c r="ER11" s="123">
        <v>3</v>
      </c>
      <c r="ES11" s="138">
        <v>3</v>
      </c>
      <c r="EX11" s="197">
        <v>40</v>
      </c>
      <c r="EY11" s="123">
        <v>2.5</v>
      </c>
      <c r="EZ11" s="123">
        <v>3</v>
      </c>
      <c r="FA11" s="123">
        <v>3</v>
      </c>
      <c r="FB11" s="123">
        <v>3</v>
      </c>
      <c r="FC11" s="123">
        <v>3</v>
      </c>
      <c r="FD11" s="123">
        <v>3</v>
      </c>
      <c r="FE11" s="123">
        <v>3</v>
      </c>
      <c r="FF11" s="138">
        <v>3</v>
      </c>
      <c r="FK11" s="197">
        <v>40</v>
      </c>
      <c r="FL11" s="123">
        <v>2.5</v>
      </c>
      <c r="FM11" s="123">
        <v>3</v>
      </c>
      <c r="FN11" s="123">
        <v>3</v>
      </c>
      <c r="FO11" s="123">
        <v>3</v>
      </c>
      <c r="FP11" s="123">
        <v>3</v>
      </c>
      <c r="FQ11" s="123">
        <v>3</v>
      </c>
      <c r="FR11" s="123">
        <v>3</v>
      </c>
      <c r="FS11" s="138">
        <v>3</v>
      </c>
      <c r="FX11" s="197">
        <v>40</v>
      </c>
      <c r="FY11" s="137">
        <v>2.5</v>
      </c>
      <c r="FZ11" s="123">
        <v>2.5</v>
      </c>
      <c r="GA11" s="123">
        <v>3</v>
      </c>
      <c r="GB11" s="123">
        <v>3</v>
      </c>
      <c r="GC11" s="123">
        <v>3</v>
      </c>
      <c r="GD11" s="123">
        <v>3</v>
      </c>
      <c r="GE11" s="123">
        <v>3</v>
      </c>
      <c r="GF11" s="138">
        <v>3</v>
      </c>
    </row>
    <row r="12" spans="3:188" x14ac:dyDescent="0.3">
      <c r="C12" s="15" t="s">
        <v>747</v>
      </c>
      <c r="D12" s="81">
        <v>21.5</v>
      </c>
      <c r="E12" s="82">
        <v>6.5</v>
      </c>
      <c r="F12" s="82" t="s">
        <v>624</v>
      </c>
      <c r="K12" s="197">
        <v>60</v>
      </c>
      <c r="L12" s="137">
        <v>1</v>
      </c>
      <c r="M12" s="123">
        <v>1</v>
      </c>
      <c r="N12" s="123">
        <v>0</v>
      </c>
      <c r="O12" s="123">
        <v>0</v>
      </c>
      <c r="P12" s="123">
        <v>0</v>
      </c>
      <c r="Q12" s="123">
        <v>0</v>
      </c>
      <c r="R12" s="123">
        <v>0</v>
      </c>
      <c r="S12" s="138">
        <v>0</v>
      </c>
      <c r="X12" s="197">
        <v>60</v>
      </c>
      <c r="Y12" s="137">
        <v>1</v>
      </c>
      <c r="Z12" s="123">
        <v>1</v>
      </c>
      <c r="AA12" s="123">
        <v>0</v>
      </c>
      <c r="AB12" s="123">
        <v>0</v>
      </c>
      <c r="AC12" s="123">
        <v>0</v>
      </c>
      <c r="AD12" s="123">
        <v>0</v>
      </c>
      <c r="AE12" s="123">
        <v>0</v>
      </c>
      <c r="AF12" s="138">
        <v>0</v>
      </c>
      <c r="AK12" s="197">
        <v>60</v>
      </c>
      <c r="AL12" s="137">
        <v>1</v>
      </c>
      <c r="AM12" s="123">
        <v>0</v>
      </c>
      <c r="AN12" s="123">
        <v>0</v>
      </c>
      <c r="AO12" s="123">
        <v>0</v>
      </c>
      <c r="AP12" s="123">
        <v>0</v>
      </c>
      <c r="AQ12" s="123">
        <v>0</v>
      </c>
      <c r="AR12" s="123">
        <v>0</v>
      </c>
      <c r="AS12" s="138">
        <v>0</v>
      </c>
      <c r="AX12" s="197">
        <v>60</v>
      </c>
      <c r="AY12" s="137">
        <v>1</v>
      </c>
      <c r="AZ12" s="123">
        <v>1</v>
      </c>
      <c r="BA12" s="123">
        <v>0</v>
      </c>
      <c r="BB12" s="123">
        <v>0</v>
      </c>
      <c r="BC12" s="123">
        <v>0</v>
      </c>
      <c r="BD12" s="123">
        <v>0</v>
      </c>
      <c r="BE12" s="123">
        <v>0</v>
      </c>
      <c r="BF12" s="138">
        <v>0</v>
      </c>
      <c r="BK12" s="197">
        <v>60</v>
      </c>
      <c r="BL12" s="137">
        <v>1</v>
      </c>
      <c r="BM12" s="123">
        <v>1</v>
      </c>
      <c r="BN12" s="123">
        <v>0</v>
      </c>
      <c r="BO12" s="123">
        <v>0</v>
      </c>
      <c r="BP12" s="123">
        <v>0</v>
      </c>
      <c r="BQ12" s="123">
        <v>0</v>
      </c>
      <c r="BR12" s="123">
        <v>0</v>
      </c>
      <c r="BS12" s="138">
        <v>0</v>
      </c>
      <c r="BX12" s="197">
        <v>60</v>
      </c>
      <c r="BY12" s="123">
        <v>0</v>
      </c>
      <c r="BZ12" s="123">
        <v>0</v>
      </c>
      <c r="CA12" s="123">
        <v>0</v>
      </c>
      <c r="CB12" s="123">
        <v>0</v>
      </c>
      <c r="CC12" s="123">
        <v>0</v>
      </c>
      <c r="CD12" s="123">
        <v>0</v>
      </c>
      <c r="CE12" s="123">
        <v>0</v>
      </c>
      <c r="CF12" s="138">
        <v>0</v>
      </c>
      <c r="CK12" s="197">
        <v>60</v>
      </c>
      <c r="CL12" s="137">
        <v>1</v>
      </c>
      <c r="CM12" s="123">
        <v>1</v>
      </c>
      <c r="CN12" s="123">
        <v>0</v>
      </c>
      <c r="CO12" s="123">
        <v>0</v>
      </c>
      <c r="CP12" s="123">
        <v>0</v>
      </c>
      <c r="CQ12" s="123">
        <v>0</v>
      </c>
      <c r="CR12" s="123">
        <v>0</v>
      </c>
      <c r="CS12" s="138">
        <v>0</v>
      </c>
      <c r="CX12" s="197">
        <v>60</v>
      </c>
      <c r="CY12" s="137">
        <v>1.5</v>
      </c>
      <c r="CZ12" s="123">
        <v>1.5</v>
      </c>
      <c r="DA12" s="123">
        <v>1.5</v>
      </c>
      <c r="DB12" s="123">
        <v>1</v>
      </c>
      <c r="DC12" s="123">
        <v>1</v>
      </c>
      <c r="DD12" s="123">
        <v>0</v>
      </c>
      <c r="DE12" s="123">
        <v>0</v>
      </c>
      <c r="DF12" s="138">
        <v>0</v>
      </c>
      <c r="DK12" s="197">
        <v>60</v>
      </c>
      <c r="DL12" s="137">
        <v>0</v>
      </c>
      <c r="DM12" s="123">
        <v>0</v>
      </c>
      <c r="DN12" s="123">
        <v>0</v>
      </c>
      <c r="DO12" s="123">
        <v>0</v>
      </c>
      <c r="DP12" s="123">
        <v>0</v>
      </c>
      <c r="DQ12" s="123">
        <v>0</v>
      </c>
      <c r="DR12" s="123">
        <v>0</v>
      </c>
      <c r="DS12" s="138">
        <v>0</v>
      </c>
      <c r="DX12" s="197">
        <v>60</v>
      </c>
      <c r="DY12" s="123">
        <v>1</v>
      </c>
      <c r="DZ12" s="123">
        <v>0</v>
      </c>
      <c r="EA12" s="123">
        <v>0</v>
      </c>
      <c r="EB12" s="123">
        <v>0</v>
      </c>
      <c r="EC12" s="123">
        <v>0</v>
      </c>
      <c r="ED12" s="123">
        <v>0</v>
      </c>
      <c r="EE12" s="123">
        <v>0</v>
      </c>
      <c r="EF12" s="138">
        <v>0</v>
      </c>
      <c r="EK12" s="197">
        <v>60</v>
      </c>
      <c r="EL12" s="137">
        <v>0</v>
      </c>
      <c r="EM12" s="123">
        <v>0</v>
      </c>
      <c r="EN12" s="123">
        <v>0</v>
      </c>
      <c r="EO12" s="123">
        <v>0</v>
      </c>
      <c r="EP12" s="123">
        <v>0</v>
      </c>
      <c r="EQ12" s="123">
        <v>0</v>
      </c>
      <c r="ER12" s="123">
        <v>0</v>
      </c>
      <c r="ES12" s="138">
        <v>0</v>
      </c>
      <c r="EX12" s="197">
        <v>60</v>
      </c>
      <c r="EY12" s="123">
        <v>1</v>
      </c>
      <c r="EZ12" s="123">
        <v>0</v>
      </c>
      <c r="FA12" s="123">
        <v>0</v>
      </c>
      <c r="FB12" s="123">
        <v>0</v>
      </c>
      <c r="FC12" s="123">
        <v>0</v>
      </c>
      <c r="FD12" s="123">
        <v>0</v>
      </c>
      <c r="FE12" s="123">
        <v>0</v>
      </c>
      <c r="FF12" s="138">
        <v>0</v>
      </c>
      <c r="FK12" s="197">
        <v>60</v>
      </c>
      <c r="FL12" s="123">
        <v>1</v>
      </c>
      <c r="FM12" s="123">
        <v>0</v>
      </c>
      <c r="FN12" s="123">
        <v>0</v>
      </c>
      <c r="FO12" s="123">
        <v>0</v>
      </c>
      <c r="FP12" s="123">
        <v>0</v>
      </c>
      <c r="FQ12" s="123">
        <v>0</v>
      </c>
      <c r="FR12" s="123">
        <v>0</v>
      </c>
      <c r="FS12" s="138">
        <v>0</v>
      </c>
      <c r="FX12" s="197">
        <v>60</v>
      </c>
      <c r="FY12" s="137">
        <v>1</v>
      </c>
      <c r="FZ12" s="123">
        <v>1</v>
      </c>
      <c r="GA12" s="123">
        <v>0</v>
      </c>
      <c r="GB12" s="123">
        <v>0</v>
      </c>
      <c r="GC12" s="123">
        <v>0</v>
      </c>
      <c r="GD12" s="123">
        <v>0</v>
      </c>
      <c r="GE12" s="123">
        <v>0</v>
      </c>
      <c r="GF12" s="138">
        <v>0</v>
      </c>
    </row>
    <row r="13" spans="3:188" x14ac:dyDescent="0.3">
      <c r="C13" s="15" t="s">
        <v>743</v>
      </c>
      <c r="D13" s="81">
        <v>5</v>
      </c>
      <c r="E13" s="82">
        <v>21.5</v>
      </c>
      <c r="F13" s="82" t="s">
        <v>625</v>
      </c>
      <c r="K13" s="197">
        <v>80</v>
      </c>
      <c r="L13" s="137">
        <v>-2</v>
      </c>
      <c r="M13" s="123">
        <v>-2</v>
      </c>
      <c r="N13" s="123">
        <v>-15</v>
      </c>
      <c r="O13" s="123">
        <v>-15</v>
      </c>
      <c r="P13" s="123">
        <v>-15</v>
      </c>
      <c r="Q13" s="123">
        <v>-15</v>
      </c>
      <c r="R13" s="123">
        <v>-15</v>
      </c>
      <c r="S13" s="138">
        <v>-15</v>
      </c>
      <c r="X13" s="197">
        <v>80</v>
      </c>
      <c r="Y13" s="137">
        <v>-2</v>
      </c>
      <c r="Z13" s="123">
        <v>-2</v>
      </c>
      <c r="AA13" s="123">
        <v>-15</v>
      </c>
      <c r="AB13" s="123">
        <v>-15</v>
      </c>
      <c r="AC13" s="123">
        <v>-15</v>
      </c>
      <c r="AD13" s="123">
        <v>-15</v>
      </c>
      <c r="AE13" s="123">
        <v>-15</v>
      </c>
      <c r="AF13" s="138">
        <v>-15</v>
      </c>
      <c r="AK13" s="197">
        <v>80</v>
      </c>
      <c r="AL13" s="137">
        <v>-2</v>
      </c>
      <c r="AM13" s="123">
        <v>-15</v>
      </c>
      <c r="AN13" s="123">
        <v>-15</v>
      </c>
      <c r="AO13" s="123">
        <v>-15</v>
      </c>
      <c r="AP13" s="123">
        <v>-15</v>
      </c>
      <c r="AQ13" s="123">
        <v>-15</v>
      </c>
      <c r="AR13" s="123">
        <v>-15</v>
      </c>
      <c r="AS13" s="138">
        <v>-15</v>
      </c>
      <c r="AX13" s="197">
        <v>80</v>
      </c>
      <c r="AY13" s="137">
        <v>-0.5</v>
      </c>
      <c r="AZ13" s="123">
        <v>-2</v>
      </c>
      <c r="BA13" s="123">
        <v>-15</v>
      </c>
      <c r="BB13" s="123">
        <v>-15</v>
      </c>
      <c r="BC13" s="123">
        <v>-15</v>
      </c>
      <c r="BD13" s="123">
        <v>-15</v>
      </c>
      <c r="BE13" s="123">
        <v>-15</v>
      </c>
      <c r="BF13" s="138">
        <v>-15</v>
      </c>
      <c r="BK13" s="197">
        <v>80</v>
      </c>
      <c r="BL13" s="137">
        <v>-2</v>
      </c>
      <c r="BM13" s="123">
        <v>-2</v>
      </c>
      <c r="BN13" s="123">
        <v>-15</v>
      </c>
      <c r="BO13" s="123">
        <v>-15</v>
      </c>
      <c r="BP13" s="123">
        <v>-15</v>
      </c>
      <c r="BQ13" s="123">
        <v>-15</v>
      </c>
      <c r="BR13" s="123">
        <v>-15</v>
      </c>
      <c r="BS13" s="138">
        <v>-15</v>
      </c>
      <c r="BX13" s="197">
        <v>80</v>
      </c>
      <c r="BY13" s="123">
        <v>-15</v>
      </c>
      <c r="BZ13" s="123">
        <v>-15</v>
      </c>
      <c r="CA13" s="123">
        <v>-15</v>
      </c>
      <c r="CB13" s="123">
        <v>-15</v>
      </c>
      <c r="CC13" s="123">
        <v>-15</v>
      </c>
      <c r="CD13" s="123">
        <v>-15</v>
      </c>
      <c r="CE13" s="123">
        <v>-15</v>
      </c>
      <c r="CF13" s="138">
        <v>-15</v>
      </c>
      <c r="CK13" s="197">
        <v>80</v>
      </c>
      <c r="CL13" s="137">
        <v>-2</v>
      </c>
      <c r="CM13" s="123">
        <v>-2</v>
      </c>
      <c r="CN13" s="123">
        <v>-15</v>
      </c>
      <c r="CO13" s="123">
        <v>-15</v>
      </c>
      <c r="CP13" s="123">
        <v>-15</v>
      </c>
      <c r="CQ13" s="123">
        <v>-15</v>
      </c>
      <c r="CR13" s="123">
        <v>-15</v>
      </c>
      <c r="CS13" s="138">
        <v>-15</v>
      </c>
      <c r="CX13" s="197">
        <v>80</v>
      </c>
      <c r="CY13" s="137">
        <v>1</v>
      </c>
      <c r="CZ13" s="123">
        <v>1</v>
      </c>
      <c r="DA13" s="123">
        <v>0.5</v>
      </c>
      <c r="DB13" s="123">
        <v>-0.5</v>
      </c>
      <c r="DC13" s="123">
        <v>-2</v>
      </c>
      <c r="DD13" s="123">
        <v>-15</v>
      </c>
      <c r="DE13" s="123">
        <v>-15</v>
      </c>
      <c r="DF13" s="138">
        <v>-15</v>
      </c>
      <c r="DK13" s="197">
        <v>80</v>
      </c>
      <c r="DL13" s="137">
        <v>-15</v>
      </c>
      <c r="DM13" s="123">
        <v>-15</v>
      </c>
      <c r="DN13" s="123">
        <v>-15</v>
      </c>
      <c r="DO13" s="123">
        <v>-15</v>
      </c>
      <c r="DP13" s="123">
        <v>-15</v>
      </c>
      <c r="DQ13" s="123">
        <v>-15</v>
      </c>
      <c r="DR13" s="123">
        <v>-15</v>
      </c>
      <c r="DS13" s="138">
        <v>-15</v>
      </c>
      <c r="DX13" s="197">
        <v>80</v>
      </c>
      <c r="DY13" s="123">
        <v>-2</v>
      </c>
      <c r="DZ13" s="123">
        <v>-15</v>
      </c>
      <c r="EA13" s="123">
        <v>-15</v>
      </c>
      <c r="EB13" s="123">
        <v>-15</v>
      </c>
      <c r="EC13" s="123">
        <v>-15</v>
      </c>
      <c r="ED13" s="123">
        <v>-15</v>
      </c>
      <c r="EE13" s="123">
        <v>-15</v>
      </c>
      <c r="EF13" s="138">
        <v>-15</v>
      </c>
      <c r="EK13" s="197">
        <v>80</v>
      </c>
      <c r="EL13" s="137">
        <v>-15</v>
      </c>
      <c r="EM13" s="123">
        <v>-15</v>
      </c>
      <c r="EN13" s="123">
        <v>-15</v>
      </c>
      <c r="EO13" s="123">
        <v>-15</v>
      </c>
      <c r="EP13" s="123">
        <v>-15</v>
      </c>
      <c r="EQ13" s="123">
        <v>-15</v>
      </c>
      <c r="ER13" s="123">
        <v>-15</v>
      </c>
      <c r="ES13" s="138">
        <v>-15</v>
      </c>
      <c r="EX13" s="197">
        <v>80</v>
      </c>
      <c r="EY13" s="123">
        <v>-2</v>
      </c>
      <c r="EZ13" s="123">
        <v>-15</v>
      </c>
      <c r="FA13" s="123">
        <v>-15</v>
      </c>
      <c r="FB13" s="123">
        <v>-15</v>
      </c>
      <c r="FC13" s="123">
        <v>-15</v>
      </c>
      <c r="FD13" s="123">
        <v>-15</v>
      </c>
      <c r="FE13" s="123">
        <v>-15</v>
      </c>
      <c r="FF13" s="138">
        <v>-15</v>
      </c>
      <c r="FK13" s="197">
        <v>80</v>
      </c>
      <c r="FL13" s="123">
        <v>-2</v>
      </c>
      <c r="FM13" s="123">
        <v>-15</v>
      </c>
      <c r="FN13" s="123">
        <v>-15</v>
      </c>
      <c r="FO13" s="123">
        <v>-15</v>
      </c>
      <c r="FP13" s="123">
        <v>-15</v>
      </c>
      <c r="FQ13" s="123">
        <v>-15</v>
      </c>
      <c r="FR13" s="123">
        <v>-15</v>
      </c>
      <c r="FS13" s="138">
        <v>-15</v>
      </c>
      <c r="FX13" s="197">
        <v>80</v>
      </c>
      <c r="FY13" s="137">
        <v>-0.5</v>
      </c>
      <c r="FZ13" s="123">
        <v>-2</v>
      </c>
      <c r="GA13" s="123">
        <v>-15</v>
      </c>
      <c r="GB13" s="123">
        <v>-15</v>
      </c>
      <c r="GC13" s="123">
        <v>-15</v>
      </c>
      <c r="GD13" s="123">
        <v>-15</v>
      </c>
      <c r="GE13" s="123">
        <v>-15</v>
      </c>
      <c r="GF13" s="138">
        <v>-15</v>
      </c>
    </row>
    <row r="14" spans="3:188" x14ac:dyDescent="0.3">
      <c r="C14" s="15" t="s">
        <v>628</v>
      </c>
      <c r="D14" s="81">
        <v>0.5</v>
      </c>
      <c r="E14" s="82">
        <v>1.5</v>
      </c>
      <c r="F14" s="82" t="s">
        <v>629</v>
      </c>
      <c r="K14" s="197">
        <v>100</v>
      </c>
      <c r="L14" s="137">
        <v>-6.5</v>
      </c>
      <c r="M14" s="123">
        <v>-6.5</v>
      </c>
      <c r="N14" s="123">
        <v>-20</v>
      </c>
      <c r="O14" s="123">
        <v>-20</v>
      </c>
      <c r="P14" s="123">
        <v>-20</v>
      </c>
      <c r="Q14" s="123">
        <v>-20</v>
      </c>
      <c r="R14" s="123">
        <v>-20</v>
      </c>
      <c r="S14" s="138">
        <v>-20</v>
      </c>
      <c r="X14" s="197">
        <v>100</v>
      </c>
      <c r="Y14" s="137">
        <v>-6.5</v>
      </c>
      <c r="Z14" s="123">
        <v>-6.5</v>
      </c>
      <c r="AA14" s="123">
        <v>-20</v>
      </c>
      <c r="AB14" s="123">
        <v>-20</v>
      </c>
      <c r="AC14" s="123">
        <v>-20</v>
      </c>
      <c r="AD14" s="123">
        <v>-20</v>
      </c>
      <c r="AE14" s="123">
        <v>-20</v>
      </c>
      <c r="AF14" s="138">
        <v>-20</v>
      </c>
      <c r="AK14" s="197">
        <v>100</v>
      </c>
      <c r="AL14" s="137">
        <v>-6.5</v>
      </c>
      <c r="AM14" s="123">
        <v>-20</v>
      </c>
      <c r="AN14" s="123">
        <v>-20</v>
      </c>
      <c r="AO14" s="123">
        <v>-20</v>
      </c>
      <c r="AP14" s="123">
        <v>-20</v>
      </c>
      <c r="AQ14" s="123">
        <v>-20</v>
      </c>
      <c r="AR14" s="123">
        <v>-20</v>
      </c>
      <c r="AS14" s="138">
        <v>-20</v>
      </c>
      <c r="AX14" s="197">
        <v>100</v>
      </c>
      <c r="AY14" s="137">
        <v>-2</v>
      </c>
      <c r="AZ14" s="123">
        <v>-6.5</v>
      </c>
      <c r="BA14" s="123">
        <v>-20</v>
      </c>
      <c r="BB14" s="123">
        <v>-20</v>
      </c>
      <c r="BC14" s="123">
        <v>-20</v>
      </c>
      <c r="BD14" s="123">
        <v>-20</v>
      </c>
      <c r="BE14" s="123">
        <v>-20</v>
      </c>
      <c r="BF14" s="138">
        <v>-20</v>
      </c>
      <c r="BK14" s="197">
        <v>100</v>
      </c>
      <c r="BL14" s="137">
        <v>-6.5</v>
      </c>
      <c r="BM14" s="123">
        <v>-6.5</v>
      </c>
      <c r="BN14" s="123">
        <v>-20</v>
      </c>
      <c r="BO14" s="123">
        <v>-20</v>
      </c>
      <c r="BP14" s="123">
        <v>-20</v>
      </c>
      <c r="BQ14" s="123">
        <v>-20</v>
      </c>
      <c r="BR14" s="123">
        <v>-20</v>
      </c>
      <c r="BS14" s="138">
        <v>-20</v>
      </c>
      <c r="BX14" s="197">
        <v>100</v>
      </c>
      <c r="BY14" s="123">
        <v>-20</v>
      </c>
      <c r="BZ14" s="123">
        <v>-20</v>
      </c>
      <c r="CA14" s="123">
        <v>-20</v>
      </c>
      <c r="CB14" s="123">
        <v>-20</v>
      </c>
      <c r="CC14" s="123">
        <v>-20</v>
      </c>
      <c r="CD14" s="123">
        <v>-20</v>
      </c>
      <c r="CE14" s="123">
        <v>-20</v>
      </c>
      <c r="CF14" s="138">
        <v>-20</v>
      </c>
      <c r="CK14" s="197">
        <v>100</v>
      </c>
      <c r="CL14" s="137">
        <v>-6.5</v>
      </c>
      <c r="CM14" s="123">
        <v>-6.5</v>
      </c>
      <c r="CN14" s="123">
        <v>-20</v>
      </c>
      <c r="CO14" s="123">
        <v>-20</v>
      </c>
      <c r="CP14" s="123">
        <v>-20</v>
      </c>
      <c r="CQ14" s="123">
        <v>-20</v>
      </c>
      <c r="CR14" s="123">
        <v>-20</v>
      </c>
      <c r="CS14" s="138">
        <v>-20</v>
      </c>
      <c r="CX14" s="197">
        <v>100</v>
      </c>
      <c r="CY14" s="137">
        <v>1</v>
      </c>
      <c r="CZ14" s="123">
        <v>0.5</v>
      </c>
      <c r="DA14" s="123">
        <v>-0.5</v>
      </c>
      <c r="DB14" s="123">
        <v>-2</v>
      </c>
      <c r="DC14" s="123">
        <v>-6.5</v>
      </c>
      <c r="DD14" s="123">
        <v>-20</v>
      </c>
      <c r="DE14" s="123">
        <v>-20</v>
      </c>
      <c r="DF14" s="138">
        <v>-20</v>
      </c>
      <c r="DK14" s="197">
        <v>100</v>
      </c>
      <c r="DL14" s="137">
        <v>-20</v>
      </c>
      <c r="DM14" s="123">
        <v>-20</v>
      </c>
      <c r="DN14" s="123">
        <v>-20</v>
      </c>
      <c r="DO14" s="123">
        <v>-20</v>
      </c>
      <c r="DP14" s="123">
        <v>-20</v>
      </c>
      <c r="DQ14" s="123">
        <v>-20</v>
      </c>
      <c r="DR14" s="123">
        <v>-20</v>
      </c>
      <c r="DS14" s="138">
        <v>-20</v>
      </c>
      <c r="DX14" s="197">
        <v>100</v>
      </c>
      <c r="DY14" s="123">
        <v>-6.5</v>
      </c>
      <c r="DZ14" s="123">
        <v>-20</v>
      </c>
      <c r="EA14" s="123">
        <v>-20</v>
      </c>
      <c r="EB14" s="123">
        <v>-20</v>
      </c>
      <c r="EC14" s="123">
        <v>-20</v>
      </c>
      <c r="ED14" s="123">
        <v>-20</v>
      </c>
      <c r="EE14" s="123">
        <v>-20</v>
      </c>
      <c r="EF14" s="138">
        <v>-20</v>
      </c>
      <c r="EK14" s="197">
        <v>100</v>
      </c>
      <c r="EL14" s="137">
        <v>-20</v>
      </c>
      <c r="EM14" s="123">
        <v>-20</v>
      </c>
      <c r="EN14" s="123">
        <v>-20</v>
      </c>
      <c r="EO14" s="123">
        <v>-20</v>
      </c>
      <c r="EP14" s="123">
        <v>-20</v>
      </c>
      <c r="EQ14" s="123">
        <v>-20</v>
      </c>
      <c r="ER14" s="123">
        <v>-20</v>
      </c>
      <c r="ES14" s="138">
        <v>-20</v>
      </c>
      <c r="EX14" s="197">
        <v>100</v>
      </c>
      <c r="EY14" s="123">
        <v>-6.5</v>
      </c>
      <c r="EZ14" s="123">
        <v>-20</v>
      </c>
      <c r="FA14" s="123">
        <v>-20</v>
      </c>
      <c r="FB14" s="123">
        <v>-20</v>
      </c>
      <c r="FC14" s="123">
        <v>-20</v>
      </c>
      <c r="FD14" s="123">
        <v>-20</v>
      </c>
      <c r="FE14" s="123">
        <v>-20</v>
      </c>
      <c r="FF14" s="138">
        <v>-20</v>
      </c>
      <c r="FK14" s="197">
        <v>100</v>
      </c>
      <c r="FL14" s="123">
        <v>-6.5</v>
      </c>
      <c r="FM14" s="123">
        <v>-20</v>
      </c>
      <c r="FN14" s="123">
        <v>-20</v>
      </c>
      <c r="FO14" s="123">
        <v>-20</v>
      </c>
      <c r="FP14" s="123">
        <v>-20</v>
      </c>
      <c r="FQ14" s="123">
        <v>-20</v>
      </c>
      <c r="FR14" s="123">
        <v>-20</v>
      </c>
      <c r="FS14" s="138">
        <v>-20</v>
      </c>
      <c r="FX14" s="197">
        <v>100</v>
      </c>
      <c r="FY14" s="137">
        <v>-2</v>
      </c>
      <c r="FZ14" s="123">
        <v>-6.5</v>
      </c>
      <c r="GA14" s="123">
        <v>-20</v>
      </c>
      <c r="GB14" s="123">
        <v>-20</v>
      </c>
      <c r="GC14" s="123">
        <v>-20</v>
      </c>
      <c r="GD14" s="123">
        <v>-20</v>
      </c>
      <c r="GE14" s="123">
        <v>-20</v>
      </c>
      <c r="GF14" s="138">
        <v>-20</v>
      </c>
    </row>
    <row r="15" spans="3:188" x14ac:dyDescent="0.3">
      <c r="C15" s="15" t="s">
        <v>649</v>
      </c>
      <c r="D15" s="81">
        <v>13</v>
      </c>
      <c r="E15" s="82">
        <v>4</v>
      </c>
      <c r="F15" s="82" t="s">
        <v>655</v>
      </c>
      <c r="K15" s="197">
        <v>120</v>
      </c>
      <c r="L15" s="137">
        <v>-12</v>
      </c>
      <c r="M15" s="123">
        <v>-12</v>
      </c>
      <c r="N15" s="123">
        <v>-20</v>
      </c>
      <c r="O15" s="123">
        <v>-20</v>
      </c>
      <c r="P15" s="123">
        <v>-20</v>
      </c>
      <c r="Q15" s="123">
        <v>-20</v>
      </c>
      <c r="R15" s="123">
        <v>-20</v>
      </c>
      <c r="S15" s="138">
        <v>-20</v>
      </c>
      <c r="X15" s="197">
        <v>120</v>
      </c>
      <c r="Y15" s="137">
        <v>-12</v>
      </c>
      <c r="Z15" s="123">
        <v>-12</v>
      </c>
      <c r="AA15" s="123">
        <v>-20</v>
      </c>
      <c r="AB15" s="123">
        <v>-20</v>
      </c>
      <c r="AC15" s="123">
        <v>-20</v>
      </c>
      <c r="AD15" s="123">
        <v>-20</v>
      </c>
      <c r="AE15" s="123">
        <v>-20</v>
      </c>
      <c r="AF15" s="138">
        <v>-20</v>
      </c>
      <c r="AK15" s="197">
        <v>120</v>
      </c>
      <c r="AL15" s="137">
        <v>-12</v>
      </c>
      <c r="AM15" s="123">
        <v>-20</v>
      </c>
      <c r="AN15" s="123">
        <v>-20</v>
      </c>
      <c r="AO15" s="123">
        <v>-20</v>
      </c>
      <c r="AP15" s="123">
        <v>-20</v>
      </c>
      <c r="AQ15" s="123">
        <v>-20</v>
      </c>
      <c r="AR15" s="123">
        <v>-20</v>
      </c>
      <c r="AS15" s="138">
        <v>-20</v>
      </c>
      <c r="AX15" s="197">
        <v>120</v>
      </c>
      <c r="AY15" s="137">
        <v>-4.5</v>
      </c>
      <c r="AZ15" s="123">
        <v>-12</v>
      </c>
      <c r="BA15" s="123">
        <v>-20</v>
      </c>
      <c r="BB15" s="123">
        <v>-20</v>
      </c>
      <c r="BC15" s="123">
        <v>-20</v>
      </c>
      <c r="BD15" s="123">
        <v>-20</v>
      </c>
      <c r="BE15" s="123">
        <v>-20</v>
      </c>
      <c r="BF15" s="138">
        <v>-20</v>
      </c>
      <c r="BK15" s="197">
        <v>120</v>
      </c>
      <c r="BL15" s="137">
        <v>-12</v>
      </c>
      <c r="BM15" s="123">
        <v>-12</v>
      </c>
      <c r="BN15" s="123">
        <v>-20</v>
      </c>
      <c r="BO15" s="123">
        <v>-20</v>
      </c>
      <c r="BP15" s="123">
        <v>-20</v>
      </c>
      <c r="BQ15" s="123">
        <v>-20</v>
      </c>
      <c r="BR15" s="123">
        <v>-20</v>
      </c>
      <c r="BS15" s="138">
        <v>-20</v>
      </c>
      <c r="BX15" s="197">
        <v>120</v>
      </c>
      <c r="BY15" s="123">
        <v>-20</v>
      </c>
      <c r="BZ15" s="123">
        <v>-20</v>
      </c>
      <c r="CA15" s="123">
        <v>-20</v>
      </c>
      <c r="CB15" s="123">
        <v>-20</v>
      </c>
      <c r="CC15" s="123">
        <v>-20</v>
      </c>
      <c r="CD15" s="123">
        <v>-20</v>
      </c>
      <c r="CE15" s="123">
        <v>-20</v>
      </c>
      <c r="CF15" s="138">
        <v>-20</v>
      </c>
      <c r="CK15" s="197">
        <v>120</v>
      </c>
      <c r="CL15" s="137">
        <v>-12</v>
      </c>
      <c r="CM15" s="123">
        <v>-12</v>
      </c>
      <c r="CN15" s="123">
        <v>-20</v>
      </c>
      <c r="CO15" s="123">
        <v>-20</v>
      </c>
      <c r="CP15" s="123">
        <v>-20</v>
      </c>
      <c r="CQ15" s="123">
        <v>-20</v>
      </c>
      <c r="CR15" s="123">
        <v>-20</v>
      </c>
      <c r="CS15" s="138">
        <v>-20</v>
      </c>
      <c r="CX15" s="197">
        <v>120</v>
      </c>
      <c r="CY15" s="137">
        <v>0.5</v>
      </c>
      <c r="CZ15" s="123">
        <v>0</v>
      </c>
      <c r="DA15" s="123">
        <v>-1.5</v>
      </c>
      <c r="DB15" s="123">
        <v>-4.5</v>
      </c>
      <c r="DC15" s="123">
        <v>-12</v>
      </c>
      <c r="DD15" s="123">
        <v>-20</v>
      </c>
      <c r="DE15" s="123">
        <v>-20</v>
      </c>
      <c r="DF15" s="138">
        <v>-20</v>
      </c>
      <c r="DK15" s="197">
        <v>120</v>
      </c>
      <c r="DL15" s="137">
        <v>-20</v>
      </c>
      <c r="DM15" s="123">
        <v>-20</v>
      </c>
      <c r="DN15" s="123">
        <v>-20</v>
      </c>
      <c r="DO15" s="123">
        <v>-20</v>
      </c>
      <c r="DP15" s="123">
        <v>-20</v>
      </c>
      <c r="DQ15" s="123">
        <v>-20</v>
      </c>
      <c r="DR15" s="123">
        <v>-20</v>
      </c>
      <c r="DS15" s="138">
        <v>-20</v>
      </c>
      <c r="DX15" s="197">
        <v>120</v>
      </c>
      <c r="DY15" s="123">
        <v>-12</v>
      </c>
      <c r="DZ15" s="123">
        <v>-20</v>
      </c>
      <c r="EA15" s="123">
        <v>-20</v>
      </c>
      <c r="EB15" s="123">
        <v>-20</v>
      </c>
      <c r="EC15" s="123">
        <v>-20</v>
      </c>
      <c r="ED15" s="123">
        <v>-20</v>
      </c>
      <c r="EE15" s="123">
        <v>-20</v>
      </c>
      <c r="EF15" s="138">
        <v>-20</v>
      </c>
      <c r="EK15" s="197">
        <v>120</v>
      </c>
      <c r="EL15" s="137">
        <v>-20</v>
      </c>
      <c r="EM15" s="123">
        <v>-20</v>
      </c>
      <c r="EN15" s="123">
        <v>-20</v>
      </c>
      <c r="EO15" s="123">
        <v>-20</v>
      </c>
      <c r="EP15" s="123">
        <v>-20</v>
      </c>
      <c r="EQ15" s="123">
        <v>-20</v>
      </c>
      <c r="ER15" s="123">
        <v>-20</v>
      </c>
      <c r="ES15" s="138">
        <v>-20</v>
      </c>
      <c r="EX15" s="197">
        <v>120</v>
      </c>
      <c r="EY15" s="123">
        <v>-12</v>
      </c>
      <c r="EZ15" s="123">
        <v>-20</v>
      </c>
      <c r="FA15" s="123">
        <v>-20</v>
      </c>
      <c r="FB15" s="123">
        <v>-20</v>
      </c>
      <c r="FC15" s="123">
        <v>-20</v>
      </c>
      <c r="FD15" s="123">
        <v>-20</v>
      </c>
      <c r="FE15" s="123">
        <v>-20</v>
      </c>
      <c r="FF15" s="138">
        <v>-20</v>
      </c>
      <c r="FK15" s="197">
        <v>120</v>
      </c>
      <c r="FL15" s="123">
        <v>-12</v>
      </c>
      <c r="FM15" s="123">
        <v>-20</v>
      </c>
      <c r="FN15" s="123">
        <v>-20</v>
      </c>
      <c r="FO15" s="123">
        <v>-20</v>
      </c>
      <c r="FP15" s="123">
        <v>-20</v>
      </c>
      <c r="FQ15" s="123">
        <v>-20</v>
      </c>
      <c r="FR15" s="123">
        <v>-20</v>
      </c>
      <c r="FS15" s="138">
        <v>-20</v>
      </c>
      <c r="FX15" s="197">
        <v>120</v>
      </c>
      <c r="FY15" s="137">
        <v>-4.5</v>
      </c>
      <c r="FZ15" s="123">
        <v>-12</v>
      </c>
      <c r="GA15" s="123">
        <v>-20</v>
      </c>
      <c r="GB15" s="123">
        <v>-20</v>
      </c>
      <c r="GC15" s="123">
        <v>-20</v>
      </c>
      <c r="GD15" s="123">
        <v>-20</v>
      </c>
      <c r="GE15" s="123">
        <v>-20</v>
      </c>
      <c r="GF15" s="138">
        <v>-20</v>
      </c>
    </row>
    <row r="16" spans="3:188" x14ac:dyDescent="0.3">
      <c r="C16" s="15" t="s">
        <v>651</v>
      </c>
      <c r="D16" s="81">
        <v>8.5</v>
      </c>
      <c r="E16" s="82">
        <v>4</v>
      </c>
      <c r="F16" s="82" t="s">
        <v>655</v>
      </c>
      <c r="K16" s="197">
        <v>140</v>
      </c>
      <c r="L16" s="137">
        <v>-15</v>
      </c>
      <c r="M16" s="123">
        <v>-15</v>
      </c>
      <c r="N16" s="123">
        <v>-20</v>
      </c>
      <c r="O16" s="123">
        <v>-20</v>
      </c>
      <c r="P16" s="123">
        <v>-20</v>
      </c>
      <c r="Q16" s="123">
        <v>-20</v>
      </c>
      <c r="R16" s="123">
        <v>-20</v>
      </c>
      <c r="S16" s="138">
        <v>-20</v>
      </c>
      <c r="X16" s="197">
        <v>140</v>
      </c>
      <c r="Y16" s="137">
        <v>-15</v>
      </c>
      <c r="Z16" s="123">
        <v>-15</v>
      </c>
      <c r="AA16" s="123">
        <v>-20</v>
      </c>
      <c r="AB16" s="123">
        <v>-20</v>
      </c>
      <c r="AC16" s="123">
        <v>-20</v>
      </c>
      <c r="AD16" s="123">
        <v>-20</v>
      </c>
      <c r="AE16" s="123">
        <v>-20</v>
      </c>
      <c r="AF16" s="138">
        <v>-20</v>
      </c>
      <c r="AK16" s="197">
        <v>140</v>
      </c>
      <c r="AL16" s="137">
        <v>-15</v>
      </c>
      <c r="AM16" s="123">
        <v>-20</v>
      </c>
      <c r="AN16" s="123">
        <v>-20</v>
      </c>
      <c r="AO16" s="123">
        <v>-20</v>
      </c>
      <c r="AP16" s="123">
        <v>-20</v>
      </c>
      <c r="AQ16" s="123">
        <v>-20</v>
      </c>
      <c r="AR16" s="123">
        <v>-20</v>
      </c>
      <c r="AS16" s="138">
        <v>-20</v>
      </c>
      <c r="AX16" s="197">
        <v>140</v>
      </c>
      <c r="AY16" s="137">
        <v>-7.5</v>
      </c>
      <c r="AZ16" s="123">
        <v>-15</v>
      </c>
      <c r="BA16" s="123">
        <v>-20</v>
      </c>
      <c r="BB16" s="123">
        <v>-20</v>
      </c>
      <c r="BC16" s="123">
        <v>-20</v>
      </c>
      <c r="BD16" s="123">
        <v>-20</v>
      </c>
      <c r="BE16" s="123">
        <v>-20</v>
      </c>
      <c r="BF16" s="138">
        <v>-20</v>
      </c>
      <c r="BK16" s="197">
        <v>140</v>
      </c>
      <c r="BL16" s="137">
        <v>-15</v>
      </c>
      <c r="BM16" s="123">
        <v>-15</v>
      </c>
      <c r="BN16" s="123">
        <v>-20</v>
      </c>
      <c r="BO16" s="123">
        <v>-20</v>
      </c>
      <c r="BP16" s="123">
        <v>-20</v>
      </c>
      <c r="BQ16" s="123">
        <v>-20</v>
      </c>
      <c r="BR16" s="123">
        <v>-20</v>
      </c>
      <c r="BS16" s="138">
        <v>-20</v>
      </c>
      <c r="BX16" s="197">
        <v>140</v>
      </c>
      <c r="BY16" s="123">
        <v>-20</v>
      </c>
      <c r="BZ16" s="123">
        <v>-20</v>
      </c>
      <c r="CA16" s="123">
        <v>-20</v>
      </c>
      <c r="CB16" s="123">
        <v>-20</v>
      </c>
      <c r="CC16" s="123">
        <v>-20</v>
      </c>
      <c r="CD16" s="123">
        <v>-20</v>
      </c>
      <c r="CE16" s="123">
        <v>-20</v>
      </c>
      <c r="CF16" s="138">
        <v>-20</v>
      </c>
      <c r="CK16" s="197">
        <v>140</v>
      </c>
      <c r="CL16" s="137">
        <v>-15</v>
      </c>
      <c r="CM16" s="123">
        <v>-15</v>
      </c>
      <c r="CN16" s="123">
        <v>-20</v>
      </c>
      <c r="CO16" s="123">
        <v>-20</v>
      </c>
      <c r="CP16" s="123">
        <v>-20</v>
      </c>
      <c r="CQ16" s="123">
        <v>-20</v>
      </c>
      <c r="CR16" s="123">
        <v>-20</v>
      </c>
      <c r="CS16" s="138">
        <v>-20</v>
      </c>
      <c r="CX16" s="197">
        <v>140</v>
      </c>
      <c r="CY16" s="137">
        <v>0</v>
      </c>
      <c r="CZ16" s="123">
        <v>-1</v>
      </c>
      <c r="DA16" s="123">
        <v>-3</v>
      </c>
      <c r="DB16" s="123">
        <v>-7.5</v>
      </c>
      <c r="DC16" s="123">
        <v>-15</v>
      </c>
      <c r="DD16" s="123">
        <v>-20</v>
      </c>
      <c r="DE16" s="123">
        <v>-20</v>
      </c>
      <c r="DF16" s="138">
        <v>-20</v>
      </c>
      <c r="DK16" s="197">
        <v>140</v>
      </c>
      <c r="DL16" s="137">
        <v>-20</v>
      </c>
      <c r="DM16" s="123">
        <v>-20</v>
      </c>
      <c r="DN16" s="123">
        <v>-20</v>
      </c>
      <c r="DO16" s="123">
        <v>-20</v>
      </c>
      <c r="DP16" s="123">
        <v>-20</v>
      </c>
      <c r="DQ16" s="123">
        <v>-20</v>
      </c>
      <c r="DR16" s="123">
        <v>-20</v>
      </c>
      <c r="DS16" s="138">
        <v>-20</v>
      </c>
      <c r="DX16" s="197">
        <v>140</v>
      </c>
      <c r="DY16" s="123">
        <v>-15</v>
      </c>
      <c r="DZ16" s="123">
        <v>-20</v>
      </c>
      <c r="EA16" s="123">
        <v>-20</v>
      </c>
      <c r="EB16" s="123">
        <v>-20</v>
      </c>
      <c r="EC16" s="123">
        <v>-20</v>
      </c>
      <c r="ED16" s="123">
        <v>-20</v>
      </c>
      <c r="EE16" s="123">
        <v>-20</v>
      </c>
      <c r="EF16" s="138">
        <v>-20</v>
      </c>
      <c r="EK16" s="197">
        <v>140</v>
      </c>
      <c r="EL16" s="137">
        <v>-20</v>
      </c>
      <c r="EM16" s="123">
        <v>-20</v>
      </c>
      <c r="EN16" s="123">
        <v>-20</v>
      </c>
      <c r="EO16" s="123">
        <v>-20</v>
      </c>
      <c r="EP16" s="123">
        <v>-20</v>
      </c>
      <c r="EQ16" s="123">
        <v>-20</v>
      </c>
      <c r="ER16" s="123">
        <v>-20</v>
      </c>
      <c r="ES16" s="138">
        <v>-20</v>
      </c>
      <c r="EX16" s="197">
        <v>140</v>
      </c>
      <c r="EY16" s="123">
        <v>-15</v>
      </c>
      <c r="EZ16" s="123">
        <v>-20</v>
      </c>
      <c r="FA16" s="123">
        <v>-20</v>
      </c>
      <c r="FB16" s="123">
        <v>-20</v>
      </c>
      <c r="FC16" s="123">
        <v>-20</v>
      </c>
      <c r="FD16" s="123">
        <v>-20</v>
      </c>
      <c r="FE16" s="123">
        <v>-20</v>
      </c>
      <c r="FF16" s="138">
        <v>-20</v>
      </c>
      <c r="FK16" s="197">
        <v>140</v>
      </c>
      <c r="FL16" s="123">
        <v>-15</v>
      </c>
      <c r="FM16" s="123">
        <v>-20</v>
      </c>
      <c r="FN16" s="123">
        <v>-20</v>
      </c>
      <c r="FO16" s="123">
        <v>-20</v>
      </c>
      <c r="FP16" s="123">
        <v>-20</v>
      </c>
      <c r="FQ16" s="123">
        <v>-20</v>
      </c>
      <c r="FR16" s="123">
        <v>-20</v>
      </c>
      <c r="FS16" s="138">
        <v>-20</v>
      </c>
      <c r="FX16" s="197">
        <v>140</v>
      </c>
      <c r="FY16" s="137">
        <v>-7.5</v>
      </c>
      <c r="FZ16" s="123">
        <v>-15</v>
      </c>
      <c r="GA16" s="123">
        <v>-20</v>
      </c>
      <c r="GB16" s="123">
        <v>-20</v>
      </c>
      <c r="GC16" s="123">
        <v>-20</v>
      </c>
      <c r="GD16" s="123">
        <v>-20</v>
      </c>
      <c r="GE16" s="123">
        <v>-20</v>
      </c>
      <c r="GF16" s="138">
        <v>-20</v>
      </c>
    </row>
    <row r="17" spans="3:188" x14ac:dyDescent="0.3">
      <c r="C17" s="15" t="s">
        <v>650</v>
      </c>
      <c r="D17" s="81">
        <v>11</v>
      </c>
      <c r="E17" s="82">
        <v>4</v>
      </c>
      <c r="F17" s="82" t="s">
        <v>655</v>
      </c>
      <c r="K17" s="197">
        <v>160</v>
      </c>
      <c r="L17" s="137">
        <v>-15</v>
      </c>
      <c r="M17" s="123">
        <v>-15</v>
      </c>
      <c r="N17" s="123">
        <v>-20</v>
      </c>
      <c r="O17" s="123">
        <v>-20</v>
      </c>
      <c r="P17" s="123">
        <v>-20</v>
      </c>
      <c r="Q17" s="123">
        <v>-20</v>
      </c>
      <c r="R17" s="123">
        <v>-20</v>
      </c>
      <c r="S17" s="138">
        <v>-20</v>
      </c>
      <c r="X17" s="197">
        <v>160</v>
      </c>
      <c r="Y17" s="137">
        <v>-15</v>
      </c>
      <c r="Z17" s="123">
        <v>-15</v>
      </c>
      <c r="AA17" s="123">
        <v>-20</v>
      </c>
      <c r="AB17" s="123">
        <v>-20</v>
      </c>
      <c r="AC17" s="123">
        <v>-20</v>
      </c>
      <c r="AD17" s="123">
        <v>-20</v>
      </c>
      <c r="AE17" s="123">
        <v>-20</v>
      </c>
      <c r="AF17" s="138">
        <v>-20</v>
      </c>
      <c r="AK17" s="197">
        <v>160</v>
      </c>
      <c r="AL17" s="137">
        <v>-15</v>
      </c>
      <c r="AM17" s="123">
        <v>-20</v>
      </c>
      <c r="AN17" s="123">
        <v>-20</v>
      </c>
      <c r="AO17" s="123">
        <v>-20</v>
      </c>
      <c r="AP17" s="123">
        <v>-20</v>
      </c>
      <c r="AQ17" s="123">
        <v>-20</v>
      </c>
      <c r="AR17" s="123">
        <v>-20</v>
      </c>
      <c r="AS17" s="138">
        <v>-20</v>
      </c>
      <c r="AX17" s="197">
        <v>160</v>
      </c>
      <c r="AY17" s="137">
        <v>-7.5</v>
      </c>
      <c r="AZ17" s="123">
        <v>-15</v>
      </c>
      <c r="BA17" s="123">
        <v>-20</v>
      </c>
      <c r="BB17" s="123">
        <v>-20</v>
      </c>
      <c r="BC17" s="123">
        <v>-20</v>
      </c>
      <c r="BD17" s="123">
        <v>-20</v>
      </c>
      <c r="BE17" s="123">
        <v>-20</v>
      </c>
      <c r="BF17" s="138">
        <v>-20</v>
      </c>
      <c r="BK17" s="197">
        <v>160</v>
      </c>
      <c r="BL17" s="137">
        <v>-15</v>
      </c>
      <c r="BM17" s="123">
        <v>-15</v>
      </c>
      <c r="BN17" s="123">
        <v>-20</v>
      </c>
      <c r="BO17" s="123">
        <v>-20</v>
      </c>
      <c r="BP17" s="123">
        <v>-20</v>
      </c>
      <c r="BQ17" s="123">
        <v>-20</v>
      </c>
      <c r="BR17" s="123">
        <v>-20</v>
      </c>
      <c r="BS17" s="138">
        <v>-20</v>
      </c>
      <c r="BX17" s="197">
        <v>160</v>
      </c>
      <c r="BY17" s="123">
        <v>-20</v>
      </c>
      <c r="BZ17" s="123">
        <v>-20</v>
      </c>
      <c r="CA17" s="123">
        <v>-20</v>
      </c>
      <c r="CB17" s="123">
        <v>-20</v>
      </c>
      <c r="CC17" s="123">
        <v>-20</v>
      </c>
      <c r="CD17" s="123">
        <v>-20</v>
      </c>
      <c r="CE17" s="123">
        <v>-20</v>
      </c>
      <c r="CF17" s="138">
        <v>-20</v>
      </c>
      <c r="CK17" s="197">
        <v>160</v>
      </c>
      <c r="CL17" s="137">
        <v>-15</v>
      </c>
      <c r="CM17" s="123">
        <v>-15</v>
      </c>
      <c r="CN17" s="123">
        <v>-20</v>
      </c>
      <c r="CO17" s="123">
        <v>-20</v>
      </c>
      <c r="CP17" s="123">
        <v>-20</v>
      </c>
      <c r="CQ17" s="123">
        <v>-20</v>
      </c>
      <c r="CR17" s="123">
        <v>-20</v>
      </c>
      <c r="CS17" s="138">
        <v>-20</v>
      </c>
      <c r="CX17" s="197">
        <v>160</v>
      </c>
      <c r="CY17" s="137">
        <v>0</v>
      </c>
      <c r="CZ17" s="123">
        <v>-1</v>
      </c>
      <c r="DA17" s="123">
        <v>-3</v>
      </c>
      <c r="DB17" s="123">
        <v>-7.5</v>
      </c>
      <c r="DC17" s="123">
        <v>-15</v>
      </c>
      <c r="DD17" s="123">
        <v>-20</v>
      </c>
      <c r="DE17" s="123">
        <v>-20</v>
      </c>
      <c r="DF17" s="138">
        <v>-20</v>
      </c>
      <c r="DK17" s="197">
        <v>160</v>
      </c>
      <c r="DL17" s="137">
        <v>-20</v>
      </c>
      <c r="DM17" s="123">
        <v>-20</v>
      </c>
      <c r="DN17" s="123">
        <v>-20</v>
      </c>
      <c r="DO17" s="123">
        <v>-20</v>
      </c>
      <c r="DP17" s="123">
        <v>-20</v>
      </c>
      <c r="DQ17" s="123">
        <v>-20</v>
      </c>
      <c r="DR17" s="123">
        <v>-20</v>
      </c>
      <c r="DS17" s="138">
        <v>-20</v>
      </c>
      <c r="DX17" s="197">
        <v>160</v>
      </c>
      <c r="DY17" s="123">
        <v>-15</v>
      </c>
      <c r="DZ17" s="123">
        <v>-20</v>
      </c>
      <c r="EA17" s="123">
        <v>-20</v>
      </c>
      <c r="EB17" s="123">
        <v>-20</v>
      </c>
      <c r="EC17" s="123">
        <v>-20</v>
      </c>
      <c r="ED17" s="123">
        <v>-20</v>
      </c>
      <c r="EE17" s="123">
        <v>-20</v>
      </c>
      <c r="EF17" s="138">
        <v>-20</v>
      </c>
      <c r="EK17" s="197">
        <v>160</v>
      </c>
      <c r="EL17" s="137">
        <v>-20</v>
      </c>
      <c r="EM17" s="123">
        <v>-20</v>
      </c>
      <c r="EN17" s="123">
        <v>-20</v>
      </c>
      <c r="EO17" s="123">
        <v>-20</v>
      </c>
      <c r="EP17" s="123">
        <v>-20</v>
      </c>
      <c r="EQ17" s="123">
        <v>-20</v>
      </c>
      <c r="ER17" s="123">
        <v>-20</v>
      </c>
      <c r="ES17" s="138">
        <v>-20</v>
      </c>
      <c r="EX17" s="197">
        <v>160</v>
      </c>
      <c r="EY17" s="123">
        <v>-15</v>
      </c>
      <c r="EZ17" s="123">
        <v>-20</v>
      </c>
      <c r="FA17" s="123">
        <v>-20</v>
      </c>
      <c r="FB17" s="123">
        <v>-20</v>
      </c>
      <c r="FC17" s="123">
        <v>-20</v>
      </c>
      <c r="FD17" s="123">
        <v>-20</v>
      </c>
      <c r="FE17" s="123">
        <v>-20</v>
      </c>
      <c r="FF17" s="138">
        <v>-20</v>
      </c>
      <c r="FK17" s="197">
        <v>160</v>
      </c>
      <c r="FL17" s="123">
        <v>-15</v>
      </c>
      <c r="FM17" s="123">
        <v>-20</v>
      </c>
      <c r="FN17" s="123">
        <v>-20</v>
      </c>
      <c r="FO17" s="123">
        <v>-20</v>
      </c>
      <c r="FP17" s="123">
        <v>-20</v>
      </c>
      <c r="FQ17" s="123">
        <v>-20</v>
      </c>
      <c r="FR17" s="123">
        <v>-20</v>
      </c>
      <c r="FS17" s="138">
        <v>-20</v>
      </c>
      <c r="FX17" s="197">
        <v>160</v>
      </c>
      <c r="FY17" s="137">
        <v>-7.5</v>
      </c>
      <c r="FZ17" s="123">
        <v>-15</v>
      </c>
      <c r="GA17" s="123">
        <v>-20</v>
      </c>
      <c r="GB17" s="123">
        <v>-20</v>
      </c>
      <c r="GC17" s="123">
        <v>-20</v>
      </c>
      <c r="GD17" s="123">
        <v>-20</v>
      </c>
      <c r="GE17" s="123">
        <v>-20</v>
      </c>
      <c r="GF17" s="138">
        <v>-20</v>
      </c>
    </row>
    <row r="18" spans="3:188" ht="15" thickBot="1" x14ac:dyDescent="0.35">
      <c r="C18" s="15" t="s">
        <v>652</v>
      </c>
      <c r="D18" s="81">
        <v>7.5</v>
      </c>
      <c r="E18" s="82">
        <v>4</v>
      </c>
      <c r="F18" s="82" t="s">
        <v>658</v>
      </c>
      <c r="K18" s="198">
        <v>180</v>
      </c>
      <c r="L18" s="139">
        <v>-15</v>
      </c>
      <c r="M18" s="125">
        <v>-15</v>
      </c>
      <c r="N18" s="125">
        <v>-20</v>
      </c>
      <c r="O18" s="125">
        <v>-20</v>
      </c>
      <c r="P18" s="125">
        <v>-20</v>
      </c>
      <c r="Q18" s="125">
        <v>-20</v>
      </c>
      <c r="R18" s="125">
        <v>-20</v>
      </c>
      <c r="S18" s="140">
        <v>-20</v>
      </c>
      <c r="X18" s="198">
        <v>180</v>
      </c>
      <c r="Y18" s="139">
        <v>-15</v>
      </c>
      <c r="Z18" s="125">
        <v>-15</v>
      </c>
      <c r="AA18" s="125">
        <v>-20</v>
      </c>
      <c r="AB18" s="125">
        <v>-20</v>
      </c>
      <c r="AC18" s="125">
        <v>-20</v>
      </c>
      <c r="AD18" s="125">
        <v>-20</v>
      </c>
      <c r="AE18" s="125">
        <v>-20</v>
      </c>
      <c r="AF18" s="140">
        <v>-20</v>
      </c>
      <c r="AK18" s="198">
        <v>180</v>
      </c>
      <c r="AL18" s="139">
        <v>-15</v>
      </c>
      <c r="AM18" s="125">
        <v>-20</v>
      </c>
      <c r="AN18" s="125">
        <v>-20</v>
      </c>
      <c r="AO18" s="125">
        <v>-20</v>
      </c>
      <c r="AP18" s="125">
        <v>-20</v>
      </c>
      <c r="AQ18" s="125">
        <v>-20</v>
      </c>
      <c r="AR18" s="125">
        <v>-20</v>
      </c>
      <c r="AS18" s="140">
        <v>-20</v>
      </c>
      <c r="AX18" s="198">
        <v>180</v>
      </c>
      <c r="AY18" s="139">
        <v>-7.5</v>
      </c>
      <c r="AZ18" s="125">
        <v>-15</v>
      </c>
      <c r="BA18" s="125">
        <v>-20</v>
      </c>
      <c r="BB18" s="125">
        <v>-20</v>
      </c>
      <c r="BC18" s="125">
        <v>-20</v>
      </c>
      <c r="BD18" s="125">
        <v>-20</v>
      </c>
      <c r="BE18" s="125">
        <v>-20</v>
      </c>
      <c r="BF18" s="140">
        <v>-20</v>
      </c>
      <c r="BK18" s="198">
        <v>180</v>
      </c>
      <c r="BL18" s="139">
        <v>-15</v>
      </c>
      <c r="BM18" s="125">
        <v>-15</v>
      </c>
      <c r="BN18" s="125">
        <v>-20</v>
      </c>
      <c r="BO18" s="125">
        <v>-20</v>
      </c>
      <c r="BP18" s="125">
        <v>-20</v>
      </c>
      <c r="BQ18" s="125">
        <v>-20</v>
      </c>
      <c r="BR18" s="125">
        <v>-20</v>
      </c>
      <c r="BS18" s="140">
        <v>-20</v>
      </c>
      <c r="BX18" s="198">
        <v>180</v>
      </c>
      <c r="BY18" s="125">
        <v>-20</v>
      </c>
      <c r="BZ18" s="125">
        <v>-20</v>
      </c>
      <c r="CA18" s="125">
        <v>-20</v>
      </c>
      <c r="CB18" s="125">
        <v>-20</v>
      </c>
      <c r="CC18" s="125">
        <v>-20</v>
      </c>
      <c r="CD18" s="125">
        <v>-20</v>
      </c>
      <c r="CE18" s="125">
        <v>-20</v>
      </c>
      <c r="CF18" s="140">
        <v>-20</v>
      </c>
      <c r="CK18" s="198">
        <v>180</v>
      </c>
      <c r="CL18" s="139">
        <v>-15</v>
      </c>
      <c r="CM18" s="125">
        <v>-15</v>
      </c>
      <c r="CN18" s="125">
        <v>-20</v>
      </c>
      <c r="CO18" s="125">
        <v>-20</v>
      </c>
      <c r="CP18" s="125">
        <v>-20</v>
      </c>
      <c r="CQ18" s="125">
        <v>-20</v>
      </c>
      <c r="CR18" s="125">
        <v>-20</v>
      </c>
      <c r="CS18" s="140">
        <v>-20</v>
      </c>
      <c r="CX18" s="198">
        <v>180</v>
      </c>
      <c r="CY18" s="139">
        <v>0</v>
      </c>
      <c r="CZ18" s="125">
        <v>-1</v>
      </c>
      <c r="DA18" s="125">
        <v>-3</v>
      </c>
      <c r="DB18" s="125">
        <v>-7.5</v>
      </c>
      <c r="DC18" s="125">
        <v>-15</v>
      </c>
      <c r="DD18" s="125">
        <v>-20</v>
      </c>
      <c r="DE18" s="125">
        <v>-20</v>
      </c>
      <c r="DF18" s="140">
        <v>-20</v>
      </c>
      <c r="DK18" s="198">
        <v>180</v>
      </c>
      <c r="DL18" s="139">
        <v>-20</v>
      </c>
      <c r="DM18" s="125">
        <v>-20</v>
      </c>
      <c r="DN18" s="125">
        <v>-20</v>
      </c>
      <c r="DO18" s="125">
        <v>-20</v>
      </c>
      <c r="DP18" s="125">
        <v>-20</v>
      </c>
      <c r="DQ18" s="125">
        <v>-20</v>
      </c>
      <c r="DR18" s="125">
        <v>-20</v>
      </c>
      <c r="DS18" s="140">
        <v>-20</v>
      </c>
      <c r="DX18" s="198">
        <v>180</v>
      </c>
      <c r="DY18" s="125">
        <v>-15</v>
      </c>
      <c r="DZ18" s="125">
        <v>-20</v>
      </c>
      <c r="EA18" s="125">
        <v>-20</v>
      </c>
      <c r="EB18" s="125">
        <v>-20</v>
      </c>
      <c r="EC18" s="125">
        <v>-20</v>
      </c>
      <c r="ED18" s="125">
        <v>-20</v>
      </c>
      <c r="EE18" s="125">
        <v>-20</v>
      </c>
      <c r="EF18" s="140">
        <v>-20</v>
      </c>
      <c r="EK18" s="198">
        <v>180</v>
      </c>
      <c r="EL18" s="139">
        <v>-20</v>
      </c>
      <c r="EM18" s="125">
        <v>-20</v>
      </c>
      <c r="EN18" s="125">
        <v>-20</v>
      </c>
      <c r="EO18" s="125">
        <v>-20</v>
      </c>
      <c r="EP18" s="125">
        <v>-20</v>
      </c>
      <c r="EQ18" s="125">
        <v>-20</v>
      </c>
      <c r="ER18" s="125">
        <v>-20</v>
      </c>
      <c r="ES18" s="140">
        <v>-20</v>
      </c>
      <c r="EX18" s="198">
        <v>180</v>
      </c>
      <c r="EY18" s="125">
        <v>-15</v>
      </c>
      <c r="EZ18" s="125">
        <v>-20</v>
      </c>
      <c r="FA18" s="125">
        <v>-20</v>
      </c>
      <c r="FB18" s="125">
        <v>-20</v>
      </c>
      <c r="FC18" s="125">
        <v>-20</v>
      </c>
      <c r="FD18" s="125">
        <v>-20</v>
      </c>
      <c r="FE18" s="125">
        <v>-20</v>
      </c>
      <c r="FF18" s="140">
        <v>-20</v>
      </c>
      <c r="FK18" s="198">
        <v>180</v>
      </c>
      <c r="FL18" s="125">
        <v>-15</v>
      </c>
      <c r="FM18" s="125">
        <v>-20</v>
      </c>
      <c r="FN18" s="125">
        <v>-20</v>
      </c>
      <c r="FO18" s="125">
        <v>-20</v>
      </c>
      <c r="FP18" s="125">
        <v>-20</v>
      </c>
      <c r="FQ18" s="125">
        <v>-20</v>
      </c>
      <c r="FR18" s="125">
        <v>-20</v>
      </c>
      <c r="FS18" s="140">
        <v>-20</v>
      </c>
      <c r="FX18" s="198">
        <v>180</v>
      </c>
      <c r="FY18" s="139">
        <v>-7.5</v>
      </c>
      <c r="FZ18" s="125">
        <v>-15</v>
      </c>
      <c r="GA18" s="125">
        <v>-20</v>
      </c>
      <c r="GB18" s="125">
        <v>-20</v>
      </c>
      <c r="GC18" s="125">
        <v>-20</v>
      </c>
      <c r="GD18" s="125">
        <v>-20</v>
      </c>
      <c r="GE18" s="125">
        <v>-20</v>
      </c>
      <c r="GF18" s="140">
        <v>-20</v>
      </c>
    </row>
    <row r="19" spans="3:188" ht="15" thickBot="1" x14ac:dyDescent="0.35">
      <c r="C19" s="15" t="s">
        <v>653</v>
      </c>
      <c r="D19" s="81">
        <v>12</v>
      </c>
      <c r="E19" s="82">
        <v>8</v>
      </c>
      <c r="F19" s="82" t="s">
        <v>661</v>
      </c>
    </row>
    <row r="20" spans="3:188" ht="15" thickBot="1" x14ac:dyDescent="0.35">
      <c r="C20" s="15" t="s">
        <v>663</v>
      </c>
      <c r="D20" s="90">
        <v>7.5</v>
      </c>
      <c r="E20" s="118">
        <v>4.5</v>
      </c>
      <c r="F20" s="118" t="s">
        <v>667</v>
      </c>
      <c r="H20" s="195" t="s">
        <v>554</v>
      </c>
      <c r="I20" s="195" t="s">
        <v>656</v>
      </c>
      <c r="L20" s="412" t="s">
        <v>567</v>
      </c>
      <c r="M20" s="428"/>
      <c r="N20" s="428"/>
      <c r="O20" s="428"/>
      <c r="P20" s="428"/>
      <c r="Q20" s="428"/>
      <c r="R20" s="428"/>
      <c r="S20" s="413"/>
      <c r="U20" s="195" t="s">
        <v>554</v>
      </c>
      <c r="V20" s="195">
        <v>6</v>
      </c>
      <c r="Y20" s="412" t="s">
        <v>567</v>
      </c>
      <c r="Z20" s="428"/>
      <c r="AA20" s="428"/>
      <c r="AB20" s="428"/>
      <c r="AC20" s="428"/>
      <c r="AD20" s="428"/>
      <c r="AE20" s="428"/>
      <c r="AF20" s="413"/>
      <c r="AH20" s="195" t="s">
        <v>554</v>
      </c>
      <c r="AI20" s="195" t="s">
        <v>656</v>
      </c>
      <c r="AL20" s="412" t="s">
        <v>567</v>
      </c>
      <c r="AM20" s="428"/>
      <c r="AN20" s="428"/>
      <c r="AO20" s="428"/>
      <c r="AP20" s="428"/>
      <c r="AQ20" s="428"/>
      <c r="AR20" s="428"/>
      <c r="AS20" s="413"/>
      <c r="AU20" s="195" t="s">
        <v>554</v>
      </c>
      <c r="AV20" s="195">
        <v>5</v>
      </c>
      <c r="AY20" s="412" t="s">
        <v>567</v>
      </c>
      <c r="AZ20" s="428"/>
      <c r="BA20" s="428"/>
      <c r="BB20" s="428"/>
      <c r="BC20" s="428"/>
      <c r="BD20" s="428"/>
      <c r="BE20" s="428"/>
      <c r="BF20" s="413"/>
      <c r="BH20" s="195" t="s">
        <v>554</v>
      </c>
      <c r="BI20" s="195">
        <v>2.4</v>
      </c>
      <c r="BL20" s="412" t="s">
        <v>567</v>
      </c>
      <c r="BM20" s="428"/>
      <c r="BN20" s="428"/>
      <c r="BO20" s="428"/>
      <c r="BP20" s="428"/>
      <c r="BQ20" s="428"/>
      <c r="BR20" s="428"/>
      <c r="BS20" s="413"/>
      <c r="BU20" s="195" t="s">
        <v>554</v>
      </c>
      <c r="BV20" s="195">
        <v>6.5</v>
      </c>
      <c r="BY20" s="412" t="s">
        <v>567</v>
      </c>
      <c r="BZ20" s="428"/>
      <c r="CA20" s="428"/>
      <c r="CB20" s="428"/>
      <c r="CC20" s="428"/>
      <c r="CD20" s="428"/>
      <c r="CE20" s="428"/>
      <c r="CF20" s="413"/>
      <c r="CH20" s="195" t="s">
        <v>554</v>
      </c>
      <c r="CI20" s="195" t="s">
        <v>656</v>
      </c>
      <c r="CL20" s="412" t="s">
        <v>567</v>
      </c>
      <c r="CM20" s="428"/>
      <c r="CN20" s="428"/>
      <c r="CO20" s="428"/>
      <c r="CP20" s="428"/>
      <c r="CQ20" s="428"/>
      <c r="CR20" s="428"/>
      <c r="CS20" s="413"/>
      <c r="CU20" s="195" t="s">
        <v>554</v>
      </c>
      <c r="CV20" s="195">
        <v>1.5</v>
      </c>
      <c r="CY20" s="412" t="s">
        <v>567</v>
      </c>
      <c r="CZ20" s="428"/>
      <c r="DA20" s="428"/>
      <c r="DB20" s="428"/>
      <c r="DC20" s="428"/>
      <c r="DD20" s="428"/>
      <c r="DE20" s="428"/>
      <c r="DF20" s="413"/>
      <c r="DH20" s="195" t="s">
        <v>554</v>
      </c>
      <c r="DI20" s="195">
        <v>4</v>
      </c>
      <c r="DL20" s="412" t="s">
        <v>567</v>
      </c>
      <c r="DM20" s="428"/>
      <c r="DN20" s="428"/>
      <c r="DO20" s="428"/>
      <c r="DP20" s="428"/>
      <c r="DQ20" s="428"/>
      <c r="DR20" s="428"/>
      <c r="DS20" s="413"/>
      <c r="DU20" s="195" t="s">
        <v>554</v>
      </c>
      <c r="DV20" s="195">
        <v>4</v>
      </c>
      <c r="DY20" s="412" t="s">
        <v>567</v>
      </c>
      <c r="DZ20" s="428"/>
      <c r="EA20" s="428"/>
      <c r="EB20" s="428"/>
      <c r="EC20" s="428"/>
      <c r="ED20" s="428"/>
      <c r="EE20" s="428"/>
      <c r="EF20" s="413"/>
      <c r="EH20" s="195" t="s">
        <v>554</v>
      </c>
      <c r="EI20" s="195">
        <v>8</v>
      </c>
      <c r="EL20" s="412" t="s">
        <v>567</v>
      </c>
      <c r="EM20" s="428"/>
      <c r="EN20" s="428"/>
      <c r="EO20" s="428"/>
      <c r="EP20" s="428"/>
      <c r="EQ20" s="428"/>
      <c r="ER20" s="428"/>
      <c r="ES20" s="413"/>
      <c r="EU20" s="195" t="s">
        <v>554</v>
      </c>
      <c r="EV20" s="195">
        <v>4.5</v>
      </c>
      <c r="EY20" s="412" t="s">
        <v>567</v>
      </c>
      <c r="EZ20" s="428"/>
      <c r="FA20" s="428"/>
      <c r="FB20" s="428"/>
      <c r="FC20" s="428"/>
      <c r="FD20" s="428"/>
      <c r="FE20" s="428"/>
      <c r="FF20" s="413"/>
      <c r="FH20" s="195" t="s">
        <v>554</v>
      </c>
      <c r="FI20" s="195" t="s">
        <v>656</v>
      </c>
      <c r="FL20" s="412" t="s">
        <v>567</v>
      </c>
      <c r="FM20" s="428"/>
      <c r="FN20" s="428"/>
      <c r="FO20" s="428"/>
      <c r="FP20" s="428"/>
      <c r="FQ20" s="428"/>
      <c r="FR20" s="428"/>
      <c r="FS20" s="413"/>
      <c r="FU20" s="195" t="s">
        <v>554</v>
      </c>
      <c r="FV20" s="195">
        <v>3</v>
      </c>
      <c r="FY20" s="412" t="s">
        <v>567</v>
      </c>
      <c r="FZ20" s="428"/>
      <c r="GA20" s="428"/>
      <c r="GB20" s="428"/>
      <c r="GC20" s="428"/>
      <c r="GD20" s="428"/>
      <c r="GE20" s="428"/>
      <c r="GF20" s="413"/>
    </row>
    <row r="21" spans="3:188" ht="15" thickBot="1" x14ac:dyDescent="0.35">
      <c r="C21" s="90" t="s">
        <v>662</v>
      </c>
      <c r="D21" s="90">
        <v>14.5</v>
      </c>
      <c r="E21" s="118">
        <v>4.5</v>
      </c>
      <c r="F21" s="118" t="s">
        <v>655</v>
      </c>
      <c r="L21" s="412" t="s">
        <v>568</v>
      </c>
      <c r="M21" s="428"/>
      <c r="N21" s="428"/>
      <c r="O21" s="428"/>
      <c r="P21" s="428"/>
      <c r="Q21" s="428"/>
      <c r="R21" s="428"/>
      <c r="S21" s="413"/>
      <c r="Y21" s="412" t="s">
        <v>568</v>
      </c>
      <c r="Z21" s="428"/>
      <c r="AA21" s="428"/>
      <c r="AB21" s="428"/>
      <c r="AC21" s="428"/>
      <c r="AD21" s="428"/>
      <c r="AE21" s="428"/>
      <c r="AF21" s="413"/>
      <c r="AL21" s="412" t="s">
        <v>568</v>
      </c>
      <c r="AM21" s="428"/>
      <c r="AN21" s="428"/>
      <c r="AO21" s="428"/>
      <c r="AP21" s="428"/>
      <c r="AQ21" s="428"/>
      <c r="AR21" s="428"/>
      <c r="AS21" s="413"/>
      <c r="AY21" s="412" t="s">
        <v>568</v>
      </c>
      <c r="AZ21" s="428"/>
      <c r="BA21" s="428"/>
      <c r="BB21" s="428"/>
      <c r="BC21" s="428"/>
      <c r="BD21" s="428"/>
      <c r="BE21" s="428"/>
      <c r="BF21" s="413"/>
      <c r="BL21" s="412" t="s">
        <v>568</v>
      </c>
      <c r="BM21" s="428"/>
      <c r="BN21" s="428"/>
      <c r="BO21" s="428"/>
      <c r="BP21" s="428"/>
      <c r="BQ21" s="428"/>
      <c r="BR21" s="428"/>
      <c r="BS21" s="413"/>
      <c r="BY21" s="412" t="s">
        <v>568</v>
      </c>
      <c r="BZ21" s="428"/>
      <c r="CA21" s="428"/>
      <c r="CB21" s="428"/>
      <c r="CC21" s="428"/>
      <c r="CD21" s="428"/>
      <c r="CE21" s="428"/>
      <c r="CF21" s="413"/>
      <c r="CL21" s="412" t="s">
        <v>568</v>
      </c>
      <c r="CM21" s="428"/>
      <c r="CN21" s="428"/>
      <c r="CO21" s="428"/>
      <c r="CP21" s="428"/>
      <c r="CQ21" s="428"/>
      <c r="CR21" s="428"/>
      <c r="CS21" s="413"/>
      <c r="CY21" s="412" t="s">
        <v>568</v>
      </c>
      <c r="CZ21" s="428"/>
      <c r="DA21" s="428"/>
      <c r="DB21" s="428"/>
      <c r="DC21" s="428"/>
      <c r="DD21" s="428"/>
      <c r="DE21" s="428"/>
      <c r="DF21" s="413"/>
      <c r="DL21" s="412" t="s">
        <v>568</v>
      </c>
      <c r="DM21" s="428"/>
      <c r="DN21" s="428"/>
      <c r="DO21" s="428"/>
      <c r="DP21" s="428"/>
      <c r="DQ21" s="428"/>
      <c r="DR21" s="428"/>
      <c r="DS21" s="413"/>
      <c r="DY21" s="412" t="s">
        <v>568</v>
      </c>
      <c r="DZ21" s="428"/>
      <c r="EA21" s="428"/>
      <c r="EB21" s="428"/>
      <c r="EC21" s="428"/>
      <c r="ED21" s="428"/>
      <c r="EE21" s="428"/>
      <c r="EF21" s="413"/>
      <c r="EL21" s="412" t="s">
        <v>568</v>
      </c>
      <c r="EM21" s="428"/>
      <c r="EN21" s="428"/>
      <c r="EO21" s="428"/>
      <c r="EP21" s="428"/>
      <c r="EQ21" s="428"/>
      <c r="ER21" s="428"/>
      <c r="ES21" s="413"/>
      <c r="EY21" s="412" t="s">
        <v>568</v>
      </c>
      <c r="EZ21" s="428"/>
      <c r="FA21" s="428"/>
      <c r="FB21" s="428"/>
      <c r="FC21" s="428"/>
      <c r="FD21" s="428"/>
      <c r="FE21" s="428"/>
      <c r="FF21" s="413"/>
      <c r="FL21" s="412" t="s">
        <v>568</v>
      </c>
      <c r="FM21" s="428"/>
      <c r="FN21" s="428"/>
      <c r="FO21" s="428"/>
      <c r="FP21" s="428"/>
      <c r="FQ21" s="428"/>
      <c r="FR21" s="428"/>
      <c r="FS21" s="413"/>
      <c r="FY21" s="412" t="s">
        <v>568</v>
      </c>
      <c r="FZ21" s="428"/>
      <c r="GA21" s="428"/>
      <c r="GB21" s="428"/>
      <c r="GC21" s="428"/>
      <c r="GD21" s="428"/>
      <c r="GE21" s="428"/>
      <c r="GF21" s="413"/>
    </row>
    <row r="22" spans="3:188" ht="15" thickBot="1" x14ac:dyDescent="0.35">
      <c r="C22" s="90" t="s">
        <v>664</v>
      </c>
      <c r="D22" s="90">
        <v>7.5</v>
      </c>
      <c r="E22" s="118">
        <v>4.5</v>
      </c>
      <c r="F22" s="118" t="s">
        <v>667</v>
      </c>
      <c r="K22" s="168" t="s">
        <v>745</v>
      </c>
      <c r="L22" s="196">
        <v>63</v>
      </c>
      <c r="M22" s="196">
        <v>125</v>
      </c>
      <c r="N22" s="196">
        <v>250</v>
      </c>
      <c r="O22" s="196">
        <v>500</v>
      </c>
      <c r="P22" s="196" t="s">
        <v>569</v>
      </c>
      <c r="Q22" s="196" t="s">
        <v>570</v>
      </c>
      <c r="R22" s="196" t="s">
        <v>571</v>
      </c>
      <c r="S22" s="152" t="s">
        <v>572</v>
      </c>
      <c r="X22" s="168" t="s">
        <v>745</v>
      </c>
      <c r="Y22" s="196">
        <v>63</v>
      </c>
      <c r="Z22" s="196">
        <v>125</v>
      </c>
      <c r="AA22" s="196">
        <v>250</v>
      </c>
      <c r="AB22" s="196">
        <v>500</v>
      </c>
      <c r="AC22" s="196" t="s">
        <v>569</v>
      </c>
      <c r="AD22" s="196" t="s">
        <v>570</v>
      </c>
      <c r="AE22" s="196" t="s">
        <v>571</v>
      </c>
      <c r="AF22" s="152" t="s">
        <v>572</v>
      </c>
      <c r="AK22" s="168" t="s">
        <v>745</v>
      </c>
      <c r="AL22" s="196">
        <v>63</v>
      </c>
      <c r="AM22" s="196">
        <v>125</v>
      </c>
      <c r="AN22" s="196">
        <v>250</v>
      </c>
      <c r="AO22" s="196">
        <v>500</v>
      </c>
      <c r="AP22" s="196" t="s">
        <v>569</v>
      </c>
      <c r="AQ22" s="196" t="s">
        <v>570</v>
      </c>
      <c r="AR22" s="196" t="s">
        <v>571</v>
      </c>
      <c r="AS22" s="152" t="s">
        <v>572</v>
      </c>
      <c r="AX22" s="168" t="s">
        <v>745</v>
      </c>
      <c r="AY22" s="196">
        <v>63</v>
      </c>
      <c r="AZ22" s="196">
        <v>125</v>
      </c>
      <c r="BA22" s="196">
        <v>250</v>
      </c>
      <c r="BB22" s="196">
        <v>500</v>
      </c>
      <c r="BC22" s="196" t="s">
        <v>569</v>
      </c>
      <c r="BD22" s="196" t="s">
        <v>570</v>
      </c>
      <c r="BE22" s="196" t="s">
        <v>571</v>
      </c>
      <c r="BF22" s="152" t="s">
        <v>572</v>
      </c>
      <c r="BK22" s="168" t="s">
        <v>745</v>
      </c>
      <c r="BL22" s="196">
        <v>63</v>
      </c>
      <c r="BM22" s="196">
        <v>125</v>
      </c>
      <c r="BN22" s="196">
        <v>250</v>
      </c>
      <c r="BO22" s="196">
        <v>500</v>
      </c>
      <c r="BP22" s="196" t="s">
        <v>569</v>
      </c>
      <c r="BQ22" s="196" t="s">
        <v>570</v>
      </c>
      <c r="BR22" s="196" t="s">
        <v>571</v>
      </c>
      <c r="BS22" s="152" t="s">
        <v>572</v>
      </c>
      <c r="BX22" s="168" t="s">
        <v>745</v>
      </c>
      <c r="BY22" s="196">
        <v>63</v>
      </c>
      <c r="BZ22" s="196">
        <v>125</v>
      </c>
      <c r="CA22" s="196">
        <v>250</v>
      </c>
      <c r="CB22" s="196">
        <v>500</v>
      </c>
      <c r="CC22" s="196" t="s">
        <v>569</v>
      </c>
      <c r="CD22" s="196" t="s">
        <v>570</v>
      </c>
      <c r="CE22" s="196" t="s">
        <v>571</v>
      </c>
      <c r="CF22" s="152" t="s">
        <v>572</v>
      </c>
      <c r="CK22" s="168" t="s">
        <v>745</v>
      </c>
      <c r="CL22" s="196">
        <v>63</v>
      </c>
      <c r="CM22" s="196">
        <v>125</v>
      </c>
      <c r="CN22" s="196">
        <v>250</v>
      </c>
      <c r="CO22" s="196">
        <v>500</v>
      </c>
      <c r="CP22" s="196" t="s">
        <v>569</v>
      </c>
      <c r="CQ22" s="196" t="s">
        <v>570</v>
      </c>
      <c r="CR22" s="196" t="s">
        <v>571</v>
      </c>
      <c r="CS22" s="152" t="s">
        <v>572</v>
      </c>
      <c r="CX22" s="168" t="s">
        <v>745</v>
      </c>
      <c r="CY22" s="196">
        <v>63</v>
      </c>
      <c r="CZ22" s="196">
        <v>125</v>
      </c>
      <c r="DA22" s="196">
        <v>250</v>
      </c>
      <c r="DB22" s="196">
        <v>500</v>
      </c>
      <c r="DC22" s="196" t="s">
        <v>569</v>
      </c>
      <c r="DD22" s="196" t="s">
        <v>570</v>
      </c>
      <c r="DE22" s="196" t="s">
        <v>571</v>
      </c>
      <c r="DF22" s="152" t="s">
        <v>572</v>
      </c>
      <c r="DK22" s="168" t="s">
        <v>745</v>
      </c>
      <c r="DL22" s="196">
        <v>63</v>
      </c>
      <c r="DM22" s="196">
        <v>125</v>
      </c>
      <c r="DN22" s="196">
        <v>250</v>
      </c>
      <c r="DO22" s="196">
        <v>500</v>
      </c>
      <c r="DP22" s="196" t="s">
        <v>569</v>
      </c>
      <c r="DQ22" s="196" t="s">
        <v>570</v>
      </c>
      <c r="DR22" s="196" t="s">
        <v>571</v>
      </c>
      <c r="DS22" s="152" t="s">
        <v>572</v>
      </c>
      <c r="DX22" s="168" t="s">
        <v>745</v>
      </c>
      <c r="DY22" s="196">
        <v>63</v>
      </c>
      <c r="DZ22" s="196">
        <v>125</v>
      </c>
      <c r="EA22" s="196">
        <v>250</v>
      </c>
      <c r="EB22" s="196">
        <v>500</v>
      </c>
      <c r="EC22" s="196" t="s">
        <v>569</v>
      </c>
      <c r="ED22" s="196" t="s">
        <v>570</v>
      </c>
      <c r="EE22" s="196" t="s">
        <v>571</v>
      </c>
      <c r="EF22" s="152" t="s">
        <v>572</v>
      </c>
      <c r="EK22" s="168" t="s">
        <v>745</v>
      </c>
      <c r="EL22" s="196">
        <v>63</v>
      </c>
      <c r="EM22" s="196">
        <v>125</v>
      </c>
      <c r="EN22" s="196">
        <v>250</v>
      </c>
      <c r="EO22" s="196">
        <v>500</v>
      </c>
      <c r="EP22" s="196" t="s">
        <v>569</v>
      </c>
      <c r="EQ22" s="196" t="s">
        <v>570</v>
      </c>
      <c r="ER22" s="196" t="s">
        <v>571</v>
      </c>
      <c r="ES22" s="152" t="s">
        <v>572</v>
      </c>
      <c r="EX22" s="168" t="s">
        <v>745</v>
      </c>
      <c r="EY22" s="196">
        <v>63</v>
      </c>
      <c r="EZ22" s="196">
        <v>125</v>
      </c>
      <c r="FA22" s="196">
        <v>250</v>
      </c>
      <c r="FB22" s="196">
        <v>500</v>
      </c>
      <c r="FC22" s="196" t="s">
        <v>569</v>
      </c>
      <c r="FD22" s="196" t="s">
        <v>570</v>
      </c>
      <c r="FE22" s="196" t="s">
        <v>571</v>
      </c>
      <c r="FF22" s="152" t="s">
        <v>572</v>
      </c>
      <c r="FK22" s="168" t="s">
        <v>745</v>
      </c>
      <c r="FL22" s="196">
        <v>63</v>
      </c>
      <c r="FM22" s="196">
        <v>125</v>
      </c>
      <c r="FN22" s="196">
        <v>250</v>
      </c>
      <c r="FO22" s="196">
        <v>500</v>
      </c>
      <c r="FP22" s="196" t="s">
        <v>569</v>
      </c>
      <c r="FQ22" s="196" t="s">
        <v>570</v>
      </c>
      <c r="FR22" s="196" t="s">
        <v>571</v>
      </c>
      <c r="FS22" s="152" t="s">
        <v>572</v>
      </c>
      <c r="FX22" s="168" t="s">
        <v>745</v>
      </c>
      <c r="FY22" s="196">
        <v>63</v>
      </c>
      <c r="FZ22" s="196">
        <v>125</v>
      </c>
      <c r="GA22" s="196">
        <v>250</v>
      </c>
      <c r="GB22" s="196">
        <v>500</v>
      </c>
      <c r="GC22" s="196" t="s">
        <v>569</v>
      </c>
      <c r="GD22" s="196" t="s">
        <v>570</v>
      </c>
      <c r="GE22" s="196" t="s">
        <v>571</v>
      </c>
      <c r="GF22" s="152" t="s">
        <v>572</v>
      </c>
    </row>
    <row r="23" spans="3:188" x14ac:dyDescent="0.3">
      <c r="C23" s="15" t="s">
        <v>665</v>
      </c>
      <c r="D23" s="81">
        <v>14.5</v>
      </c>
      <c r="E23" s="82">
        <v>4.5</v>
      </c>
      <c r="F23" s="118" t="s">
        <v>655</v>
      </c>
      <c r="K23" s="169">
        <v>0</v>
      </c>
      <c r="L23" s="121">
        <v>4.5</v>
      </c>
      <c r="M23" s="121">
        <v>4.5</v>
      </c>
      <c r="N23" s="121">
        <v>4.5</v>
      </c>
      <c r="O23" s="121">
        <v>4.5</v>
      </c>
      <c r="P23" s="121">
        <v>4.5</v>
      </c>
      <c r="Q23" s="121">
        <v>4.5</v>
      </c>
      <c r="R23" s="121">
        <v>4.5</v>
      </c>
      <c r="S23" s="136">
        <v>4.5</v>
      </c>
      <c r="X23" s="199">
        <v>0</v>
      </c>
      <c r="Y23" s="135">
        <v>4</v>
      </c>
      <c r="Z23" s="121">
        <v>4.5</v>
      </c>
      <c r="AA23" s="121">
        <v>4.5</v>
      </c>
      <c r="AB23" s="121">
        <v>4.5</v>
      </c>
      <c r="AC23" s="121">
        <v>4.5</v>
      </c>
      <c r="AD23" s="121">
        <v>4.5</v>
      </c>
      <c r="AE23" s="121">
        <v>4.5</v>
      </c>
      <c r="AF23" s="136">
        <v>4.5</v>
      </c>
      <c r="AK23" s="169">
        <v>0</v>
      </c>
      <c r="AL23" s="135">
        <v>4.5</v>
      </c>
      <c r="AM23" s="121">
        <v>4.5</v>
      </c>
      <c r="AN23" s="121">
        <v>4.5</v>
      </c>
      <c r="AO23" s="121">
        <v>4.5</v>
      </c>
      <c r="AP23" s="121">
        <v>4.5</v>
      </c>
      <c r="AQ23" s="121">
        <v>4.5</v>
      </c>
      <c r="AR23" s="121">
        <v>4.5</v>
      </c>
      <c r="AS23" s="136">
        <v>4.5</v>
      </c>
      <c r="AX23" s="199">
        <v>0</v>
      </c>
      <c r="AY23" s="135">
        <v>4</v>
      </c>
      <c r="AZ23" s="121">
        <v>4</v>
      </c>
      <c r="BA23" s="121">
        <v>4.5</v>
      </c>
      <c r="BB23" s="121">
        <v>4.5</v>
      </c>
      <c r="BC23" s="121">
        <v>4.5</v>
      </c>
      <c r="BD23" s="121">
        <v>4.5</v>
      </c>
      <c r="BE23" s="121">
        <v>4.5</v>
      </c>
      <c r="BF23" s="136">
        <v>4.5</v>
      </c>
      <c r="BK23" s="199">
        <v>0</v>
      </c>
      <c r="BL23" s="135">
        <v>3.5</v>
      </c>
      <c r="BM23" s="121">
        <v>4</v>
      </c>
      <c r="BN23" s="121">
        <v>4.5</v>
      </c>
      <c r="BO23" s="121">
        <v>4.5</v>
      </c>
      <c r="BP23" s="121">
        <v>4.5</v>
      </c>
      <c r="BQ23" s="121">
        <v>4.5</v>
      </c>
      <c r="BR23" s="121">
        <v>4.5</v>
      </c>
      <c r="BS23" s="136">
        <v>4.5</v>
      </c>
      <c r="BX23" s="169">
        <v>0</v>
      </c>
      <c r="BY23" s="135">
        <v>4</v>
      </c>
      <c r="BZ23" s="121">
        <v>4.5</v>
      </c>
      <c r="CA23" s="121">
        <v>4.5</v>
      </c>
      <c r="CB23" s="121">
        <v>4.5</v>
      </c>
      <c r="CC23" s="121">
        <v>4.5</v>
      </c>
      <c r="CD23" s="121">
        <v>4.5</v>
      </c>
      <c r="CE23" s="121">
        <v>4.5</v>
      </c>
      <c r="CF23" s="136">
        <v>4.5</v>
      </c>
      <c r="CK23" s="169">
        <v>0</v>
      </c>
      <c r="CL23" s="135">
        <v>4.5</v>
      </c>
      <c r="CM23" s="121">
        <v>4.5</v>
      </c>
      <c r="CN23" s="121">
        <v>4.5</v>
      </c>
      <c r="CO23" s="121">
        <v>4.5</v>
      </c>
      <c r="CP23" s="121">
        <v>4.5</v>
      </c>
      <c r="CQ23" s="121">
        <v>4.5</v>
      </c>
      <c r="CR23" s="121">
        <v>4.5</v>
      </c>
      <c r="CS23" s="136">
        <v>4.5</v>
      </c>
      <c r="CX23" s="169">
        <v>0</v>
      </c>
      <c r="CY23" s="135">
        <v>3</v>
      </c>
      <c r="CZ23" s="121">
        <v>3.5</v>
      </c>
      <c r="DA23" s="121">
        <v>4</v>
      </c>
      <c r="DB23" s="121">
        <v>4.5</v>
      </c>
      <c r="DC23" s="121">
        <v>4.5</v>
      </c>
      <c r="DD23" s="121">
        <v>4.5</v>
      </c>
      <c r="DE23" s="121">
        <v>4.5</v>
      </c>
      <c r="DF23" s="136">
        <v>4.5</v>
      </c>
      <c r="DK23" s="169">
        <v>0</v>
      </c>
      <c r="DL23" s="135">
        <v>3.5</v>
      </c>
      <c r="DM23" s="121">
        <v>4</v>
      </c>
      <c r="DN23" s="121">
        <v>4.5</v>
      </c>
      <c r="DO23" s="121">
        <v>4.5</v>
      </c>
      <c r="DP23" s="121">
        <v>4.5</v>
      </c>
      <c r="DQ23" s="121">
        <v>4.5</v>
      </c>
      <c r="DR23" s="121">
        <v>4.5</v>
      </c>
      <c r="DS23" s="136">
        <v>4.5</v>
      </c>
      <c r="DX23" s="169">
        <v>0</v>
      </c>
      <c r="DY23" s="135">
        <v>3.5</v>
      </c>
      <c r="DZ23" s="121">
        <v>4</v>
      </c>
      <c r="EA23" s="121">
        <v>4.5</v>
      </c>
      <c r="EB23" s="121">
        <v>4.5</v>
      </c>
      <c r="EC23" s="121">
        <v>4.5</v>
      </c>
      <c r="ED23" s="121">
        <v>4.5</v>
      </c>
      <c r="EE23" s="121">
        <v>4.5</v>
      </c>
      <c r="EF23" s="136">
        <v>4.5</v>
      </c>
      <c r="EK23" s="169">
        <v>0</v>
      </c>
      <c r="EL23" s="121">
        <v>4</v>
      </c>
      <c r="EM23" s="121">
        <v>4.5</v>
      </c>
      <c r="EN23" s="121">
        <v>4.5</v>
      </c>
      <c r="EO23" s="121">
        <v>4.5</v>
      </c>
      <c r="EP23" s="121">
        <v>4.5</v>
      </c>
      <c r="EQ23" s="121">
        <v>4.5</v>
      </c>
      <c r="ER23" s="121">
        <v>4.5</v>
      </c>
      <c r="ES23" s="136">
        <v>4.5</v>
      </c>
      <c r="EX23" s="169">
        <v>0</v>
      </c>
      <c r="EY23" s="135">
        <v>4</v>
      </c>
      <c r="EZ23" s="121">
        <v>4</v>
      </c>
      <c r="FA23" s="121">
        <v>4.5</v>
      </c>
      <c r="FB23" s="121">
        <v>4.5</v>
      </c>
      <c r="FC23" s="121">
        <v>4.5</v>
      </c>
      <c r="FD23" s="121">
        <v>4.5</v>
      </c>
      <c r="FE23" s="121">
        <v>4.5</v>
      </c>
      <c r="FF23" s="136">
        <v>4.5</v>
      </c>
      <c r="FK23" s="169">
        <v>0</v>
      </c>
      <c r="FL23" s="135">
        <v>4.5</v>
      </c>
      <c r="FM23" s="121">
        <v>4.5</v>
      </c>
      <c r="FN23" s="121">
        <v>4.5</v>
      </c>
      <c r="FO23" s="121">
        <v>4.5</v>
      </c>
      <c r="FP23" s="121">
        <v>4.5</v>
      </c>
      <c r="FQ23" s="121">
        <v>4.5</v>
      </c>
      <c r="FR23" s="121">
        <v>4.5</v>
      </c>
      <c r="FS23" s="136">
        <v>4.5</v>
      </c>
      <c r="FX23" s="169">
        <v>0</v>
      </c>
      <c r="FY23" s="135">
        <v>3.5</v>
      </c>
      <c r="FZ23" s="121">
        <v>4</v>
      </c>
      <c r="GA23" s="121">
        <v>4.5</v>
      </c>
      <c r="GB23" s="121">
        <v>4.5</v>
      </c>
      <c r="GC23" s="121">
        <v>4.5</v>
      </c>
      <c r="GD23" s="121">
        <v>4.5</v>
      </c>
      <c r="GE23" s="121">
        <v>4.5</v>
      </c>
      <c r="GF23" s="136">
        <v>4.5</v>
      </c>
    </row>
    <row r="24" spans="3:188" x14ac:dyDescent="0.3">
      <c r="C24" s="15" t="s">
        <v>666</v>
      </c>
      <c r="D24" s="81">
        <v>14.5</v>
      </c>
      <c r="E24" s="82">
        <v>7.5</v>
      </c>
      <c r="F24" s="82" t="s">
        <v>668</v>
      </c>
      <c r="K24" s="201">
        <v>20</v>
      </c>
      <c r="L24" s="123">
        <v>4</v>
      </c>
      <c r="M24" s="123">
        <v>4</v>
      </c>
      <c r="N24" s="123">
        <v>4</v>
      </c>
      <c r="O24" s="123">
        <v>4</v>
      </c>
      <c r="P24" s="123">
        <v>4</v>
      </c>
      <c r="Q24" s="123">
        <v>4</v>
      </c>
      <c r="R24" s="123">
        <v>4</v>
      </c>
      <c r="S24" s="138">
        <v>4</v>
      </c>
      <c r="X24" s="200">
        <v>20</v>
      </c>
      <c r="Y24" s="137">
        <v>3.5</v>
      </c>
      <c r="Z24" s="123">
        <v>4</v>
      </c>
      <c r="AA24" s="123">
        <v>4</v>
      </c>
      <c r="AB24" s="123">
        <v>4</v>
      </c>
      <c r="AC24" s="123">
        <v>4</v>
      </c>
      <c r="AD24" s="123">
        <v>4</v>
      </c>
      <c r="AE24" s="123">
        <v>4</v>
      </c>
      <c r="AF24" s="138">
        <v>4</v>
      </c>
      <c r="AK24" s="201">
        <v>20</v>
      </c>
      <c r="AL24" s="137">
        <v>4</v>
      </c>
      <c r="AM24" s="123">
        <v>4</v>
      </c>
      <c r="AN24" s="123">
        <v>4</v>
      </c>
      <c r="AO24" s="123">
        <v>4</v>
      </c>
      <c r="AP24" s="123">
        <v>4</v>
      </c>
      <c r="AQ24" s="123">
        <v>4</v>
      </c>
      <c r="AR24" s="123">
        <v>4</v>
      </c>
      <c r="AS24" s="138">
        <v>4</v>
      </c>
      <c r="AX24" s="200">
        <v>20</v>
      </c>
      <c r="AY24" s="137">
        <v>3.5</v>
      </c>
      <c r="AZ24" s="123">
        <v>3.5</v>
      </c>
      <c r="BA24" s="123">
        <v>4</v>
      </c>
      <c r="BB24" s="123">
        <v>4</v>
      </c>
      <c r="BC24" s="123">
        <v>4</v>
      </c>
      <c r="BD24" s="123">
        <v>4</v>
      </c>
      <c r="BE24" s="123">
        <v>4</v>
      </c>
      <c r="BF24" s="138">
        <v>4</v>
      </c>
      <c r="BK24" s="200">
        <v>20</v>
      </c>
      <c r="BL24" s="137">
        <v>3</v>
      </c>
      <c r="BM24" s="123">
        <v>3.5</v>
      </c>
      <c r="BN24" s="123">
        <v>4</v>
      </c>
      <c r="BO24" s="123">
        <v>4</v>
      </c>
      <c r="BP24" s="123">
        <v>4</v>
      </c>
      <c r="BQ24" s="123">
        <v>4</v>
      </c>
      <c r="BR24" s="123">
        <v>4</v>
      </c>
      <c r="BS24" s="138">
        <v>4</v>
      </c>
      <c r="BX24" s="201">
        <v>20</v>
      </c>
      <c r="BY24" s="137">
        <v>3.5</v>
      </c>
      <c r="BZ24" s="123">
        <v>4</v>
      </c>
      <c r="CA24" s="123">
        <v>4</v>
      </c>
      <c r="CB24" s="123">
        <v>4</v>
      </c>
      <c r="CC24" s="123">
        <v>4</v>
      </c>
      <c r="CD24" s="123">
        <v>4</v>
      </c>
      <c r="CE24" s="123">
        <v>4</v>
      </c>
      <c r="CF24" s="138">
        <v>4</v>
      </c>
      <c r="CK24" s="201">
        <v>20</v>
      </c>
      <c r="CL24" s="137">
        <v>4</v>
      </c>
      <c r="CM24" s="123">
        <v>4</v>
      </c>
      <c r="CN24" s="123">
        <v>4</v>
      </c>
      <c r="CO24" s="123">
        <v>4</v>
      </c>
      <c r="CP24" s="123">
        <v>4</v>
      </c>
      <c r="CQ24" s="123">
        <v>4</v>
      </c>
      <c r="CR24" s="123">
        <v>4</v>
      </c>
      <c r="CS24" s="138">
        <v>4</v>
      </c>
      <c r="CX24" s="201">
        <v>20</v>
      </c>
      <c r="CY24" s="137">
        <v>3</v>
      </c>
      <c r="CZ24" s="123">
        <v>3</v>
      </c>
      <c r="DA24" s="123">
        <v>3.5</v>
      </c>
      <c r="DB24" s="123">
        <v>4</v>
      </c>
      <c r="DC24" s="123">
        <v>4</v>
      </c>
      <c r="DD24" s="123">
        <v>4</v>
      </c>
      <c r="DE24" s="123">
        <v>4</v>
      </c>
      <c r="DF24" s="138">
        <v>4</v>
      </c>
      <c r="DK24" s="201">
        <v>20</v>
      </c>
      <c r="DL24" s="137">
        <v>3</v>
      </c>
      <c r="DM24" s="123">
        <v>3.5</v>
      </c>
      <c r="DN24" s="123">
        <v>4</v>
      </c>
      <c r="DO24" s="123">
        <v>4</v>
      </c>
      <c r="DP24" s="123">
        <v>4</v>
      </c>
      <c r="DQ24" s="123">
        <v>4</v>
      </c>
      <c r="DR24" s="123">
        <v>4</v>
      </c>
      <c r="DS24" s="138">
        <v>4</v>
      </c>
      <c r="DX24" s="201">
        <v>20</v>
      </c>
      <c r="DY24" s="137">
        <v>3</v>
      </c>
      <c r="DZ24" s="123">
        <v>3.5</v>
      </c>
      <c r="EA24" s="123">
        <v>4</v>
      </c>
      <c r="EB24" s="123">
        <v>4</v>
      </c>
      <c r="EC24" s="123">
        <v>4</v>
      </c>
      <c r="ED24" s="123">
        <v>4</v>
      </c>
      <c r="EE24" s="123">
        <v>4</v>
      </c>
      <c r="EF24" s="138">
        <v>4</v>
      </c>
      <c r="EK24" s="201">
        <v>20</v>
      </c>
      <c r="EL24" s="123">
        <v>3.5</v>
      </c>
      <c r="EM24" s="123">
        <v>4</v>
      </c>
      <c r="EN24" s="123">
        <v>4</v>
      </c>
      <c r="EO24" s="123">
        <v>4</v>
      </c>
      <c r="EP24" s="123">
        <v>4</v>
      </c>
      <c r="EQ24" s="123">
        <v>4</v>
      </c>
      <c r="ER24" s="123">
        <v>4</v>
      </c>
      <c r="ES24" s="138">
        <v>4</v>
      </c>
      <c r="EX24" s="201">
        <v>20</v>
      </c>
      <c r="EY24" s="137">
        <v>3.5</v>
      </c>
      <c r="EZ24" s="123">
        <v>3.5</v>
      </c>
      <c r="FA24" s="123">
        <v>4</v>
      </c>
      <c r="FB24" s="123">
        <v>4</v>
      </c>
      <c r="FC24" s="123">
        <v>4</v>
      </c>
      <c r="FD24" s="123">
        <v>4</v>
      </c>
      <c r="FE24" s="123">
        <v>4</v>
      </c>
      <c r="FF24" s="138">
        <v>4</v>
      </c>
      <c r="FK24" s="201">
        <v>20</v>
      </c>
      <c r="FL24" s="137">
        <v>4</v>
      </c>
      <c r="FM24" s="123">
        <v>4</v>
      </c>
      <c r="FN24" s="123">
        <v>4</v>
      </c>
      <c r="FO24" s="123">
        <v>4</v>
      </c>
      <c r="FP24" s="123">
        <v>4</v>
      </c>
      <c r="FQ24" s="123">
        <v>4</v>
      </c>
      <c r="FR24" s="123">
        <v>4</v>
      </c>
      <c r="FS24" s="138">
        <v>4</v>
      </c>
      <c r="FX24" s="201">
        <v>20</v>
      </c>
      <c r="FY24" s="137">
        <v>3</v>
      </c>
      <c r="FZ24" s="123">
        <v>3.5</v>
      </c>
      <c r="GA24" s="123">
        <v>4</v>
      </c>
      <c r="GB24" s="123">
        <v>4</v>
      </c>
      <c r="GC24" s="123">
        <v>4</v>
      </c>
      <c r="GD24" s="123">
        <v>4</v>
      </c>
      <c r="GE24" s="123">
        <v>4</v>
      </c>
      <c r="GF24" s="138">
        <v>4</v>
      </c>
    </row>
    <row r="25" spans="3:188" ht="15" thickBot="1" x14ac:dyDescent="0.35">
      <c r="C25" s="20" t="s">
        <v>675</v>
      </c>
      <c r="D25" s="139">
        <v>3</v>
      </c>
      <c r="E25" s="140">
        <v>3</v>
      </c>
      <c r="F25" s="119" t="s">
        <v>676</v>
      </c>
      <c r="K25" s="201">
        <v>40</v>
      </c>
      <c r="L25" s="123">
        <v>3</v>
      </c>
      <c r="M25" s="123">
        <v>3</v>
      </c>
      <c r="N25" s="123">
        <v>3</v>
      </c>
      <c r="O25" s="123">
        <v>3</v>
      </c>
      <c r="P25" s="123">
        <v>3</v>
      </c>
      <c r="Q25" s="123">
        <v>3</v>
      </c>
      <c r="R25" s="123">
        <v>3</v>
      </c>
      <c r="S25" s="138">
        <v>3</v>
      </c>
      <c r="X25" s="200">
        <v>40</v>
      </c>
      <c r="Y25" s="137">
        <v>2.5</v>
      </c>
      <c r="Z25" s="123">
        <v>3</v>
      </c>
      <c r="AA25" s="123">
        <v>3</v>
      </c>
      <c r="AB25" s="123">
        <v>3</v>
      </c>
      <c r="AC25" s="123">
        <v>3</v>
      </c>
      <c r="AD25" s="123">
        <v>3</v>
      </c>
      <c r="AE25" s="123">
        <v>3</v>
      </c>
      <c r="AF25" s="138">
        <v>3</v>
      </c>
      <c r="AK25" s="201">
        <v>40</v>
      </c>
      <c r="AL25" s="137">
        <v>3</v>
      </c>
      <c r="AM25" s="123">
        <v>3</v>
      </c>
      <c r="AN25" s="123">
        <v>3</v>
      </c>
      <c r="AO25" s="123">
        <v>3</v>
      </c>
      <c r="AP25" s="123">
        <v>3</v>
      </c>
      <c r="AQ25" s="123">
        <v>3</v>
      </c>
      <c r="AR25" s="123">
        <v>3</v>
      </c>
      <c r="AS25" s="138">
        <v>3</v>
      </c>
      <c r="AX25" s="200">
        <v>40</v>
      </c>
      <c r="AY25" s="137">
        <v>2.5</v>
      </c>
      <c r="AZ25" s="123">
        <v>2.5</v>
      </c>
      <c r="BA25" s="123">
        <v>3</v>
      </c>
      <c r="BB25" s="123">
        <v>3</v>
      </c>
      <c r="BC25" s="123">
        <v>3</v>
      </c>
      <c r="BD25" s="123">
        <v>3</v>
      </c>
      <c r="BE25" s="123">
        <v>3</v>
      </c>
      <c r="BF25" s="138">
        <v>3</v>
      </c>
      <c r="BK25" s="200">
        <v>40</v>
      </c>
      <c r="BL25" s="137">
        <v>2.5</v>
      </c>
      <c r="BM25" s="123">
        <v>2.5</v>
      </c>
      <c r="BN25" s="123">
        <v>3</v>
      </c>
      <c r="BO25" s="123">
        <v>3</v>
      </c>
      <c r="BP25" s="123">
        <v>3</v>
      </c>
      <c r="BQ25" s="123">
        <v>3</v>
      </c>
      <c r="BR25" s="123">
        <v>3</v>
      </c>
      <c r="BS25" s="138">
        <v>3</v>
      </c>
      <c r="BX25" s="201">
        <v>40</v>
      </c>
      <c r="BY25" s="137">
        <v>2.5</v>
      </c>
      <c r="BZ25" s="123">
        <v>3</v>
      </c>
      <c r="CA25" s="123">
        <v>3</v>
      </c>
      <c r="CB25" s="123">
        <v>3</v>
      </c>
      <c r="CC25" s="123">
        <v>3</v>
      </c>
      <c r="CD25" s="123">
        <v>3</v>
      </c>
      <c r="CE25" s="123">
        <v>3</v>
      </c>
      <c r="CF25" s="138">
        <v>3</v>
      </c>
      <c r="CK25" s="201">
        <v>40</v>
      </c>
      <c r="CL25" s="137">
        <v>3</v>
      </c>
      <c r="CM25" s="123">
        <v>3</v>
      </c>
      <c r="CN25" s="123">
        <v>3</v>
      </c>
      <c r="CO25" s="123">
        <v>3</v>
      </c>
      <c r="CP25" s="123">
        <v>3</v>
      </c>
      <c r="CQ25" s="123">
        <v>3</v>
      </c>
      <c r="CR25" s="123">
        <v>3</v>
      </c>
      <c r="CS25" s="138">
        <v>3</v>
      </c>
      <c r="CX25" s="201">
        <v>40</v>
      </c>
      <c r="CY25" s="137">
        <v>2</v>
      </c>
      <c r="CZ25" s="123">
        <v>2.5</v>
      </c>
      <c r="DA25" s="123">
        <v>2.5</v>
      </c>
      <c r="DB25" s="123">
        <v>3</v>
      </c>
      <c r="DC25" s="123">
        <v>3</v>
      </c>
      <c r="DD25" s="123">
        <v>3</v>
      </c>
      <c r="DE25" s="123">
        <v>3</v>
      </c>
      <c r="DF25" s="138">
        <v>3</v>
      </c>
      <c r="DK25" s="201">
        <v>40</v>
      </c>
      <c r="DL25" s="137">
        <v>2.5</v>
      </c>
      <c r="DM25" s="123">
        <v>2.5</v>
      </c>
      <c r="DN25" s="123">
        <v>3</v>
      </c>
      <c r="DO25" s="123">
        <v>3</v>
      </c>
      <c r="DP25" s="123">
        <v>3</v>
      </c>
      <c r="DQ25" s="123">
        <v>3</v>
      </c>
      <c r="DR25" s="123">
        <v>3</v>
      </c>
      <c r="DS25" s="138">
        <v>3</v>
      </c>
      <c r="DX25" s="201">
        <v>40</v>
      </c>
      <c r="DY25" s="137">
        <v>2.5</v>
      </c>
      <c r="DZ25" s="123">
        <v>2.5</v>
      </c>
      <c r="EA25" s="123">
        <v>3</v>
      </c>
      <c r="EB25" s="123">
        <v>3</v>
      </c>
      <c r="EC25" s="123">
        <v>3</v>
      </c>
      <c r="ED25" s="123">
        <v>3</v>
      </c>
      <c r="EE25" s="123">
        <v>3</v>
      </c>
      <c r="EF25" s="138">
        <v>3</v>
      </c>
      <c r="EK25" s="201">
        <v>40</v>
      </c>
      <c r="EL25" s="123">
        <v>2.5</v>
      </c>
      <c r="EM25" s="123">
        <v>3</v>
      </c>
      <c r="EN25" s="123">
        <v>3</v>
      </c>
      <c r="EO25" s="123">
        <v>3</v>
      </c>
      <c r="EP25" s="123">
        <v>3</v>
      </c>
      <c r="EQ25" s="123">
        <v>3</v>
      </c>
      <c r="ER25" s="123">
        <v>3</v>
      </c>
      <c r="ES25" s="138">
        <v>3</v>
      </c>
      <c r="EX25" s="201">
        <v>40</v>
      </c>
      <c r="EY25" s="137">
        <v>2.5</v>
      </c>
      <c r="EZ25" s="123">
        <v>2.5</v>
      </c>
      <c r="FA25" s="123">
        <v>3</v>
      </c>
      <c r="FB25" s="123">
        <v>3</v>
      </c>
      <c r="FC25" s="123">
        <v>3</v>
      </c>
      <c r="FD25" s="123">
        <v>3</v>
      </c>
      <c r="FE25" s="123">
        <v>3</v>
      </c>
      <c r="FF25" s="138">
        <v>3</v>
      </c>
      <c r="FK25" s="201">
        <v>40</v>
      </c>
      <c r="FL25" s="137">
        <v>3</v>
      </c>
      <c r="FM25" s="123">
        <v>3</v>
      </c>
      <c r="FN25" s="123">
        <v>3</v>
      </c>
      <c r="FO25" s="123">
        <v>3</v>
      </c>
      <c r="FP25" s="123">
        <v>3</v>
      </c>
      <c r="FQ25" s="123">
        <v>3</v>
      </c>
      <c r="FR25" s="123">
        <v>3</v>
      </c>
      <c r="FS25" s="138">
        <v>3</v>
      </c>
      <c r="FX25" s="201">
        <v>40</v>
      </c>
      <c r="FY25" s="137">
        <v>2.5</v>
      </c>
      <c r="FZ25" s="123">
        <v>2.5</v>
      </c>
      <c r="GA25" s="123">
        <v>3</v>
      </c>
      <c r="GB25" s="123">
        <v>3</v>
      </c>
      <c r="GC25" s="123">
        <v>3</v>
      </c>
      <c r="GD25" s="123">
        <v>3</v>
      </c>
      <c r="GE25" s="123">
        <v>3</v>
      </c>
      <c r="GF25" s="138">
        <v>3</v>
      </c>
    </row>
    <row r="26" spans="3:188" x14ac:dyDescent="0.3">
      <c r="K26" s="201">
        <v>60</v>
      </c>
      <c r="L26" s="123">
        <v>0</v>
      </c>
      <c r="M26" s="123">
        <v>0</v>
      </c>
      <c r="N26" s="123">
        <v>0</v>
      </c>
      <c r="O26" s="123">
        <v>0</v>
      </c>
      <c r="P26" s="123">
        <v>0</v>
      </c>
      <c r="Q26" s="123">
        <v>0</v>
      </c>
      <c r="R26" s="123">
        <v>0</v>
      </c>
      <c r="S26" s="138">
        <v>0</v>
      </c>
      <c r="X26" s="200">
        <v>60</v>
      </c>
      <c r="Y26" s="137">
        <v>1</v>
      </c>
      <c r="Z26" s="123">
        <v>0</v>
      </c>
      <c r="AA26" s="123">
        <v>0</v>
      </c>
      <c r="AB26" s="123">
        <v>0</v>
      </c>
      <c r="AC26" s="123">
        <v>0</v>
      </c>
      <c r="AD26" s="123">
        <v>0</v>
      </c>
      <c r="AE26" s="123">
        <v>0</v>
      </c>
      <c r="AF26" s="138">
        <v>0</v>
      </c>
      <c r="AK26" s="201">
        <v>60</v>
      </c>
      <c r="AL26" s="137">
        <v>0</v>
      </c>
      <c r="AM26" s="123">
        <v>0</v>
      </c>
      <c r="AN26" s="123">
        <v>0</v>
      </c>
      <c r="AO26" s="123">
        <v>0</v>
      </c>
      <c r="AP26" s="123">
        <v>0</v>
      </c>
      <c r="AQ26" s="123">
        <v>0</v>
      </c>
      <c r="AR26" s="123">
        <v>0</v>
      </c>
      <c r="AS26" s="138">
        <v>0</v>
      </c>
      <c r="AX26" s="200">
        <v>60</v>
      </c>
      <c r="AY26" s="137">
        <v>1</v>
      </c>
      <c r="AZ26" s="123">
        <v>1</v>
      </c>
      <c r="BA26" s="123">
        <v>0</v>
      </c>
      <c r="BB26" s="123">
        <v>0</v>
      </c>
      <c r="BC26" s="123">
        <v>0</v>
      </c>
      <c r="BD26" s="123">
        <v>0</v>
      </c>
      <c r="BE26" s="123">
        <v>0</v>
      </c>
      <c r="BF26" s="138">
        <v>0</v>
      </c>
      <c r="BK26" s="200">
        <v>60</v>
      </c>
      <c r="BL26" s="137">
        <v>1</v>
      </c>
      <c r="BM26" s="123">
        <v>1</v>
      </c>
      <c r="BN26" s="123">
        <v>0</v>
      </c>
      <c r="BO26" s="123">
        <v>0</v>
      </c>
      <c r="BP26" s="123">
        <v>0</v>
      </c>
      <c r="BQ26" s="123">
        <v>0</v>
      </c>
      <c r="BR26" s="123">
        <v>0</v>
      </c>
      <c r="BS26" s="138">
        <v>0</v>
      </c>
      <c r="BX26" s="201">
        <v>60</v>
      </c>
      <c r="BY26" s="137">
        <v>1</v>
      </c>
      <c r="BZ26" s="123">
        <v>0</v>
      </c>
      <c r="CA26" s="123">
        <v>0</v>
      </c>
      <c r="CB26" s="123">
        <v>0</v>
      </c>
      <c r="CC26" s="123">
        <v>0</v>
      </c>
      <c r="CD26" s="123">
        <v>0</v>
      </c>
      <c r="CE26" s="123">
        <v>0</v>
      </c>
      <c r="CF26" s="138">
        <v>0</v>
      </c>
      <c r="CK26" s="201">
        <v>60</v>
      </c>
      <c r="CL26" s="137">
        <v>0</v>
      </c>
      <c r="CM26" s="123">
        <v>0</v>
      </c>
      <c r="CN26" s="123">
        <v>0</v>
      </c>
      <c r="CO26" s="123">
        <v>0</v>
      </c>
      <c r="CP26" s="123">
        <v>0</v>
      </c>
      <c r="CQ26" s="123">
        <v>0</v>
      </c>
      <c r="CR26" s="123">
        <v>0</v>
      </c>
      <c r="CS26" s="138">
        <v>0</v>
      </c>
      <c r="CX26" s="201">
        <v>60</v>
      </c>
      <c r="CY26" s="137">
        <v>1.5</v>
      </c>
      <c r="CZ26" s="123">
        <v>1</v>
      </c>
      <c r="DA26" s="123">
        <v>1</v>
      </c>
      <c r="DB26" s="123">
        <v>0</v>
      </c>
      <c r="DC26" s="123">
        <v>0</v>
      </c>
      <c r="DD26" s="123">
        <v>0</v>
      </c>
      <c r="DE26" s="123">
        <v>0</v>
      </c>
      <c r="DF26" s="138">
        <v>0</v>
      </c>
      <c r="DK26" s="201">
        <v>60</v>
      </c>
      <c r="DL26" s="137">
        <v>1</v>
      </c>
      <c r="DM26" s="123">
        <v>1</v>
      </c>
      <c r="DN26" s="123">
        <v>0</v>
      </c>
      <c r="DO26" s="123">
        <v>0</v>
      </c>
      <c r="DP26" s="123">
        <v>0</v>
      </c>
      <c r="DQ26" s="123">
        <v>0</v>
      </c>
      <c r="DR26" s="123">
        <v>0</v>
      </c>
      <c r="DS26" s="138">
        <v>0</v>
      </c>
      <c r="DX26" s="201">
        <v>60</v>
      </c>
      <c r="DY26" s="137">
        <v>1</v>
      </c>
      <c r="DZ26" s="123">
        <v>1</v>
      </c>
      <c r="EA26" s="123">
        <v>0</v>
      </c>
      <c r="EB26" s="123">
        <v>0</v>
      </c>
      <c r="EC26" s="123">
        <v>0</v>
      </c>
      <c r="ED26" s="123">
        <v>0</v>
      </c>
      <c r="EE26" s="123">
        <v>0</v>
      </c>
      <c r="EF26" s="138">
        <v>0</v>
      </c>
      <c r="EK26" s="201">
        <v>60</v>
      </c>
      <c r="EL26" s="123">
        <v>1</v>
      </c>
      <c r="EM26" s="123">
        <v>0</v>
      </c>
      <c r="EN26" s="123">
        <v>0</v>
      </c>
      <c r="EO26" s="123">
        <v>0</v>
      </c>
      <c r="EP26" s="123">
        <v>0</v>
      </c>
      <c r="EQ26" s="123">
        <v>0</v>
      </c>
      <c r="ER26" s="123">
        <v>0</v>
      </c>
      <c r="ES26" s="138">
        <v>0</v>
      </c>
      <c r="EX26" s="201">
        <v>60</v>
      </c>
      <c r="EY26" s="137">
        <v>1</v>
      </c>
      <c r="EZ26" s="123">
        <v>1</v>
      </c>
      <c r="FA26" s="123">
        <v>0</v>
      </c>
      <c r="FB26" s="123">
        <v>0</v>
      </c>
      <c r="FC26" s="123">
        <v>0</v>
      </c>
      <c r="FD26" s="123">
        <v>0</v>
      </c>
      <c r="FE26" s="123">
        <v>0</v>
      </c>
      <c r="FF26" s="138">
        <v>0</v>
      </c>
      <c r="FK26" s="201">
        <v>60</v>
      </c>
      <c r="FL26" s="137">
        <v>0</v>
      </c>
      <c r="FM26" s="123">
        <v>0</v>
      </c>
      <c r="FN26" s="123">
        <v>0</v>
      </c>
      <c r="FO26" s="123">
        <v>0</v>
      </c>
      <c r="FP26" s="123">
        <v>0</v>
      </c>
      <c r="FQ26" s="123">
        <v>0</v>
      </c>
      <c r="FR26" s="123">
        <v>0</v>
      </c>
      <c r="FS26" s="138">
        <v>0</v>
      </c>
      <c r="FX26" s="201">
        <v>60</v>
      </c>
      <c r="FY26" s="137">
        <v>1</v>
      </c>
      <c r="FZ26" s="123">
        <v>1</v>
      </c>
      <c r="GA26" s="123">
        <v>0</v>
      </c>
      <c r="GB26" s="123">
        <v>0</v>
      </c>
      <c r="GC26" s="123">
        <v>0</v>
      </c>
      <c r="GD26" s="123">
        <v>0</v>
      </c>
      <c r="GE26" s="123">
        <v>0</v>
      </c>
      <c r="GF26" s="138">
        <v>0</v>
      </c>
    </row>
    <row r="27" spans="3:188" x14ac:dyDescent="0.3">
      <c r="K27" s="201">
        <v>80</v>
      </c>
      <c r="L27" s="123">
        <v>-15</v>
      </c>
      <c r="M27" s="123">
        <v>-15</v>
      </c>
      <c r="N27" s="123">
        <v>-15</v>
      </c>
      <c r="O27" s="123">
        <v>-15</v>
      </c>
      <c r="P27" s="123">
        <v>-15</v>
      </c>
      <c r="Q27" s="123">
        <v>-15</v>
      </c>
      <c r="R27" s="123">
        <v>-15</v>
      </c>
      <c r="S27" s="138">
        <v>-15</v>
      </c>
      <c r="X27" s="200">
        <v>80</v>
      </c>
      <c r="Y27" s="137">
        <v>-2</v>
      </c>
      <c r="Z27" s="123">
        <v>-15</v>
      </c>
      <c r="AA27" s="123">
        <v>-15</v>
      </c>
      <c r="AB27" s="123">
        <v>-15</v>
      </c>
      <c r="AC27" s="123">
        <v>-15</v>
      </c>
      <c r="AD27" s="123">
        <v>-15</v>
      </c>
      <c r="AE27" s="123">
        <v>-15</v>
      </c>
      <c r="AF27" s="138">
        <v>-15</v>
      </c>
      <c r="AK27" s="201">
        <v>80</v>
      </c>
      <c r="AL27" s="137">
        <v>-15</v>
      </c>
      <c r="AM27" s="123">
        <v>-15</v>
      </c>
      <c r="AN27" s="123">
        <v>-15</v>
      </c>
      <c r="AO27" s="123">
        <v>-15</v>
      </c>
      <c r="AP27" s="123">
        <v>-15</v>
      </c>
      <c r="AQ27" s="123">
        <v>-15</v>
      </c>
      <c r="AR27" s="123">
        <v>-15</v>
      </c>
      <c r="AS27" s="138">
        <v>-15</v>
      </c>
      <c r="AX27" s="200">
        <v>80</v>
      </c>
      <c r="AY27" s="137">
        <v>-2</v>
      </c>
      <c r="AZ27" s="123">
        <v>-2</v>
      </c>
      <c r="BA27" s="123">
        <v>-15</v>
      </c>
      <c r="BB27" s="123">
        <v>-15</v>
      </c>
      <c r="BC27" s="123">
        <v>-15</v>
      </c>
      <c r="BD27" s="123">
        <v>-15</v>
      </c>
      <c r="BE27" s="123">
        <v>-15</v>
      </c>
      <c r="BF27" s="138">
        <v>-15</v>
      </c>
      <c r="BK27" s="200">
        <v>80</v>
      </c>
      <c r="BL27" s="137">
        <v>-0.5</v>
      </c>
      <c r="BM27" s="123">
        <v>-2</v>
      </c>
      <c r="BN27" s="123">
        <v>-15</v>
      </c>
      <c r="BO27" s="123">
        <v>-15</v>
      </c>
      <c r="BP27" s="123">
        <v>-15</v>
      </c>
      <c r="BQ27" s="123">
        <v>-15</v>
      </c>
      <c r="BR27" s="123">
        <v>-15</v>
      </c>
      <c r="BS27" s="138">
        <v>-15</v>
      </c>
      <c r="BX27" s="201">
        <v>80</v>
      </c>
      <c r="BY27" s="137">
        <v>-2</v>
      </c>
      <c r="BZ27" s="123">
        <v>-15</v>
      </c>
      <c r="CA27" s="123">
        <v>-15</v>
      </c>
      <c r="CB27" s="123">
        <v>-15</v>
      </c>
      <c r="CC27" s="123">
        <v>-15</v>
      </c>
      <c r="CD27" s="123">
        <v>-15</v>
      </c>
      <c r="CE27" s="123">
        <v>-15</v>
      </c>
      <c r="CF27" s="138">
        <v>-15</v>
      </c>
      <c r="CK27" s="201">
        <v>80</v>
      </c>
      <c r="CL27" s="137">
        <v>-15</v>
      </c>
      <c r="CM27" s="123">
        <v>-15</v>
      </c>
      <c r="CN27" s="123">
        <v>-15</v>
      </c>
      <c r="CO27" s="123">
        <v>-15</v>
      </c>
      <c r="CP27" s="123">
        <v>-15</v>
      </c>
      <c r="CQ27" s="123">
        <v>-15</v>
      </c>
      <c r="CR27" s="123">
        <v>-15</v>
      </c>
      <c r="CS27" s="138">
        <v>-15</v>
      </c>
      <c r="CX27" s="201">
        <v>80</v>
      </c>
      <c r="CY27" s="137">
        <v>0.5</v>
      </c>
      <c r="CZ27" s="123">
        <v>-0.5</v>
      </c>
      <c r="DA27" s="123">
        <v>-2</v>
      </c>
      <c r="DB27" s="123">
        <v>-15</v>
      </c>
      <c r="DC27" s="123">
        <v>-15</v>
      </c>
      <c r="DD27" s="123">
        <v>-15</v>
      </c>
      <c r="DE27" s="123">
        <v>-15</v>
      </c>
      <c r="DF27" s="138">
        <v>-15</v>
      </c>
      <c r="DK27" s="201">
        <v>80</v>
      </c>
      <c r="DL27" s="137">
        <v>-0.5</v>
      </c>
      <c r="DM27" s="123">
        <v>-2</v>
      </c>
      <c r="DN27" s="123">
        <v>-15</v>
      </c>
      <c r="DO27" s="123">
        <v>-15</v>
      </c>
      <c r="DP27" s="123">
        <v>-15</v>
      </c>
      <c r="DQ27" s="123">
        <v>-15</v>
      </c>
      <c r="DR27" s="123">
        <v>-15</v>
      </c>
      <c r="DS27" s="138">
        <v>-15</v>
      </c>
      <c r="DX27" s="201">
        <v>80</v>
      </c>
      <c r="DY27" s="137">
        <v>-0.5</v>
      </c>
      <c r="DZ27" s="123">
        <v>-2</v>
      </c>
      <c r="EA27" s="123">
        <v>-15</v>
      </c>
      <c r="EB27" s="123">
        <v>-15</v>
      </c>
      <c r="EC27" s="123">
        <v>-15</v>
      </c>
      <c r="ED27" s="123">
        <v>-15</v>
      </c>
      <c r="EE27" s="123">
        <v>-15</v>
      </c>
      <c r="EF27" s="138">
        <v>-15</v>
      </c>
      <c r="EK27" s="201">
        <v>80</v>
      </c>
      <c r="EL27" s="123">
        <v>-2</v>
      </c>
      <c r="EM27" s="123">
        <v>-15</v>
      </c>
      <c r="EN27" s="123">
        <v>-15</v>
      </c>
      <c r="EO27" s="123">
        <v>-15</v>
      </c>
      <c r="EP27" s="123">
        <v>-15</v>
      </c>
      <c r="EQ27" s="123">
        <v>-15</v>
      </c>
      <c r="ER27" s="123">
        <v>-15</v>
      </c>
      <c r="ES27" s="138">
        <v>-15</v>
      </c>
      <c r="EX27" s="201">
        <v>80</v>
      </c>
      <c r="EY27" s="137">
        <v>-2</v>
      </c>
      <c r="EZ27" s="123">
        <v>-2</v>
      </c>
      <c r="FA27" s="123">
        <v>-15</v>
      </c>
      <c r="FB27" s="123">
        <v>-15</v>
      </c>
      <c r="FC27" s="123">
        <v>-15</v>
      </c>
      <c r="FD27" s="123">
        <v>-15</v>
      </c>
      <c r="FE27" s="123">
        <v>-15</v>
      </c>
      <c r="FF27" s="138">
        <v>-15</v>
      </c>
      <c r="FK27" s="201">
        <v>80</v>
      </c>
      <c r="FL27" s="137">
        <v>-15</v>
      </c>
      <c r="FM27" s="123">
        <v>-15</v>
      </c>
      <c r="FN27" s="123">
        <v>-15</v>
      </c>
      <c r="FO27" s="123">
        <v>-15</v>
      </c>
      <c r="FP27" s="123">
        <v>-15</v>
      </c>
      <c r="FQ27" s="123">
        <v>-15</v>
      </c>
      <c r="FR27" s="123">
        <v>-15</v>
      </c>
      <c r="FS27" s="138">
        <v>-15</v>
      </c>
      <c r="FX27" s="201">
        <v>80</v>
      </c>
      <c r="FY27" s="137">
        <v>-0.5</v>
      </c>
      <c r="FZ27" s="123">
        <v>-2</v>
      </c>
      <c r="GA27" s="123">
        <v>-15</v>
      </c>
      <c r="GB27" s="123">
        <v>-15</v>
      </c>
      <c r="GC27" s="123">
        <v>-15</v>
      </c>
      <c r="GD27" s="123">
        <v>-15</v>
      </c>
      <c r="GE27" s="123">
        <v>-15</v>
      </c>
      <c r="GF27" s="138">
        <v>-15</v>
      </c>
    </row>
    <row r="28" spans="3:188" x14ac:dyDescent="0.3">
      <c r="K28" s="201">
        <v>100</v>
      </c>
      <c r="L28" s="123">
        <v>-20</v>
      </c>
      <c r="M28" s="123">
        <v>-20</v>
      </c>
      <c r="N28" s="123">
        <v>-20</v>
      </c>
      <c r="O28" s="123">
        <v>-20</v>
      </c>
      <c r="P28" s="123">
        <v>-20</v>
      </c>
      <c r="Q28" s="123">
        <v>-20</v>
      </c>
      <c r="R28" s="123">
        <v>-20</v>
      </c>
      <c r="S28" s="138">
        <v>-20</v>
      </c>
      <c r="X28" s="200">
        <v>100</v>
      </c>
      <c r="Y28" s="137">
        <v>-6.5</v>
      </c>
      <c r="Z28" s="123">
        <v>-20</v>
      </c>
      <c r="AA28" s="123">
        <v>-20</v>
      </c>
      <c r="AB28" s="123">
        <v>-20</v>
      </c>
      <c r="AC28" s="123">
        <v>-20</v>
      </c>
      <c r="AD28" s="123">
        <v>-20</v>
      </c>
      <c r="AE28" s="123">
        <v>-20</v>
      </c>
      <c r="AF28" s="138">
        <v>-20</v>
      </c>
      <c r="AK28" s="201">
        <v>100</v>
      </c>
      <c r="AL28" s="137">
        <v>-20</v>
      </c>
      <c r="AM28" s="123">
        <v>-20</v>
      </c>
      <c r="AN28" s="123">
        <v>-20</v>
      </c>
      <c r="AO28" s="123">
        <v>-20</v>
      </c>
      <c r="AP28" s="123">
        <v>-20</v>
      </c>
      <c r="AQ28" s="123">
        <v>-20</v>
      </c>
      <c r="AR28" s="123">
        <v>-20</v>
      </c>
      <c r="AS28" s="138">
        <v>-20</v>
      </c>
      <c r="AX28" s="200">
        <v>100</v>
      </c>
      <c r="AY28" s="137">
        <v>-6.5</v>
      </c>
      <c r="AZ28" s="123">
        <v>-6.5</v>
      </c>
      <c r="BA28" s="123">
        <v>-20</v>
      </c>
      <c r="BB28" s="123">
        <v>-20</v>
      </c>
      <c r="BC28" s="123">
        <v>-20</v>
      </c>
      <c r="BD28" s="123">
        <v>-20</v>
      </c>
      <c r="BE28" s="123">
        <v>-20</v>
      </c>
      <c r="BF28" s="138">
        <v>-20</v>
      </c>
      <c r="BK28" s="200">
        <v>100</v>
      </c>
      <c r="BL28" s="137">
        <v>-2</v>
      </c>
      <c r="BM28" s="123">
        <v>-6.5</v>
      </c>
      <c r="BN28" s="123">
        <v>-20</v>
      </c>
      <c r="BO28" s="123">
        <v>-20</v>
      </c>
      <c r="BP28" s="123">
        <v>-20</v>
      </c>
      <c r="BQ28" s="123">
        <v>-20</v>
      </c>
      <c r="BR28" s="123">
        <v>-20</v>
      </c>
      <c r="BS28" s="138">
        <v>-20</v>
      </c>
      <c r="BX28" s="201">
        <v>100</v>
      </c>
      <c r="BY28" s="137">
        <v>-6.5</v>
      </c>
      <c r="BZ28" s="123">
        <v>-20</v>
      </c>
      <c r="CA28" s="123">
        <v>-20</v>
      </c>
      <c r="CB28" s="123">
        <v>-20</v>
      </c>
      <c r="CC28" s="123">
        <v>-20</v>
      </c>
      <c r="CD28" s="123">
        <v>-20</v>
      </c>
      <c r="CE28" s="123">
        <v>-20</v>
      </c>
      <c r="CF28" s="138">
        <v>-20</v>
      </c>
      <c r="CK28" s="201">
        <v>100</v>
      </c>
      <c r="CL28" s="137">
        <v>-20</v>
      </c>
      <c r="CM28" s="123">
        <v>-20</v>
      </c>
      <c r="CN28" s="123">
        <v>-20</v>
      </c>
      <c r="CO28" s="123">
        <v>-20</v>
      </c>
      <c r="CP28" s="123">
        <v>-20</v>
      </c>
      <c r="CQ28" s="123">
        <v>-20</v>
      </c>
      <c r="CR28" s="123">
        <v>-20</v>
      </c>
      <c r="CS28" s="138">
        <v>-20</v>
      </c>
      <c r="CX28" s="201">
        <v>100</v>
      </c>
      <c r="CY28" s="137">
        <v>-0.5</v>
      </c>
      <c r="CZ28" s="123">
        <v>-2</v>
      </c>
      <c r="DA28" s="123">
        <v>-6.5</v>
      </c>
      <c r="DB28" s="123">
        <v>-20</v>
      </c>
      <c r="DC28" s="123">
        <v>-20</v>
      </c>
      <c r="DD28" s="123">
        <v>-20</v>
      </c>
      <c r="DE28" s="123">
        <v>-20</v>
      </c>
      <c r="DF28" s="138">
        <v>-20</v>
      </c>
      <c r="DK28" s="201">
        <v>100</v>
      </c>
      <c r="DL28" s="137">
        <v>-2</v>
      </c>
      <c r="DM28" s="123">
        <v>-6.5</v>
      </c>
      <c r="DN28" s="123">
        <v>-20</v>
      </c>
      <c r="DO28" s="123">
        <v>-20</v>
      </c>
      <c r="DP28" s="123">
        <v>-20</v>
      </c>
      <c r="DQ28" s="123">
        <v>-20</v>
      </c>
      <c r="DR28" s="123">
        <v>-20</v>
      </c>
      <c r="DS28" s="138">
        <v>-20</v>
      </c>
      <c r="DX28" s="201">
        <v>100</v>
      </c>
      <c r="DY28" s="137">
        <v>-2</v>
      </c>
      <c r="DZ28" s="123">
        <v>-6.5</v>
      </c>
      <c r="EA28" s="123">
        <v>-20</v>
      </c>
      <c r="EB28" s="123">
        <v>-20</v>
      </c>
      <c r="EC28" s="123">
        <v>-20</v>
      </c>
      <c r="ED28" s="123">
        <v>-20</v>
      </c>
      <c r="EE28" s="123">
        <v>-20</v>
      </c>
      <c r="EF28" s="138">
        <v>-20</v>
      </c>
      <c r="EK28" s="201">
        <v>100</v>
      </c>
      <c r="EL28" s="123">
        <v>-6.5</v>
      </c>
      <c r="EM28" s="123">
        <v>-20</v>
      </c>
      <c r="EN28" s="123">
        <v>-20</v>
      </c>
      <c r="EO28" s="123">
        <v>-20</v>
      </c>
      <c r="EP28" s="123">
        <v>-20</v>
      </c>
      <c r="EQ28" s="123">
        <v>-20</v>
      </c>
      <c r="ER28" s="123">
        <v>-20</v>
      </c>
      <c r="ES28" s="138">
        <v>-20</v>
      </c>
      <c r="EX28" s="201">
        <v>100</v>
      </c>
      <c r="EY28" s="137">
        <v>-6.5</v>
      </c>
      <c r="EZ28" s="123">
        <v>-6.5</v>
      </c>
      <c r="FA28" s="123">
        <v>-20</v>
      </c>
      <c r="FB28" s="123">
        <v>-20</v>
      </c>
      <c r="FC28" s="123">
        <v>-20</v>
      </c>
      <c r="FD28" s="123">
        <v>-20</v>
      </c>
      <c r="FE28" s="123">
        <v>-20</v>
      </c>
      <c r="FF28" s="138">
        <v>-20</v>
      </c>
      <c r="FK28" s="201">
        <v>100</v>
      </c>
      <c r="FL28" s="137">
        <v>-20</v>
      </c>
      <c r="FM28" s="123">
        <v>-20</v>
      </c>
      <c r="FN28" s="123">
        <v>-20</v>
      </c>
      <c r="FO28" s="123">
        <v>-20</v>
      </c>
      <c r="FP28" s="123">
        <v>-20</v>
      </c>
      <c r="FQ28" s="123">
        <v>-20</v>
      </c>
      <c r="FR28" s="123">
        <v>-20</v>
      </c>
      <c r="FS28" s="138">
        <v>-20</v>
      </c>
      <c r="FX28" s="201">
        <v>100</v>
      </c>
      <c r="FY28" s="137">
        <v>-2</v>
      </c>
      <c r="FZ28" s="123">
        <v>-6.5</v>
      </c>
      <c r="GA28" s="123">
        <v>-20</v>
      </c>
      <c r="GB28" s="123">
        <v>-20</v>
      </c>
      <c r="GC28" s="123">
        <v>-20</v>
      </c>
      <c r="GD28" s="123">
        <v>-20</v>
      </c>
      <c r="GE28" s="123">
        <v>-20</v>
      </c>
      <c r="GF28" s="138">
        <v>-20</v>
      </c>
    </row>
    <row r="29" spans="3:188" x14ac:dyDescent="0.3">
      <c r="K29" s="201">
        <v>120</v>
      </c>
      <c r="L29" s="123">
        <v>-20</v>
      </c>
      <c r="M29" s="123">
        <v>-20</v>
      </c>
      <c r="N29" s="123">
        <v>-20</v>
      </c>
      <c r="O29" s="123">
        <v>-20</v>
      </c>
      <c r="P29" s="123">
        <v>-20</v>
      </c>
      <c r="Q29" s="123">
        <v>-20</v>
      </c>
      <c r="R29" s="123">
        <v>-20</v>
      </c>
      <c r="S29" s="138">
        <v>-20</v>
      </c>
      <c r="X29" s="200">
        <v>120</v>
      </c>
      <c r="Y29" s="137">
        <v>-12</v>
      </c>
      <c r="Z29" s="123">
        <v>-20</v>
      </c>
      <c r="AA29" s="123">
        <v>-20</v>
      </c>
      <c r="AB29" s="123">
        <v>-20</v>
      </c>
      <c r="AC29" s="123">
        <v>-20</v>
      </c>
      <c r="AD29" s="123">
        <v>-20</v>
      </c>
      <c r="AE29" s="123">
        <v>-20</v>
      </c>
      <c r="AF29" s="138">
        <v>-20</v>
      </c>
      <c r="AK29" s="201">
        <v>120</v>
      </c>
      <c r="AL29" s="137">
        <v>-20</v>
      </c>
      <c r="AM29" s="123">
        <v>-20</v>
      </c>
      <c r="AN29" s="123">
        <v>-20</v>
      </c>
      <c r="AO29" s="123">
        <v>-20</v>
      </c>
      <c r="AP29" s="123">
        <v>-20</v>
      </c>
      <c r="AQ29" s="123">
        <v>-20</v>
      </c>
      <c r="AR29" s="123">
        <v>-20</v>
      </c>
      <c r="AS29" s="138">
        <v>-20</v>
      </c>
      <c r="AX29" s="200">
        <v>120</v>
      </c>
      <c r="AY29" s="137">
        <v>-12</v>
      </c>
      <c r="AZ29" s="123">
        <v>-12</v>
      </c>
      <c r="BA29" s="123">
        <v>-20</v>
      </c>
      <c r="BB29" s="123">
        <v>-20</v>
      </c>
      <c r="BC29" s="123">
        <v>-20</v>
      </c>
      <c r="BD29" s="123">
        <v>-20</v>
      </c>
      <c r="BE29" s="123">
        <v>-20</v>
      </c>
      <c r="BF29" s="138">
        <v>-20</v>
      </c>
      <c r="BK29" s="200">
        <v>120</v>
      </c>
      <c r="BL29" s="137">
        <v>-4.5</v>
      </c>
      <c r="BM29" s="123">
        <v>-12</v>
      </c>
      <c r="BN29" s="123">
        <v>-20</v>
      </c>
      <c r="BO29" s="123">
        <v>-20</v>
      </c>
      <c r="BP29" s="123">
        <v>-20</v>
      </c>
      <c r="BQ29" s="123">
        <v>-20</v>
      </c>
      <c r="BR29" s="123">
        <v>-20</v>
      </c>
      <c r="BS29" s="138">
        <v>-20</v>
      </c>
      <c r="BX29" s="201">
        <v>120</v>
      </c>
      <c r="BY29" s="137">
        <v>-12</v>
      </c>
      <c r="BZ29" s="123">
        <v>-20</v>
      </c>
      <c r="CA29" s="123">
        <v>-20</v>
      </c>
      <c r="CB29" s="123">
        <v>-20</v>
      </c>
      <c r="CC29" s="123">
        <v>-20</v>
      </c>
      <c r="CD29" s="123">
        <v>-20</v>
      </c>
      <c r="CE29" s="123">
        <v>-20</v>
      </c>
      <c r="CF29" s="138">
        <v>-20</v>
      </c>
      <c r="CK29" s="201">
        <v>120</v>
      </c>
      <c r="CL29" s="137">
        <v>-20</v>
      </c>
      <c r="CM29" s="123">
        <v>-20</v>
      </c>
      <c r="CN29" s="123">
        <v>-20</v>
      </c>
      <c r="CO29" s="123">
        <v>-20</v>
      </c>
      <c r="CP29" s="123">
        <v>-20</v>
      </c>
      <c r="CQ29" s="123">
        <v>-20</v>
      </c>
      <c r="CR29" s="123">
        <v>-20</v>
      </c>
      <c r="CS29" s="138">
        <v>-20</v>
      </c>
      <c r="CX29" s="201">
        <v>120</v>
      </c>
      <c r="CY29" s="137">
        <v>-1.5</v>
      </c>
      <c r="CZ29" s="123">
        <v>-4.5</v>
      </c>
      <c r="DA29" s="123">
        <v>-12</v>
      </c>
      <c r="DB29" s="123">
        <v>-20</v>
      </c>
      <c r="DC29" s="123">
        <v>-20</v>
      </c>
      <c r="DD29" s="123">
        <v>-20</v>
      </c>
      <c r="DE29" s="123">
        <v>-20</v>
      </c>
      <c r="DF29" s="138">
        <v>-20</v>
      </c>
      <c r="DK29" s="201">
        <v>120</v>
      </c>
      <c r="DL29" s="137">
        <v>-4.5</v>
      </c>
      <c r="DM29" s="123">
        <v>-12</v>
      </c>
      <c r="DN29" s="123">
        <v>-20</v>
      </c>
      <c r="DO29" s="123">
        <v>-20</v>
      </c>
      <c r="DP29" s="123">
        <v>-20</v>
      </c>
      <c r="DQ29" s="123">
        <v>-20</v>
      </c>
      <c r="DR29" s="123">
        <v>-20</v>
      </c>
      <c r="DS29" s="138">
        <v>-20</v>
      </c>
      <c r="DX29" s="201">
        <v>120</v>
      </c>
      <c r="DY29" s="137">
        <v>-4.5</v>
      </c>
      <c r="DZ29" s="123">
        <v>-12</v>
      </c>
      <c r="EA29" s="123">
        <v>-20</v>
      </c>
      <c r="EB29" s="123">
        <v>-20</v>
      </c>
      <c r="EC29" s="123">
        <v>-20</v>
      </c>
      <c r="ED29" s="123">
        <v>-20</v>
      </c>
      <c r="EE29" s="123">
        <v>-20</v>
      </c>
      <c r="EF29" s="138">
        <v>-20</v>
      </c>
      <c r="EK29" s="201">
        <v>120</v>
      </c>
      <c r="EL29" s="123">
        <v>-12</v>
      </c>
      <c r="EM29" s="123">
        <v>-20</v>
      </c>
      <c r="EN29" s="123">
        <v>-20</v>
      </c>
      <c r="EO29" s="123">
        <v>-20</v>
      </c>
      <c r="EP29" s="123">
        <v>-20</v>
      </c>
      <c r="EQ29" s="123">
        <v>-20</v>
      </c>
      <c r="ER29" s="123">
        <v>-20</v>
      </c>
      <c r="ES29" s="138">
        <v>-20</v>
      </c>
      <c r="EX29" s="201">
        <v>120</v>
      </c>
      <c r="EY29" s="137">
        <v>-12</v>
      </c>
      <c r="EZ29" s="123">
        <v>-12</v>
      </c>
      <c r="FA29" s="123">
        <v>-20</v>
      </c>
      <c r="FB29" s="123">
        <v>-20</v>
      </c>
      <c r="FC29" s="123">
        <v>-20</v>
      </c>
      <c r="FD29" s="123">
        <v>-20</v>
      </c>
      <c r="FE29" s="123">
        <v>-20</v>
      </c>
      <c r="FF29" s="138">
        <v>-20</v>
      </c>
      <c r="FK29" s="201">
        <v>120</v>
      </c>
      <c r="FL29" s="137">
        <v>-20</v>
      </c>
      <c r="FM29" s="123">
        <v>-20</v>
      </c>
      <c r="FN29" s="123">
        <v>-20</v>
      </c>
      <c r="FO29" s="123">
        <v>-20</v>
      </c>
      <c r="FP29" s="123">
        <v>-20</v>
      </c>
      <c r="FQ29" s="123">
        <v>-20</v>
      </c>
      <c r="FR29" s="123">
        <v>-20</v>
      </c>
      <c r="FS29" s="138">
        <v>-20</v>
      </c>
      <c r="FX29" s="201">
        <v>120</v>
      </c>
      <c r="FY29" s="137">
        <v>-4.5</v>
      </c>
      <c r="FZ29" s="123">
        <v>-12</v>
      </c>
      <c r="GA29" s="123">
        <v>-20</v>
      </c>
      <c r="GB29" s="123">
        <v>-20</v>
      </c>
      <c r="GC29" s="123">
        <v>-20</v>
      </c>
      <c r="GD29" s="123">
        <v>-20</v>
      </c>
      <c r="GE29" s="123">
        <v>-20</v>
      </c>
      <c r="GF29" s="138">
        <v>-20</v>
      </c>
    </row>
    <row r="30" spans="3:188" x14ac:dyDescent="0.3">
      <c r="K30" s="201">
        <v>140</v>
      </c>
      <c r="L30" s="123">
        <v>-20</v>
      </c>
      <c r="M30" s="123">
        <v>-20</v>
      </c>
      <c r="N30" s="123">
        <v>-20</v>
      </c>
      <c r="O30" s="123">
        <v>-20</v>
      </c>
      <c r="P30" s="123">
        <v>-20</v>
      </c>
      <c r="Q30" s="123">
        <v>-20</v>
      </c>
      <c r="R30" s="123">
        <v>-20</v>
      </c>
      <c r="S30" s="138">
        <v>-20</v>
      </c>
      <c r="X30" s="201">
        <v>140</v>
      </c>
      <c r="Y30" s="137">
        <v>-15</v>
      </c>
      <c r="Z30" s="123">
        <v>-20</v>
      </c>
      <c r="AA30" s="123">
        <v>-20</v>
      </c>
      <c r="AB30" s="123">
        <v>-20</v>
      </c>
      <c r="AC30" s="123">
        <v>-20</v>
      </c>
      <c r="AD30" s="123">
        <v>-20</v>
      </c>
      <c r="AE30" s="123">
        <v>-20</v>
      </c>
      <c r="AF30" s="138">
        <v>-20</v>
      </c>
      <c r="AK30" s="201">
        <v>140</v>
      </c>
      <c r="AL30" s="137">
        <v>-20</v>
      </c>
      <c r="AM30" s="123">
        <v>-20</v>
      </c>
      <c r="AN30" s="123">
        <v>-20</v>
      </c>
      <c r="AO30" s="123">
        <v>-20</v>
      </c>
      <c r="AP30" s="123">
        <v>-20</v>
      </c>
      <c r="AQ30" s="123">
        <v>-20</v>
      </c>
      <c r="AR30" s="123">
        <v>-20</v>
      </c>
      <c r="AS30" s="138">
        <v>-20</v>
      </c>
      <c r="AX30" s="201">
        <v>140</v>
      </c>
      <c r="AY30" s="137">
        <v>-15</v>
      </c>
      <c r="AZ30" s="123">
        <v>-15</v>
      </c>
      <c r="BA30" s="123">
        <v>-20</v>
      </c>
      <c r="BB30" s="123">
        <v>-20</v>
      </c>
      <c r="BC30" s="123">
        <v>-20</v>
      </c>
      <c r="BD30" s="123">
        <v>-20</v>
      </c>
      <c r="BE30" s="123">
        <v>-20</v>
      </c>
      <c r="BF30" s="138">
        <v>-20</v>
      </c>
      <c r="BK30" s="201">
        <v>140</v>
      </c>
      <c r="BL30" s="137">
        <v>-7.5</v>
      </c>
      <c r="BM30" s="123">
        <v>-15</v>
      </c>
      <c r="BN30" s="123">
        <v>-20</v>
      </c>
      <c r="BO30" s="123">
        <v>-20</v>
      </c>
      <c r="BP30" s="123">
        <v>-20</v>
      </c>
      <c r="BQ30" s="123">
        <v>-20</v>
      </c>
      <c r="BR30" s="123">
        <v>-20</v>
      </c>
      <c r="BS30" s="138">
        <v>-20</v>
      </c>
      <c r="BX30" s="201">
        <v>140</v>
      </c>
      <c r="BY30" s="137">
        <v>-15</v>
      </c>
      <c r="BZ30" s="123">
        <v>-20</v>
      </c>
      <c r="CA30" s="123">
        <v>-20</v>
      </c>
      <c r="CB30" s="123">
        <v>-20</v>
      </c>
      <c r="CC30" s="123">
        <v>-20</v>
      </c>
      <c r="CD30" s="123">
        <v>-20</v>
      </c>
      <c r="CE30" s="123">
        <v>-20</v>
      </c>
      <c r="CF30" s="138">
        <v>-20</v>
      </c>
      <c r="CK30" s="201">
        <v>140</v>
      </c>
      <c r="CL30" s="137">
        <v>-20</v>
      </c>
      <c r="CM30" s="123">
        <v>-20</v>
      </c>
      <c r="CN30" s="123">
        <v>-20</v>
      </c>
      <c r="CO30" s="123">
        <v>-20</v>
      </c>
      <c r="CP30" s="123">
        <v>-20</v>
      </c>
      <c r="CQ30" s="123">
        <v>-20</v>
      </c>
      <c r="CR30" s="123">
        <v>-20</v>
      </c>
      <c r="CS30" s="138">
        <v>-20</v>
      </c>
      <c r="CX30" s="201">
        <v>140</v>
      </c>
      <c r="CY30" s="137">
        <v>-3</v>
      </c>
      <c r="CZ30" s="123">
        <v>-7.5</v>
      </c>
      <c r="DA30" s="123">
        <v>-15</v>
      </c>
      <c r="DB30" s="123">
        <v>-20</v>
      </c>
      <c r="DC30" s="123">
        <v>-20</v>
      </c>
      <c r="DD30" s="123">
        <v>-20</v>
      </c>
      <c r="DE30" s="123">
        <v>-20</v>
      </c>
      <c r="DF30" s="138">
        <v>-20</v>
      </c>
      <c r="DK30" s="201">
        <v>140</v>
      </c>
      <c r="DL30" s="137">
        <v>-7.5</v>
      </c>
      <c r="DM30" s="123">
        <v>-15</v>
      </c>
      <c r="DN30" s="123">
        <v>-20</v>
      </c>
      <c r="DO30" s="123">
        <v>-20</v>
      </c>
      <c r="DP30" s="123">
        <v>-20</v>
      </c>
      <c r="DQ30" s="123">
        <v>-20</v>
      </c>
      <c r="DR30" s="123">
        <v>-20</v>
      </c>
      <c r="DS30" s="138">
        <v>-20</v>
      </c>
      <c r="DX30" s="201">
        <v>140</v>
      </c>
      <c r="DY30" s="137">
        <v>-7.5</v>
      </c>
      <c r="DZ30" s="123">
        <v>-15</v>
      </c>
      <c r="EA30" s="123">
        <v>-20</v>
      </c>
      <c r="EB30" s="123">
        <v>-20</v>
      </c>
      <c r="EC30" s="123">
        <v>-20</v>
      </c>
      <c r="ED30" s="123">
        <v>-20</v>
      </c>
      <c r="EE30" s="123">
        <v>-20</v>
      </c>
      <c r="EF30" s="138">
        <v>-20</v>
      </c>
      <c r="EK30" s="201">
        <v>140</v>
      </c>
      <c r="EL30" s="123">
        <v>-15</v>
      </c>
      <c r="EM30" s="123">
        <v>-20</v>
      </c>
      <c r="EN30" s="123">
        <v>-20</v>
      </c>
      <c r="EO30" s="123">
        <v>-20</v>
      </c>
      <c r="EP30" s="123">
        <v>-20</v>
      </c>
      <c r="EQ30" s="123">
        <v>-20</v>
      </c>
      <c r="ER30" s="123">
        <v>-20</v>
      </c>
      <c r="ES30" s="138">
        <v>-20</v>
      </c>
      <c r="EX30" s="201">
        <v>140</v>
      </c>
      <c r="EY30" s="137">
        <v>-15</v>
      </c>
      <c r="EZ30" s="123">
        <v>-15</v>
      </c>
      <c r="FA30" s="123">
        <v>-20</v>
      </c>
      <c r="FB30" s="123">
        <v>-20</v>
      </c>
      <c r="FC30" s="123">
        <v>-20</v>
      </c>
      <c r="FD30" s="123">
        <v>-20</v>
      </c>
      <c r="FE30" s="123">
        <v>-20</v>
      </c>
      <c r="FF30" s="138">
        <v>-20</v>
      </c>
      <c r="FK30" s="201">
        <v>140</v>
      </c>
      <c r="FL30" s="137">
        <v>-20</v>
      </c>
      <c r="FM30" s="123">
        <v>-20</v>
      </c>
      <c r="FN30" s="123">
        <v>-20</v>
      </c>
      <c r="FO30" s="123">
        <v>-20</v>
      </c>
      <c r="FP30" s="123">
        <v>-20</v>
      </c>
      <c r="FQ30" s="123">
        <v>-20</v>
      </c>
      <c r="FR30" s="123">
        <v>-20</v>
      </c>
      <c r="FS30" s="138">
        <v>-20</v>
      </c>
      <c r="FX30" s="201">
        <v>140</v>
      </c>
      <c r="FY30" s="137">
        <v>-7.5</v>
      </c>
      <c r="FZ30" s="123">
        <v>-15</v>
      </c>
      <c r="GA30" s="123">
        <v>-20</v>
      </c>
      <c r="GB30" s="123">
        <v>-20</v>
      </c>
      <c r="GC30" s="123">
        <v>-20</v>
      </c>
      <c r="GD30" s="123">
        <v>-20</v>
      </c>
      <c r="GE30" s="123">
        <v>-20</v>
      </c>
      <c r="GF30" s="138">
        <v>-20</v>
      </c>
    </row>
    <row r="31" spans="3:188" x14ac:dyDescent="0.3">
      <c r="K31" s="201">
        <v>160</v>
      </c>
      <c r="L31" s="123">
        <v>-20</v>
      </c>
      <c r="M31" s="123">
        <v>-20</v>
      </c>
      <c r="N31" s="123">
        <v>-20</v>
      </c>
      <c r="O31" s="123">
        <v>-20</v>
      </c>
      <c r="P31" s="123">
        <v>-20</v>
      </c>
      <c r="Q31" s="123">
        <v>-20</v>
      </c>
      <c r="R31" s="123">
        <v>-20</v>
      </c>
      <c r="S31" s="138">
        <v>-20</v>
      </c>
      <c r="X31" s="201">
        <v>160</v>
      </c>
      <c r="Y31" s="137">
        <v>-15</v>
      </c>
      <c r="Z31" s="123">
        <v>-20</v>
      </c>
      <c r="AA31" s="123">
        <v>-20</v>
      </c>
      <c r="AB31" s="123">
        <v>-20</v>
      </c>
      <c r="AC31" s="123">
        <v>-20</v>
      </c>
      <c r="AD31" s="123">
        <v>-20</v>
      </c>
      <c r="AE31" s="123">
        <v>-20</v>
      </c>
      <c r="AF31" s="138">
        <v>-20</v>
      </c>
      <c r="AK31" s="201">
        <v>160</v>
      </c>
      <c r="AL31" s="137">
        <v>-20</v>
      </c>
      <c r="AM31" s="123">
        <v>-20</v>
      </c>
      <c r="AN31" s="123">
        <v>-20</v>
      </c>
      <c r="AO31" s="123">
        <v>-20</v>
      </c>
      <c r="AP31" s="123">
        <v>-20</v>
      </c>
      <c r="AQ31" s="123">
        <v>-20</v>
      </c>
      <c r="AR31" s="123">
        <v>-20</v>
      </c>
      <c r="AS31" s="138">
        <v>-20</v>
      </c>
      <c r="AX31" s="201">
        <v>160</v>
      </c>
      <c r="AY31" s="137">
        <v>-15</v>
      </c>
      <c r="AZ31" s="123">
        <v>-15</v>
      </c>
      <c r="BA31" s="123">
        <v>-20</v>
      </c>
      <c r="BB31" s="123">
        <v>-20</v>
      </c>
      <c r="BC31" s="123">
        <v>-20</v>
      </c>
      <c r="BD31" s="123">
        <v>-20</v>
      </c>
      <c r="BE31" s="123">
        <v>-20</v>
      </c>
      <c r="BF31" s="138">
        <v>-20</v>
      </c>
      <c r="BK31" s="201">
        <v>160</v>
      </c>
      <c r="BL31" s="137">
        <v>-7.5</v>
      </c>
      <c r="BM31" s="123">
        <v>-15</v>
      </c>
      <c r="BN31" s="123">
        <v>-20</v>
      </c>
      <c r="BO31" s="123">
        <v>-20</v>
      </c>
      <c r="BP31" s="123">
        <v>-20</v>
      </c>
      <c r="BQ31" s="123">
        <v>-20</v>
      </c>
      <c r="BR31" s="123">
        <v>-20</v>
      </c>
      <c r="BS31" s="138">
        <v>-20</v>
      </c>
      <c r="BX31" s="201">
        <v>160</v>
      </c>
      <c r="BY31" s="137">
        <v>-15</v>
      </c>
      <c r="BZ31" s="123">
        <v>-20</v>
      </c>
      <c r="CA31" s="123">
        <v>-20</v>
      </c>
      <c r="CB31" s="123">
        <v>-20</v>
      </c>
      <c r="CC31" s="123">
        <v>-20</v>
      </c>
      <c r="CD31" s="123">
        <v>-20</v>
      </c>
      <c r="CE31" s="123">
        <v>-20</v>
      </c>
      <c r="CF31" s="138">
        <v>-20</v>
      </c>
      <c r="CK31" s="201">
        <v>160</v>
      </c>
      <c r="CL31" s="137">
        <v>-20</v>
      </c>
      <c r="CM31" s="123">
        <v>-20</v>
      </c>
      <c r="CN31" s="123">
        <v>-20</v>
      </c>
      <c r="CO31" s="123">
        <v>-20</v>
      </c>
      <c r="CP31" s="123">
        <v>-20</v>
      </c>
      <c r="CQ31" s="123">
        <v>-20</v>
      </c>
      <c r="CR31" s="123">
        <v>-20</v>
      </c>
      <c r="CS31" s="138">
        <v>-20</v>
      </c>
      <c r="CX31" s="201">
        <v>160</v>
      </c>
      <c r="CY31" s="137">
        <v>-3</v>
      </c>
      <c r="CZ31" s="123">
        <v>-7.5</v>
      </c>
      <c r="DA31" s="123">
        <v>-15</v>
      </c>
      <c r="DB31" s="123">
        <v>-20</v>
      </c>
      <c r="DC31" s="123">
        <v>-20</v>
      </c>
      <c r="DD31" s="123">
        <v>-20</v>
      </c>
      <c r="DE31" s="123">
        <v>-20</v>
      </c>
      <c r="DF31" s="138">
        <v>-20</v>
      </c>
      <c r="DK31" s="201">
        <v>160</v>
      </c>
      <c r="DL31" s="137">
        <v>-7.5</v>
      </c>
      <c r="DM31" s="123">
        <v>-15</v>
      </c>
      <c r="DN31" s="123">
        <v>-20</v>
      </c>
      <c r="DO31" s="123">
        <v>-20</v>
      </c>
      <c r="DP31" s="123">
        <v>-20</v>
      </c>
      <c r="DQ31" s="123">
        <v>-20</v>
      </c>
      <c r="DR31" s="123">
        <v>-20</v>
      </c>
      <c r="DS31" s="138">
        <v>-20</v>
      </c>
      <c r="DX31" s="201">
        <v>160</v>
      </c>
      <c r="DY31" s="137">
        <v>-7.5</v>
      </c>
      <c r="DZ31" s="123">
        <v>-15</v>
      </c>
      <c r="EA31" s="123">
        <v>-20</v>
      </c>
      <c r="EB31" s="123">
        <v>-20</v>
      </c>
      <c r="EC31" s="123">
        <v>-20</v>
      </c>
      <c r="ED31" s="123">
        <v>-20</v>
      </c>
      <c r="EE31" s="123">
        <v>-20</v>
      </c>
      <c r="EF31" s="138">
        <v>-20</v>
      </c>
      <c r="EK31" s="201">
        <v>160</v>
      </c>
      <c r="EL31" s="123">
        <v>-15</v>
      </c>
      <c r="EM31" s="123">
        <v>-20</v>
      </c>
      <c r="EN31" s="123">
        <v>-20</v>
      </c>
      <c r="EO31" s="123">
        <v>-20</v>
      </c>
      <c r="EP31" s="123">
        <v>-20</v>
      </c>
      <c r="EQ31" s="123">
        <v>-20</v>
      </c>
      <c r="ER31" s="123">
        <v>-20</v>
      </c>
      <c r="ES31" s="138">
        <v>-20</v>
      </c>
      <c r="EX31" s="201">
        <v>160</v>
      </c>
      <c r="EY31" s="137">
        <v>-15</v>
      </c>
      <c r="EZ31" s="123">
        <v>-15</v>
      </c>
      <c r="FA31" s="123">
        <v>-20</v>
      </c>
      <c r="FB31" s="123">
        <v>-20</v>
      </c>
      <c r="FC31" s="123">
        <v>-20</v>
      </c>
      <c r="FD31" s="123">
        <v>-20</v>
      </c>
      <c r="FE31" s="123">
        <v>-20</v>
      </c>
      <c r="FF31" s="138">
        <v>-20</v>
      </c>
      <c r="FK31" s="201">
        <v>160</v>
      </c>
      <c r="FL31" s="137">
        <v>-20</v>
      </c>
      <c r="FM31" s="123">
        <v>-20</v>
      </c>
      <c r="FN31" s="123">
        <v>-20</v>
      </c>
      <c r="FO31" s="123">
        <v>-20</v>
      </c>
      <c r="FP31" s="123">
        <v>-20</v>
      </c>
      <c r="FQ31" s="123">
        <v>-20</v>
      </c>
      <c r="FR31" s="123">
        <v>-20</v>
      </c>
      <c r="FS31" s="138">
        <v>-20</v>
      </c>
      <c r="FX31" s="201">
        <v>160</v>
      </c>
      <c r="FY31" s="137">
        <v>-7.5</v>
      </c>
      <c r="FZ31" s="123">
        <v>-15</v>
      </c>
      <c r="GA31" s="123">
        <v>-20</v>
      </c>
      <c r="GB31" s="123">
        <v>-20</v>
      </c>
      <c r="GC31" s="123">
        <v>-20</v>
      </c>
      <c r="GD31" s="123">
        <v>-20</v>
      </c>
      <c r="GE31" s="123">
        <v>-20</v>
      </c>
      <c r="GF31" s="138">
        <v>-20</v>
      </c>
    </row>
    <row r="32" spans="3:188" ht="15" thickBot="1" x14ac:dyDescent="0.35">
      <c r="K32" s="178">
        <v>180</v>
      </c>
      <c r="L32" s="125">
        <v>-20</v>
      </c>
      <c r="M32" s="125">
        <v>-20</v>
      </c>
      <c r="N32" s="125">
        <v>-20</v>
      </c>
      <c r="O32" s="125">
        <v>-20</v>
      </c>
      <c r="P32" s="125">
        <v>-20</v>
      </c>
      <c r="Q32" s="125">
        <v>-20</v>
      </c>
      <c r="R32" s="125">
        <v>-20</v>
      </c>
      <c r="S32" s="140">
        <v>-20</v>
      </c>
      <c r="X32" s="202">
        <v>180</v>
      </c>
      <c r="Y32" s="139">
        <v>-15</v>
      </c>
      <c r="Z32" s="125">
        <v>-20</v>
      </c>
      <c r="AA32" s="125">
        <v>-20</v>
      </c>
      <c r="AB32" s="125">
        <v>-20</v>
      </c>
      <c r="AC32" s="125">
        <v>-20</v>
      </c>
      <c r="AD32" s="125">
        <v>-20</v>
      </c>
      <c r="AE32" s="125">
        <v>-20</v>
      </c>
      <c r="AF32" s="140">
        <v>-20</v>
      </c>
      <c r="AK32" s="178">
        <v>180</v>
      </c>
      <c r="AL32" s="139">
        <v>-20</v>
      </c>
      <c r="AM32" s="125">
        <v>-20</v>
      </c>
      <c r="AN32" s="125">
        <v>-20</v>
      </c>
      <c r="AO32" s="125">
        <v>-20</v>
      </c>
      <c r="AP32" s="125">
        <v>-20</v>
      </c>
      <c r="AQ32" s="125">
        <v>-20</v>
      </c>
      <c r="AR32" s="125">
        <v>-20</v>
      </c>
      <c r="AS32" s="140">
        <v>-20</v>
      </c>
      <c r="AX32" s="202">
        <v>180</v>
      </c>
      <c r="AY32" s="139">
        <v>-15</v>
      </c>
      <c r="AZ32" s="125">
        <v>-15</v>
      </c>
      <c r="BA32" s="125">
        <v>-20</v>
      </c>
      <c r="BB32" s="125">
        <v>-20</v>
      </c>
      <c r="BC32" s="125">
        <v>-20</v>
      </c>
      <c r="BD32" s="125">
        <v>-20</v>
      </c>
      <c r="BE32" s="125">
        <v>-20</v>
      </c>
      <c r="BF32" s="140">
        <v>-20</v>
      </c>
      <c r="BK32" s="202">
        <v>180</v>
      </c>
      <c r="BL32" s="139">
        <v>-7.5</v>
      </c>
      <c r="BM32" s="125">
        <v>-15</v>
      </c>
      <c r="BN32" s="125">
        <v>-20</v>
      </c>
      <c r="BO32" s="125">
        <v>-20</v>
      </c>
      <c r="BP32" s="125">
        <v>-20</v>
      </c>
      <c r="BQ32" s="125">
        <v>-20</v>
      </c>
      <c r="BR32" s="125">
        <v>-20</v>
      </c>
      <c r="BS32" s="140">
        <v>-20</v>
      </c>
      <c r="BX32" s="178">
        <v>180</v>
      </c>
      <c r="BY32" s="139">
        <v>-15</v>
      </c>
      <c r="BZ32" s="125">
        <v>-20</v>
      </c>
      <c r="CA32" s="125">
        <v>-20</v>
      </c>
      <c r="CB32" s="125">
        <v>-20</v>
      </c>
      <c r="CC32" s="125">
        <v>-20</v>
      </c>
      <c r="CD32" s="125">
        <v>-20</v>
      </c>
      <c r="CE32" s="125">
        <v>-20</v>
      </c>
      <c r="CF32" s="140">
        <v>-20</v>
      </c>
      <c r="CK32" s="178">
        <v>180</v>
      </c>
      <c r="CL32" s="139">
        <v>-20</v>
      </c>
      <c r="CM32" s="125">
        <v>-20</v>
      </c>
      <c r="CN32" s="125">
        <v>-20</v>
      </c>
      <c r="CO32" s="125">
        <v>-20</v>
      </c>
      <c r="CP32" s="125">
        <v>-20</v>
      </c>
      <c r="CQ32" s="125">
        <v>-20</v>
      </c>
      <c r="CR32" s="125">
        <v>-20</v>
      </c>
      <c r="CS32" s="140">
        <v>-20</v>
      </c>
      <c r="CX32" s="178">
        <v>180</v>
      </c>
      <c r="CY32" s="139">
        <v>-3</v>
      </c>
      <c r="CZ32" s="125">
        <v>-7.5</v>
      </c>
      <c r="DA32" s="125">
        <v>-15</v>
      </c>
      <c r="DB32" s="125">
        <v>-20</v>
      </c>
      <c r="DC32" s="125">
        <v>-20</v>
      </c>
      <c r="DD32" s="125">
        <v>-20</v>
      </c>
      <c r="DE32" s="125">
        <v>-20</v>
      </c>
      <c r="DF32" s="140">
        <v>-20</v>
      </c>
      <c r="DK32" s="178">
        <v>180</v>
      </c>
      <c r="DL32" s="139">
        <v>-7.5</v>
      </c>
      <c r="DM32" s="125">
        <v>-15</v>
      </c>
      <c r="DN32" s="125">
        <v>-20</v>
      </c>
      <c r="DO32" s="125">
        <v>-20</v>
      </c>
      <c r="DP32" s="125">
        <v>-20</v>
      </c>
      <c r="DQ32" s="125">
        <v>-20</v>
      </c>
      <c r="DR32" s="125">
        <v>-20</v>
      </c>
      <c r="DS32" s="140">
        <v>-20</v>
      </c>
      <c r="DX32" s="178">
        <v>180</v>
      </c>
      <c r="DY32" s="139">
        <v>-7.5</v>
      </c>
      <c r="DZ32" s="125">
        <v>-15</v>
      </c>
      <c r="EA32" s="125">
        <v>-20</v>
      </c>
      <c r="EB32" s="125">
        <v>-20</v>
      </c>
      <c r="EC32" s="125">
        <v>-20</v>
      </c>
      <c r="ED32" s="125">
        <v>-20</v>
      </c>
      <c r="EE32" s="125">
        <v>-20</v>
      </c>
      <c r="EF32" s="140">
        <v>-20</v>
      </c>
      <c r="EK32" s="178">
        <v>180</v>
      </c>
      <c r="EL32" s="125">
        <v>-15</v>
      </c>
      <c r="EM32" s="125">
        <v>-20</v>
      </c>
      <c r="EN32" s="125">
        <v>-20</v>
      </c>
      <c r="EO32" s="125">
        <v>-20</v>
      </c>
      <c r="EP32" s="125">
        <v>-20</v>
      </c>
      <c r="EQ32" s="125">
        <v>-20</v>
      </c>
      <c r="ER32" s="125">
        <v>-20</v>
      </c>
      <c r="ES32" s="140">
        <v>-20</v>
      </c>
      <c r="EX32" s="178">
        <v>180</v>
      </c>
      <c r="EY32" s="139">
        <v>-15</v>
      </c>
      <c r="EZ32" s="125">
        <v>-15</v>
      </c>
      <c r="FA32" s="125">
        <v>-20</v>
      </c>
      <c r="FB32" s="125">
        <v>-20</v>
      </c>
      <c r="FC32" s="125">
        <v>-20</v>
      </c>
      <c r="FD32" s="125">
        <v>-20</v>
      </c>
      <c r="FE32" s="125">
        <v>-20</v>
      </c>
      <c r="FF32" s="140">
        <v>-20</v>
      </c>
      <c r="FK32" s="178">
        <v>180</v>
      </c>
      <c r="FL32" s="139">
        <v>-20</v>
      </c>
      <c r="FM32" s="125">
        <v>-20</v>
      </c>
      <c r="FN32" s="125">
        <v>-20</v>
      </c>
      <c r="FO32" s="125">
        <v>-20</v>
      </c>
      <c r="FP32" s="125">
        <v>-20</v>
      </c>
      <c r="FQ32" s="125">
        <v>-20</v>
      </c>
      <c r="FR32" s="125">
        <v>-20</v>
      </c>
      <c r="FS32" s="140">
        <v>-20</v>
      </c>
      <c r="FX32" s="178">
        <v>180</v>
      </c>
      <c r="FY32" s="139">
        <v>-7.5</v>
      </c>
      <c r="FZ32" s="125">
        <v>-15</v>
      </c>
      <c r="GA32" s="125">
        <v>-20</v>
      </c>
      <c r="GB32" s="125">
        <v>-20</v>
      </c>
      <c r="GC32" s="125">
        <v>-20</v>
      </c>
      <c r="GD32" s="125">
        <v>-20</v>
      </c>
      <c r="GE32" s="125">
        <v>-20</v>
      </c>
      <c r="GF32" s="140">
        <v>-20</v>
      </c>
    </row>
    <row r="33" spans="11:188" ht="15" thickBot="1" x14ac:dyDescent="0.35">
      <c r="K33" s="203"/>
      <c r="L33" s="58"/>
      <c r="M33" s="58"/>
      <c r="N33" s="58"/>
      <c r="O33" s="58"/>
      <c r="P33" s="58"/>
      <c r="Q33" s="58"/>
      <c r="R33" s="58"/>
      <c r="S33" s="58"/>
      <c r="X33" s="203"/>
      <c r="Y33" s="58"/>
      <c r="Z33" s="58"/>
      <c r="AA33" s="58"/>
      <c r="AB33" s="58"/>
      <c r="AC33" s="58"/>
      <c r="AD33" s="58"/>
      <c r="AE33" s="58"/>
      <c r="AF33" s="58"/>
      <c r="AK33" s="203"/>
      <c r="AL33" s="58"/>
      <c r="AM33" s="58"/>
      <c r="AN33" s="58"/>
      <c r="AO33" s="58"/>
      <c r="AP33" s="58"/>
      <c r="AQ33" s="58"/>
      <c r="AR33" s="58"/>
      <c r="AS33" s="58"/>
      <c r="AX33" s="203"/>
      <c r="AY33" s="58"/>
      <c r="AZ33" s="58"/>
      <c r="BA33" s="58"/>
      <c r="BB33" s="58"/>
      <c r="BC33" s="58"/>
      <c r="BD33" s="58"/>
      <c r="BE33" s="58"/>
      <c r="BF33" s="58"/>
      <c r="BK33" s="203"/>
      <c r="BL33" s="58"/>
      <c r="BM33" s="58"/>
      <c r="BN33" s="58"/>
      <c r="BO33" s="58"/>
      <c r="BP33" s="58"/>
      <c r="BQ33" s="58"/>
      <c r="BR33" s="58"/>
      <c r="BS33" s="58"/>
      <c r="BX33" s="203"/>
      <c r="BY33" s="58"/>
      <c r="BZ33" s="58"/>
      <c r="CA33" s="58"/>
      <c r="CB33" s="58"/>
      <c r="CC33" s="58"/>
      <c r="CD33" s="58"/>
      <c r="CE33" s="58"/>
      <c r="CF33" s="58"/>
      <c r="CK33" s="203"/>
      <c r="CL33" s="58"/>
      <c r="CM33" s="58"/>
      <c r="CN33" s="58"/>
      <c r="CO33" s="58"/>
      <c r="CP33" s="58"/>
      <c r="CQ33" s="58"/>
      <c r="CR33" s="58"/>
      <c r="CS33" s="58"/>
      <c r="CX33" s="203"/>
      <c r="CY33" s="58"/>
      <c r="CZ33" s="58"/>
      <c r="DA33" s="58"/>
      <c r="DB33" s="58"/>
      <c r="DC33" s="58"/>
      <c r="DD33" s="58"/>
      <c r="DE33" s="58"/>
      <c r="DF33" s="58"/>
      <c r="DK33" s="203"/>
      <c r="DL33" s="58"/>
      <c r="DM33" s="58"/>
      <c r="DN33" s="58"/>
      <c r="DO33" s="58"/>
      <c r="DP33" s="58"/>
      <c r="DQ33" s="58"/>
      <c r="DR33" s="58"/>
      <c r="DS33" s="58"/>
      <c r="DX33" s="203"/>
      <c r="DY33" s="58"/>
      <c r="DZ33" s="58"/>
      <c r="EA33" s="58"/>
      <c r="EB33" s="58"/>
      <c r="EC33" s="58"/>
      <c r="ED33" s="58"/>
      <c r="EE33" s="58"/>
      <c r="EF33" s="58"/>
      <c r="EK33" s="203"/>
      <c r="EL33" s="58"/>
      <c r="EM33" s="58"/>
      <c r="EN33" s="58"/>
      <c r="EO33" s="58"/>
      <c r="EP33" s="58"/>
      <c r="EQ33" s="58"/>
      <c r="ER33" s="58"/>
      <c r="ES33" s="58"/>
      <c r="EX33" s="203"/>
      <c r="EY33" s="58"/>
      <c r="EZ33" s="58"/>
      <c r="FA33" s="58"/>
      <c r="FB33" s="58"/>
      <c r="FC33" s="58"/>
      <c r="FD33" s="58"/>
      <c r="FE33" s="58"/>
      <c r="FF33" s="58"/>
      <c r="FK33" s="203"/>
      <c r="FL33" s="58"/>
      <c r="FM33" s="58"/>
      <c r="FN33" s="58"/>
      <c r="FO33" s="58"/>
      <c r="FP33" s="58"/>
      <c r="FQ33" s="58"/>
      <c r="FR33" s="58"/>
      <c r="FS33" s="58"/>
      <c r="FX33" s="203"/>
      <c r="FY33" s="58"/>
      <c r="FZ33" s="58"/>
      <c r="GA33" s="58"/>
      <c r="GB33" s="58"/>
      <c r="GC33" s="58"/>
      <c r="GD33" s="58"/>
      <c r="GE33" s="58"/>
      <c r="GF33" s="58"/>
    </row>
    <row r="34" spans="11:188" ht="15" thickBot="1" x14ac:dyDescent="0.35">
      <c r="L34" s="412" t="s">
        <v>567</v>
      </c>
      <c r="M34" s="428"/>
      <c r="N34" s="428"/>
      <c r="O34" s="428"/>
      <c r="P34" s="428"/>
      <c r="Q34" s="428"/>
      <c r="R34" s="428"/>
      <c r="S34" s="413"/>
      <c r="U34" s="1" t="s">
        <v>573</v>
      </c>
      <c r="Y34" s="412" t="s">
        <v>567</v>
      </c>
      <c r="Z34" s="428"/>
      <c r="AA34" s="428"/>
      <c r="AB34" s="428"/>
      <c r="AC34" s="428"/>
      <c r="AD34" s="428"/>
      <c r="AE34" s="428"/>
      <c r="AF34" s="413"/>
      <c r="AH34" s="1" t="s">
        <v>573</v>
      </c>
      <c r="AL34" s="412" t="s">
        <v>567</v>
      </c>
      <c r="AM34" s="428"/>
      <c r="AN34" s="428"/>
      <c r="AO34" s="428"/>
      <c r="AP34" s="428"/>
      <c r="AQ34" s="428"/>
      <c r="AR34" s="428"/>
      <c r="AS34" s="413"/>
      <c r="AU34" s="1" t="s">
        <v>573</v>
      </c>
      <c r="AY34" s="412" t="s">
        <v>567</v>
      </c>
      <c r="AZ34" s="428"/>
      <c r="BA34" s="428"/>
      <c r="BB34" s="428"/>
      <c r="BC34" s="428"/>
      <c r="BD34" s="428"/>
      <c r="BE34" s="428"/>
      <c r="BF34" s="413"/>
      <c r="BH34" s="1" t="s">
        <v>573</v>
      </c>
      <c r="BL34" s="412" t="s">
        <v>567</v>
      </c>
      <c r="BM34" s="428"/>
      <c r="BN34" s="428"/>
      <c r="BO34" s="428"/>
      <c r="BP34" s="428"/>
      <c r="BQ34" s="428"/>
      <c r="BR34" s="428"/>
      <c r="BS34" s="413"/>
      <c r="BU34" s="1" t="s">
        <v>573</v>
      </c>
      <c r="BY34" s="412" t="s">
        <v>567</v>
      </c>
      <c r="BZ34" s="428"/>
      <c r="CA34" s="428"/>
      <c r="CB34" s="428"/>
      <c r="CC34" s="428"/>
      <c r="CD34" s="428"/>
      <c r="CE34" s="428"/>
      <c r="CF34" s="413"/>
      <c r="CH34" s="1" t="s">
        <v>573</v>
      </c>
      <c r="CL34" s="412" t="s">
        <v>567</v>
      </c>
      <c r="CM34" s="428"/>
      <c r="CN34" s="428"/>
      <c r="CO34" s="428"/>
      <c r="CP34" s="428"/>
      <c r="CQ34" s="428"/>
      <c r="CR34" s="428"/>
      <c r="CS34" s="413"/>
      <c r="CU34" s="1" t="s">
        <v>573</v>
      </c>
      <c r="CY34" s="412" t="s">
        <v>567</v>
      </c>
      <c r="CZ34" s="428"/>
      <c r="DA34" s="428"/>
      <c r="DB34" s="428"/>
      <c r="DC34" s="428"/>
      <c r="DD34" s="428"/>
      <c r="DE34" s="428"/>
      <c r="DF34" s="413"/>
      <c r="DH34" s="1" t="s">
        <v>573</v>
      </c>
      <c r="DL34" s="412" t="s">
        <v>567</v>
      </c>
      <c r="DM34" s="428"/>
      <c r="DN34" s="428"/>
      <c r="DO34" s="428"/>
      <c r="DP34" s="428"/>
      <c r="DQ34" s="428"/>
      <c r="DR34" s="428"/>
      <c r="DS34" s="413"/>
      <c r="DU34" s="1" t="s">
        <v>573</v>
      </c>
      <c r="DY34" s="412" t="s">
        <v>567</v>
      </c>
      <c r="DZ34" s="428"/>
      <c r="EA34" s="428"/>
      <c r="EB34" s="428"/>
      <c r="EC34" s="428"/>
      <c r="ED34" s="428"/>
      <c r="EE34" s="428"/>
      <c r="EF34" s="413"/>
      <c r="EH34" s="1" t="s">
        <v>573</v>
      </c>
      <c r="EL34" s="412" t="s">
        <v>567</v>
      </c>
      <c r="EM34" s="428"/>
      <c r="EN34" s="428"/>
      <c r="EO34" s="428"/>
      <c r="EP34" s="428"/>
      <c r="EQ34" s="428"/>
      <c r="ER34" s="428"/>
      <c r="ES34" s="413"/>
      <c r="EU34" s="1" t="s">
        <v>573</v>
      </c>
      <c r="EY34" s="412" t="s">
        <v>567</v>
      </c>
      <c r="EZ34" s="428"/>
      <c r="FA34" s="428"/>
      <c r="FB34" s="428"/>
      <c r="FC34" s="428"/>
      <c r="FD34" s="428"/>
      <c r="FE34" s="428"/>
      <c r="FF34" s="413"/>
      <c r="FH34" s="1" t="s">
        <v>573</v>
      </c>
      <c r="FL34" s="412" t="s">
        <v>567</v>
      </c>
      <c r="FM34" s="428"/>
      <c r="FN34" s="428"/>
      <c r="FO34" s="428"/>
      <c r="FP34" s="428"/>
      <c r="FQ34" s="428"/>
      <c r="FR34" s="428"/>
      <c r="FS34" s="413"/>
      <c r="FU34" s="1" t="s">
        <v>573</v>
      </c>
      <c r="FY34" s="412" t="s">
        <v>567</v>
      </c>
      <c r="FZ34" s="428"/>
      <c r="GA34" s="428"/>
      <c r="GB34" s="428"/>
      <c r="GC34" s="428"/>
      <c r="GD34" s="428"/>
      <c r="GE34" s="428"/>
      <c r="GF34" s="413"/>
    </row>
    <row r="35" spans="11:188" ht="15" thickBot="1" x14ac:dyDescent="0.35">
      <c r="L35" s="412" t="s">
        <v>568</v>
      </c>
      <c r="M35" s="428"/>
      <c r="N35" s="428"/>
      <c r="O35" s="428"/>
      <c r="P35" s="428"/>
      <c r="Q35" s="428"/>
      <c r="R35" s="428"/>
      <c r="S35" s="413"/>
      <c r="Y35" s="412" t="s">
        <v>568</v>
      </c>
      <c r="Z35" s="428"/>
      <c r="AA35" s="428"/>
      <c r="AB35" s="428"/>
      <c r="AC35" s="428"/>
      <c r="AD35" s="428"/>
      <c r="AE35" s="428"/>
      <c r="AF35" s="413"/>
      <c r="AL35" s="412" t="s">
        <v>568</v>
      </c>
      <c r="AM35" s="428"/>
      <c r="AN35" s="428"/>
      <c r="AO35" s="428"/>
      <c r="AP35" s="428"/>
      <c r="AQ35" s="428"/>
      <c r="AR35" s="428"/>
      <c r="AS35" s="413"/>
      <c r="AY35" s="412" t="s">
        <v>568</v>
      </c>
      <c r="AZ35" s="428"/>
      <c r="BA35" s="428"/>
      <c r="BB35" s="428"/>
      <c r="BC35" s="428"/>
      <c r="BD35" s="428"/>
      <c r="BE35" s="428"/>
      <c r="BF35" s="413"/>
      <c r="BL35" s="412" t="s">
        <v>568</v>
      </c>
      <c r="BM35" s="428"/>
      <c r="BN35" s="428"/>
      <c r="BO35" s="428"/>
      <c r="BP35" s="428"/>
      <c r="BQ35" s="428"/>
      <c r="BR35" s="428"/>
      <c r="BS35" s="413"/>
      <c r="BY35" s="412" t="s">
        <v>568</v>
      </c>
      <c r="BZ35" s="428"/>
      <c r="CA35" s="428"/>
      <c r="CB35" s="428"/>
      <c r="CC35" s="428"/>
      <c r="CD35" s="428"/>
      <c r="CE35" s="428"/>
      <c r="CF35" s="413"/>
      <c r="CL35" s="412" t="s">
        <v>568</v>
      </c>
      <c r="CM35" s="428"/>
      <c r="CN35" s="428"/>
      <c r="CO35" s="428"/>
      <c r="CP35" s="428"/>
      <c r="CQ35" s="428"/>
      <c r="CR35" s="428"/>
      <c r="CS35" s="413"/>
      <c r="CY35" s="412" t="s">
        <v>568</v>
      </c>
      <c r="CZ35" s="428"/>
      <c r="DA35" s="428"/>
      <c r="DB35" s="428"/>
      <c r="DC35" s="428"/>
      <c r="DD35" s="428"/>
      <c r="DE35" s="428"/>
      <c r="DF35" s="413"/>
      <c r="DL35" s="412" t="s">
        <v>568</v>
      </c>
      <c r="DM35" s="428"/>
      <c r="DN35" s="428"/>
      <c r="DO35" s="428"/>
      <c r="DP35" s="428"/>
      <c r="DQ35" s="428"/>
      <c r="DR35" s="428"/>
      <c r="DS35" s="413"/>
      <c r="DY35" s="412" t="s">
        <v>568</v>
      </c>
      <c r="DZ35" s="428"/>
      <c r="EA35" s="428"/>
      <c r="EB35" s="428"/>
      <c r="EC35" s="428"/>
      <c r="ED35" s="428"/>
      <c r="EE35" s="428"/>
      <c r="EF35" s="413"/>
      <c r="EL35" s="412" t="s">
        <v>568</v>
      </c>
      <c r="EM35" s="428"/>
      <c r="EN35" s="428"/>
      <c r="EO35" s="428"/>
      <c r="EP35" s="428"/>
      <c r="EQ35" s="428"/>
      <c r="ER35" s="428"/>
      <c r="ES35" s="413"/>
      <c r="EY35" s="412" t="s">
        <v>568</v>
      </c>
      <c r="EZ35" s="428"/>
      <c r="FA35" s="428"/>
      <c r="FB35" s="428"/>
      <c r="FC35" s="428"/>
      <c r="FD35" s="428"/>
      <c r="FE35" s="428"/>
      <c r="FF35" s="413"/>
      <c r="FL35" s="412" t="s">
        <v>568</v>
      </c>
      <c r="FM35" s="428"/>
      <c r="FN35" s="428"/>
      <c r="FO35" s="428"/>
      <c r="FP35" s="428"/>
      <c r="FQ35" s="428"/>
      <c r="FR35" s="428"/>
      <c r="FS35" s="413"/>
      <c r="FY35" s="412" t="s">
        <v>568</v>
      </c>
      <c r="FZ35" s="428"/>
      <c r="GA35" s="428"/>
      <c r="GB35" s="428"/>
      <c r="GC35" s="428"/>
      <c r="GD35" s="428"/>
      <c r="GE35" s="428"/>
      <c r="GF35" s="413"/>
    </row>
    <row r="36" spans="11:188" ht="15" thickBot="1" x14ac:dyDescent="0.35">
      <c r="K36" s="168" t="s">
        <v>745</v>
      </c>
      <c r="L36" s="204">
        <v>63</v>
      </c>
      <c r="M36" s="204">
        <v>125</v>
      </c>
      <c r="N36" s="204">
        <v>250</v>
      </c>
      <c r="O36" s="204">
        <v>500</v>
      </c>
      <c r="P36" s="204" t="s">
        <v>569</v>
      </c>
      <c r="Q36" s="204" t="s">
        <v>570</v>
      </c>
      <c r="R36" s="204" t="s">
        <v>571</v>
      </c>
      <c r="S36" s="170" t="s">
        <v>572</v>
      </c>
      <c r="X36" s="168" t="s">
        <v>745</v>
      </c>
      <c r="Y36" s="204">
        <v>63</v>
      </c>
      <c r="Z36" s="204">
        <v>125</v>
      </c>
      <c r="AA36" s="204">
        <v>250</v>
      </c>
      <c r="AB36" s="204">
        <v>500</v>
      </c>
      <c r="AC36" s="204" t="s">
        <v>569</v>
      </c>
      <c r="AD36" s="204" t="s">
        <v>570</v>
      </c>
      <c r="AE36" s="204" t="s">
        <v>571</v>
      </c>
      <c r="AF36" s="170" t="s">
        <v>572</v>
      </c>
      <c r="AK36" s="168" t="s">
        <v>745</v>
      </c>
      <c r="AL36" s="204">
        <v>63</v>
      </c>
      <c r="AM36" s="204">
        <v>125</v>
      </c>
      <c r="AN36" s="204">
        <v>250</v>
      </c>
      <c r="AO36" s="204">
        <v>500</v>
      </c>
      <c r="AP36" s="204" t="s">
        <v>569</v>
      </c>
      <c r="AQ36" s="204" t="s">
        <v>570</v>
      </c>
      <c r="AR36" s="204" t="s">
        <v>571</v>
      </c>
      <c r="AS36" s="170" t="s">
        <v>572</v>
      </c>
      <c r="AX36" s="168" t="s">
        <v>745</v>
      </c>
      <c r="AY36" s="204">
        <v>63</v>
      </c>
      <c r="AZ36" s="204">
        <v>125</v>
      </c>
      <c r="BA36" s="204">
        <v>250</v>
      </c>
      <c r="BB36" s="204">
        <v>500</v>
      </c>
      <c r="BC36" s="204" t="s">
        <v>569</v>
      </c>
      <c r="BD36" s="204" t="s">
        <v>570</v>
      </c>
      <c r="BE36" s="204" t="s">
        <v>571</v>
      </c>
      <c r="BF36" s="170" t="s">
        <v>572</v>
      </c>
      <c r="BK36" s="168" t="s">
        <v>745</v>
      </c>
      <c r="BL36" s="204">
        <v>63</v>
      </c>
      <c r="BM36" s="204">
        <v>125</v>
      </c>
      <c r="BN36" s="204">
        <v>250</v>
      </c>
      <c r="BO36" s="204">
        <v>500</v>
      </c>
      <c r="BP36" s="204" t="s">
        <v>569</v>
      </c>
      <c r="BQ36" s="204" t="s">
        <v>570</v>
      </c>
      <c r="BR36" s="204" t="s">
        <v>571</v>
      </c>
      <c r="BS36" s="170" t="s">
        <v>572</v>
      </c>
      <c r="BX36" s="168" t="s">
        <v>745</v>
      </c>
      <c r="BY36" s="204">
        <v>63</v>
      </c>
      <c r="BZ36" s="204">
        <v>125</v>
      </c>
      <c r="CA36" s="204">
        <v>250</v>
      </c>
      <c r="CB36" s="204">
        <v>500</v>
      </c>
      <c r="CC36" s="204" t="s">
        <v>569</v>
      </c>
      <c r="CD36" s="204" t="s">
        <v>570</v>
      </c>
      <c r="CE36" s="204" t="s">
        <v>571</v>
      </c>
      <c r="CF36" s="170" t="s">
        <v>572</v>
      </c>
      <c r="CK36" s="168" t="s">
        <v>745</v>
      </c>
      <c r="CL36" s="204">
        <v>63</v>
      </c>
      <c r="CM36" s="204">
        <v>125</v>
      </c>
      <c r="CN36" s="204">
        <v>250</v>
      </c>
      <c r="CO36" s="204">
        <v>500</v>
      </c>
      <c r="CP36" s="204" t="s">
        <v>569</v>
      </c>
      <c r="CQ36" s="204" t="s">
        <v>570</v>
      </c>
      <c r="CR36" s="204" t="s">
        <v>571</v>
      </c>
      <c r="CS36" s="170" t="s">
        <v>572</v>
      </c>
      <c r="CX36" s="168" t="s">
        <v>745</v>
      </c>
      <c r="CY36" s="204">
        <v>63</v>
      </c>
      <c r="CZ36" s="204">
        <v>125</v>
      </c>
      <c r="DA36" s="204">
        <v>250</v>
      </c>
      <c r="DB36" s="204">
        <v>500</v>
      </c>
      <c r="DC36" s="204" t="s">
        <v>569</v>
      </c>
      <c r="DD36" s="204" t="s">
        <v>570</v>
      </c>
      <c r="DE36" s="204" t="s">
        <v>571</v>
      </c>
      <c r="DF36" s="170" t="s">
        <v>572</v>
      </c>
      <c r="DK36" s="168" t="s">
        <v>745</v>
      </c>
      <c r="DL36" s="204">
        <v>63</v>
      </c>
      <c r="DM36" s="204">
        <v>125</v>
      </c>
      <c r="DN36" s="204">
        <v>250</v>
      </c>
      <c r="DO36" s="204">
        <v>500</v>
      </c>
      <c r="DP36" s="204" t="s">
        <v>569</v>
      </c>
      <c r="DQ36" s="204" t="s">
        <v>570</v>
      </c>
      <c r="DR36" s="204" t="s">
        <v>571</v>
      </c>
      <c r="DS36" s="170" t="s">
        <v>572</v>
      </c>
      <c r="DX36" s="168" t="s">
        <v>745</v>
      </c>
      <c r="DY36" s="204">
        <v>63</v>
      </c>
      <c r="DZ36" s="204">
        <v>125</v>
      </c>
      <c r="EA36" s="204">
        <v>250</v>
      </c>
      <c r="EB36" s="204">
        <v>500</v>
      </c>
      <c r="EC36" s="204" t="s">
        <v>569</v>
      </c>
      <c r="ED36" s="204" t="s">
        <v>570</v>
      </c>
      <c r="EE36" s="204" t="s">
        <v>571</v>
      </c>
      <c r="EF36" s="170" t="s">
        <v>572</v>
      </c>
      <c r="EK36" s="168" t="s">
        <v>745</v>
      </c>
      <c r="EL36" s="204">
        <v>63</v>
      </c>
      <c r="EM36" s="204">
        <v>125</v>
      </c>
      <c r="EN36" s="204">
        <v>250</v>
      </c>
      <c r="EO36" s="204">
        <v>500</v>
      </c>
      <c r="EP36" s="204" t="s">
        <v>569</v>
      </c>
      <c r="EQ36" s="204" t="s">
        <v>570</v>
      </c>
      <c r="ER36" s="204" t="s">
        <v>571</v>
      </c>
      <c r="ES36" s="170" t="s">
        <v>572</v>
      </c>
      <c r="EX36" s="168" t="s">
        <v>745</v>
      </c>
      <c r="EY36" s="204">
        <v>63</v>
      </c>
      <c r="EZ36" s="204">
        <v>125</v>
      </c>
      <c r="FA36" s="204">
        <v>250</v>
      </c>
      <c r="FB36" s="204">
        <v>500</v>
      </c>
      <c r="FC36" s="204" t="s">
        <v>569</v>
      </c>
      <c r="FD36" s="204" t="s">
        <v>570</v>
      </c>
      <c r="FE36" s="204" t="s">
        <v>571</v>
      </c>
      <c r="FF36" s="170" t="s">
        <v>572</v>
      </c>
      <c r="FK36" s="168" t="s">
        <v>745</v>
      </c>
      <c r="FL36" s="204">
        <v>63</v>
      </c>
      <c r="FM36" s="204">
        <v>125</v>
      </c>
      <c r="FN36" s="204">
        <v>250</v>
      </c>
      <c r="FO36" s="204">
        <v>500</v>
      </c>
      <c r="FP36" s="204" t="s">
        <v>569</v>
      </c>
      <c r="FQ36" s="204" t="s">
        <v>570</v>
      </c>
      <c r="FR36" s="204" t="s">
        <v>571</v>
      </c>
      <c r="FS36" s="170" t="s">
        <v>572</v>
      </c>
      <c r="FX36" s="168" t="s">
        <v>745</v>
      </c>
      <c r="FY36" s="204">
        <v>63</v>
      </c>
      <c r="FZ36" s="204">
        <v>125</v>
      </c>
      <c r="GA36" s="204">
        <v>250</v>
      </c>
      <c r="GB36" s="204">
        <v>500</v>
      </c>
      <c r="GC36" s="204" t="s">
        <v>569</v>
      </c>
      <c r="GD36" s="204" t="s">
        <v>570</v>
      </c>
      <c r="GE36" s="204" t="s">
        <v>571</v>
      </c>
      <c r="GF36" s="170" t="s">
        <v>572</v>
      </c>
    </row>
    <row r="37" spans="11:188" x14ac:dyDescent="0.3">
      <c r="K37" s="169">
        <v>0</v>
      </c>
      <c r="L37" s="135">
        <f>L9+L23</f>
        <v>8.5</v>
      </c>
      <c r="M37" s="121">
        <f t="shared" ref="M37:S37" si="0">M9+M23</f>
        <v>8.5</v>
      </c>
      <c r="N37" s="121">
        <f t="shared" si="0"/>
        <v>9</v>
      </c>
      <c r="O37" s="121">
        <f t="shared" si="0"/>
        <v>9</v>
      </c>
      <c r="P37" s="121">
        <f t="shared" si="0"/>
        <v>9</v>
      </c>
      <c r="Q37" s="121">
        <f t="shared" si="0"/>
        <v>9</v>
      </c>
      <c r="R37" s="121">
        <f t="shared" si="0"/>
        <v>9</v>
      </c>
      <c r="S37" s="136">
        <f t="shared" si="0"/>
        <v>9</v>
      </c>
      <c r="X37" s="169">
        <v>0</v>
      </c>
      <c r="Y37" s="135">
        <f>Y9+Y23</f>
        <v>8</v>
      </c>
      <c r="Z37" s="121">
        <f t="shared" ref="Z37:AF37" si="1">Z9+Z23</f>
        <v>8.5</v>
      </c>
      <c r="AA37" s="121">
        <f t="shared" si="1"/>
        <v>9</v>
      </c>
      <c r="AB37" s="121">
        <f t="shared" si="1"/>
        <v>9</v>
      </c>
      <c r="AC37" s="121">
        <f t="shared" si="1"/>
        <v>9</v>
      </c>
      <c r="AD37" s="121">
        <f t="shared" si="1"/>
        <v>9</v>
      </c>
      <c r="AE37" s="121">
        <f t="shared" si="1"/>
        <v>9</v>
      </c>
      <c r="AF37" s="136">
        <f t="shared" si="1"/>
        <v>9</v>
      </c>
      <c r="AK37" s="169">
        <v>0</v>
      </c>
      <c r="AL37" s="135">
        <f>AL9+AL23</f>
        <v>8.5</v>
      </c>
      <c r="AM37" s="121">
        <f t="shared" ref="AM37:AS37" si="2">AM9+AM23</f>
        <v>9</v>
      </c>
      <c r="AN37" s="121">
        <f t="shared" si="2"/>
        <v>9</v>
      </c>
      <c r="AO37" s="121">
        <f t="shared" si="2"/>
        <v>9</v>
      </c>
      <c r="AP37" s="121">
        <f t="shared" si="2"/>
        <v>9</v>
      </c>
      <c r="AQ37" s="121">
        <f t="shared" si="2"/>
        <v>9</v>
      </c>
      <c r="AR37" s="121">
        <f t="shared" si="2"/>
        <v>9</v>
      </c>
      <c r="AS37" s="136">
        <f t="shared" si="2"/>
        <v>9</v>
      </c>
      <c r="AX37" s="169">
        <v>0</v>
      </c>
      <c r="AY37" s="135">
        <f>AY9+AY23</f>
        <v>7.5</v>
      </c>
      <c r="AZ37" s="121">
        <f t="shared" ref="AZ37:BF37" si="3">AZ9+AZ23</f>
        <v>8</v>
      </c>
      <c r="BA37" s="121">
        <f t="shared" si="3"/>
        <v>9</v>
      </c>
      <c r="BB37" s="121">
        <f t="shared" si="3"/>
        <v>9</v>
      </c>
      <c r="BC37" s="121">
        <f t="shared" si="3"/>
        <v>9</v>
      </c>
      <c r="BD37" s="121">
        <f t="shared" si="3"/>
        <v>9</v>
      </c>
      <c r="BE37" s="121">
        <f t="shared" si="3"/>
        <v>9</v>
      </c>
      <c r="BF37" s="136">
        <f t="shared" si="3"/>
        <v>9</v>
      </c>
      <c r="BK37" s="169">
        <v>0</v>
      </c>
      <c r="BL37" s="135">
        <f>BL9+BL23</f>
        <v>7.5</v>
      </c>
      <c r="BM37" s="121">
        <f t="shared" ref="BM37:BS37" si="4">BM9+BM23</f>
        <v>8</v>
      </c>
      <c r="BN37" s="121">
        <f t="shared" si="4"/>
        <v>9</v>
      </c>
      <c r="BO37" s="121">
        <f t="shared" si="4"/>
        <v>9</v>
      </c>
      <c r="BP37" s="121">
        <f t="shared" si="4"/>
        <v>9</v>
      </c>
      <c r="BQ37" s="121">
        <f t="shared" si="4"/>
        <v>9</v>
      </c>
      <c r="BR37" s="121">
        <f t="shared" si="4"/>
        <v>9</v>
      </c>
      <c r="BS37" s="136">
        <f t="shared" si="4"/>
        <v>9</v>
      </c>
      <c r="BX37" s="169">
        <v>0</v>
      </c>
      <c r="BY37" s="135">
        <f>BY9+BY23</f>
        <v>8.5</v>
      </c>
      <c r="BZ37" s="121">
        <f t="shared" ref="BZ37:CF37" si="5">BZ9+BZ23</f>
        <v>9</v>
      </c>
      <c r="CA37" s="121">
        <f t="shared" si="5"/>
        <v>9</v>
      </c>
      <c r="CB37" s="121">
        <f t="shared" si="5"/>
        <v>9</v>
      </c>
      <c r="CC37" s="121">
        <f t="shared" si="5"/>
        <v>9</v>
      </c>
      <c r="CD37" s="121">
        <f t="shared" si="5"/>
        <v>9</v>
      </c>
      <c r="CE37" s="121">
        <f t="shared" si="5"/>
        <v>9</v>
      </c>
      <c r="CF37" s="136">
        <f t="shared" si="5"/>
        <v>9</v>
      </c>
      <c r="CK37" s="169">
        <v>0</v>
      </c>
      <c r="CL37" s="135">
        <f>CL9+CL23</f>
        <v>8.5</v>
      </c>
      <c r="CM37" s="121">
        <f t="shared" ref="CM37:CS37" si="6">CM9+CM23</f>
        <v>8.5</v>
      </c>
      <c r="CN37" s="121">
        <f t="shared" si="6"/>
        <v>9</v>
      </c>
      <c r="CO37" s="121">
        <f t="shared" si="6"/>
        <v>9</v>
      </c>
      <c r="CP37" s="121">
        <f t="shared" si="6"/>
        <v>9</v>
      </c>
      <c r="CQ37" s="121">
        <f t="shared" si="6"/>
        <v>9</v>
      </c>
      <c r="CR37" s="121">
        <f t="shared" si="6"/>
        <v>9</v>
      </c>
      <c r="CS37" s="136">
        <f t="shared" si="6"/>
        <v>9</v>
      </c>
      <c r="CX37" s="169">
        <v>0</v>
      </c>
      <c r="CY37" s="135">
        <f>CY9+CY23</f>
        <v>5</v>
      </c>
      <c r="CZ37" s="121">
        <f t="shared" ref="CZ37:DF37" si="7">CZ9+CZ23</f>
        <v>6</v>
      </c>
      <c r="DA37" s="121">
        <f t="shared" si="7"/>
        <v>7</v>
      </c>
      <c r="DB37" s="121">
        <f t="shared" si="7"/>
        <v>8</v>
      </c>
      <c r="DC37" s="121">
        <f t="shared" si="7"/>
        <v>8.5</v>
      </c>
      <c r="DD37" s="121">
        <f t="shared" si="7"/>
        <v>9</v>
      </c>
      <c r="DE37" s="121">
        <f t="shared" si="7"/>
        <v>9</v>
      </c>
      <c r="DF37" s="136">
        <f t="shared" si="7"/>
        <v>9</v>
      </c>
      <c r="DK37" s="169">
        <v>0</v>
      </c>
      <c r="DL37" s="135">
        <f>DL9+DL23</f>
        <v>8</v>
      </c>
      <c r="DM37" s="121">
        <f t="shared" ref="DM37:DS37" si="8">DM9+DM23</f>
        <v>8.5</v>
      </c>
      <c r="DN37" s="121">
        <f t="shared" si="8"/>
        <v>9</v>
      </c>
      <c r="DO37" s="121">
        <f t="shared" si="8"/>
        <v>9</v>
      </c>
      <c r="DP37" s="121">
        <f t="shared" si="8"/>
        <v>9</v>
      </c>
      <c r="DQ37" s="121">
        <f t="shared" si="8"/>
        <v>9</v>
      </c>
      <c r="DR37" s="121">
        <f t="shared" si="8"/>
        <v>9</v>
      </c>
      <c r="DS37" s="136">
        <f t="shared" si="8"/>
        <v>9</v>
      </c>
      <c r="DX37" s="169">
        <v>0</v>
      </c>
      <c r="DY37" s="135">
        <f>DY9+DY23</f>
        <v>7.5</v>
      </c>
      <c r="DZ37" s="121">
        <f t="shared" ref="DZ37:EF37" si="9">DZ9+DZ23</f>
        <v>8.5</v>
      </c>
      <c r="EA37" s="121">
        <f t="shared" si="9"/>
        <v>9</v>
      </c>
      <c r="EB37" s="121">
        <f t="shared" si="9"/>
        <v>9</v>
      </c>
      <c r="EC37" s="121">
        <f t="shared" si="9"/>
        <v>9</v>
      </c>
      <c r="ED37" s="121">
        <f t="shared" si="9"/>
        <v>9</v>
      </c>
      <c r="EE37" s="121">
        <f t="shared" si="9"/>
        <v>9</v>
      </c>
      <c r="EF37" s="136">
        <f t="shared" si="9"/>
        <v>9</v>
      </c>
      <c r="EK37" s="169">
        <v>0</v>
      </c>
      <c r="EL37" s="135">
        <f>EL9+EL23</f>
        <v>8.5</v>
      </c>
      <c r="EM37" s="121">
        <f t="shared" ref="EM37:ES37" si="10">EM9+EM23</f>
        <v>9</v>
      </c>
      <c r="EN37" s="121">
        <f t="shared" si="10"/>
        <v>9</v>
      </c>
      <c r="EO37" s="121">
        <f t="shared" si="10"/>
        <v>9</v>
      </c>
      <c r="EP37" s="121">
        <f t="shared" si="10"/>
        <v>9</v>
      </c>
      <c r="EQ37" s="121">
        <f t="shared" si="10"/>
        <v>9</v>
      </c>
      <c r="ER37" s="121">
        <f t="shared" si="10"/>
        <v>9</v>
      </c>
      <c r="ES37" s="136">
        <f t="shared" si="10"/>
        <v>9</v>
      </c>
      <c r="EX37" s="169">
        <v>0</v>
      </c>
      <c r="EY37" s="135">
        <f>EY9+EY23</f>
        <v>8</v>
      </c>
      <c r="EZ37" s="121">
        <f t="shared" ref="EZ37:FF37" si="11">EZ9+EZ23</f>
        <v>8.5</v>
      </c>
      <c r="FA37" s="121">
        <f t="shared" si="11"/>
        <v>9</v>
      </c>
      <c r="FB37" s="121">
        <f t="shared" si="11"/>
        <v>9</v>
      </c>
      <c r="FC37" s="121">
        <f t="shared" si="11"/>
        <v>9</v>
      </c>
      <c r="FD37" s="121">
        <f t="shared" si="11"/>
        <v>9</v>
      </c>
      <c r="FE37" s="121">
        <f t="shared" si="11"/>
        <v>9</v>
      </c>
      <c r="FF37" s="136">
        <f t="shared" si="11"/>
        <v>9</v>
      </c>
      <c r="FK37" s="169">
        <v>0</v>
      </c>
      <c r="FL37" s="135">
        <f>FL9+FL23</f>
        <v>8.5</v>
      </c>
      <c r="FM37" s="121">
        <f t="shared" ref="FM37:FS37" si="12">FM9+FM23</f>
        <v>9</v>
      </c>
      <c r="FN37" s="121">
        <f t="shared" si="12"/>
        <v>9</v>
      </c>
      <c r="FO37" s="121">
        <f t="shared" si="12"/>
        <v>9</v>
      </c>
      <c r="FP37" s="121">
        <f t="shared" si="12"/>
        <v>9</v>
      </c>
      <c r="FQ37" s="121">
        <f t="shared" si="12"/>
        <v>9</v>
      </c>
      <c r="FR37" s="121">
        <f t="shared" si="12"/>
        <v>9</v>
      </c>
      <c r="FS37" s="136">
        <f t="shared" si="12"/>
        <v>9</v>
      </c>
      <c r="FX37" s="169">
        <v>0</v>
      </c>
      <c r="FY37" s="135">
        <f>FY9+FY23</f>
        <v>7</v>
      </c>
      <c r="FZ37" s="121">
        <f t="shared" ref="FZ37:GF37" si="13">FZ9+FZ23</f>
        <v>8</v>
      </c>
      <c r="GA37" s="121">
        <f t="shared" si="13"/>
        <v>9</v>
      </c>
      <c r="GB37" s="121">
        <f t="shared" si="13"/>
        <v>9</v>
      </c>
      <c r="GC37" s="121">
        <f t="shared" si="13"/>
        <v>9</v>
      </c>
      <c r="GD37" s="121">
        <f t="shared" si="13"/>
        <v>9</v>
      </c>
      <c r="GE37" s="121">
        <f t="shared" si="13"/>
        <v>9</v>
      </c>
      <c r="GF37" s="136">
        <f t="shared" si="13"/>
        <v>9</v>
      </c>
    </row>
    <row r="38" spans="11:188" x14ac:dyDescent="0.3">
      <c r="K38" s="201">
        <v>20</v>
      </c>
      <c r="L38" s="137">
        <f t="shared" ref="L38:S46" si="14">L10+L24</f>
        <v>7.5</v>
      </c>
      <c r="M38" s="123">
        <f t="shared" si="14"/>
        <v>7.5</v>
      </c>
      <c r="N38" s="123">
        <f t="shared" si="14"/>
        <v>8</v>
      </c>
      <c r="O38" s="123">
        <f t="shared" si="14"/>
        <v>8</v>
      </c>
      <c r="P38" s="123">
        <f t="shared" si="14"/>
        <v>8</v>
      </c>
      <c r="Q38" s="123">
        <f t="shared" si="14"/>
        <v>8</v>
      </c>
      <c r="R38" s="123">
        <f t="shared" si="14"/>
        <v>8</v>
      </c>
      <c r="S38" s="138">
        <f t="shared" si="14"/>
        <v>8</v>
      </c>
      <c r="X38" s="201">
        <v>20</v>
      </c>
      <c r="Y38" s="137">
        <f t="shared" ref="Y38:AF38" si="15">Y10+Y24</f>
        <v>7</v>
      </c>
      <c r="Z38" s="123">
        <f t="shared" si="15"/>
        <v>7.5</v>
      </c>
      <c r="AA38" s="123">
        <f t="shared" si="15"/>
        <v>8</v>
      </c>
      <c r="AB38" s="123">
        <f t="shared" si="15"/>
        <v>8</v>
      </c>
      <c r="AC38" s="123">
        <f t="shared" si="15"/>
        <v>8</v>
      </c>
      <c r="AD38" s="123">
        <f t="shared" si="15"/>
        <v>8</v>
      </c>
      <c r="AE38" s="123">
        <f t="shared" si="15"/>
        <v>8</v>
      </c>
      <c r="AF38" s="138">
        <f t="shared" si="15"/>
        <v>8</v>
      </c>
      <c r="AK38" s="201">
        <v>20</v>
      </c>
      <c r="AL38" s="137">
        <f>AL10+AL24</f>
        <v>7.5</v>
      </c>
      <c r="AM38" s="123">
        <f t="shared" ref="AM38:AS38" si="16">AM10+AM24</f>
        <v>8</v>
      </c>
      <c r="AN38" s="123">
        <f t="shared" si="16"/>
        <v>8</v>
      </c>
      <c r="AO38" s="123">
        <f t="shared" si="16"/>
        <v>8</v>
      </c>
      <c r="AP38" s="123">
        <f t="shared" si="16"/>
        <v>8</v>
      </c>
      <c r="AQ38" s="123">
        <f t="shared" si="16"/>
        <v>8</v>
      </c>
      <c r="AR38" s="123">
        <f t="shared" si="16"/>
        <v>8</v>
      </c>
      <c r="AS38" s="138">
        <f t="shared" si="16"/>
        <v>8</v>
      </c>
      <c r="AX38" s="201">
        <v>20</v>
      </c>
      <c r="AY38" s="137">
        <f>AY10+AY24</f>
        <v>6.5</v>
      </c>
      <c r="AZ38" s="123">
        <f t="shared" ref="AZ38:BF38" si="17">AZ10+AZ24</f>
        <v>7</v>
      </c>
      <c r="BA38" s="123">
        <f t="shared" si="17"/>
        <v>8</v>
      </c>
      <c r="BB38" s="123">
        <f t="shared" si="17"/>
        <v>8</v>
      </c>
      <c r="BC38" s="123">
        <f t="shared" si="17"/>
        <v>8</v>
      </c>
      <c r="BD38" s="123">
        <f t="shared" si="17"/>
        <v>8</v>
      </c>
      <c r="BE38" s="123">
        <f t="shared" si="17"/>
        <v>8</v>
      </c>
      <c r="BF38" s="138">
        <f t="shared" si="17"/>
        <v>8</v>
      </c>
      <c r="BK38" s="201">
        <v>20</v>
      </c>
      <c r="BL38" s="137">
        <f>BL10+BL24</f>
        <v>6.5</v>
      </c>
      <c r="BM38" s="123">
        <f t="shared" ref="BM38:BS38" si="18">BM10+BM24</f>
        <v>7</v>
      </c>
      <c r="BN38" s="123">
        <f t="shared" si="18"/>
        <v>8</v>
      </c>
      <c r="BO38" s="123">
        <f t="shared" si="18"/>
        <v>8</v>
      </c>
      <c r="BP38" s="123">
        <f t="shared" si="18"/>
        <v>8</v>
      </c>
      <c r="BQ38" s="123">
        <f t="shared" si="18"/>
        <v>8</v>
      </c>
      <c r="BR38" s="123">
        <f t="shared" si="18"/>
        <v>8</v>
      </c>
      <c r="BS38" s="138">
        <f t="shared" si="18"/>
        <v>8</v>
      </c>
      <c r="BX38" s="201">
        <v>20</v>
      </c>
      <c r="BY38" s="137">
        <f>BY10+BY24</f>
        <v>7.5</v>
      </c>
      <c r="BZ38" s="123">
        <f t="shared" ref="BZ38:CF38" si="19">BZ10+BZ24</f>
        <v>8</v>
      </c>
      <c r="CA38" s="123">
        <f t="shared" si="19"/>
        <v>8</v>
      </c>
      <c r="CB38" s="123">
        <f t="shared" si="19"/>
        <v>8</v>
      </c>
      <c r="CC38" s="123">
        <f t="shared" si="19"/>
        <v>8</v>
      </c>
      <c r="CD38" s="123">
        <f t="shared" si="19"/>
        <v>8</v>
      </c>
      <c r="CE38" s="123">
        <f t="shared" si="19"/>
        <v>8</v>
      </c>
      <c r="CF38" s="138">
        <f t="shared" si="19"/>
        <v>8</v>
      </c>
      <c r="CK38" s="201">
        <v>20</v>
      </c>
      <c r="CL38" s="137">
        <f>CL10+CL24</f>
        <v>7.5</v>
      </c>
      <c r="CM38" s="123">
        <f t="shared" ref="CM38:CS38" si="20">CM10+CM24</f>
        <v>7.5</v>
      </c>
      <c r="CN38" s="123">
        <f t="shared" si="20"/>
        <v>8</v>
      </c>
      <c r="CO38" s="123">
        <f t="shared" si="20"/>
        <v>8</v>
      </c>
      <c r="CP38" s="123">
        <f t="shared" si="20"/>
        <v>8</v>
      </c>
      <c r="CQ38" s="123">
        <f t="shared" si="20"/>
        <v>8</v>
      </c>
      <c r="CR38" s="123">
        <f t="shared" si="20"/>
        <v>8</v>
      </c>
      <c r="CS38" s="138">
        <f t="shared" si="20"/>
        <v>8</v>
      </c>
      <c r="CX38" s="201">
        <v>20</v>
      </c>
      <c r="CY38" s="137">
        <f>CY10+CY24</f>
        <v>5</v>
      </c>
      <c r="CZ38" s="123">
        <f t="shared" ref="CZ38:DF38" si="21">CZ10+CZ24</f>
        <v>5.5</v>
      </c>
      <c r="DA38" s="123">
        <f t="shared" si="21"/>
        <v>6.5</v>
      </c>
      <c r="DB38" s="123">
        <f t="shared" si="21"/>
        <v>7</v>
      </c>
      <c r="DC38" s="123">
        <f t="shared" si="21"/>
        <v>7.5</v>
      </c>
      <c r="DD38" s="123">
        <f t="shared" si="21"/>
        <v>8</v>
      </c>
      <c r="DE38" s="123">
        <f t="shared" si="21"/>
        <v>8</v>
      </c>
      <c r="DF38" s="138">
        <f t="shared" si="21"/>
        <v>8</v>
      </c>
      <c r="DK38" s="201">
        <v>20</v>
      </c>
      <c r="DL38" s="137">
        <f>DL10+DL24</f>
        <v>7</v>
      </c>
      <c r="DM38" s="123">
        <f t="shared" ref="DM38:DS38" si="22">DM10+DM24</f>
        <v>7.5</v>
      </c>
      <c r="DN38" s="123">
        <f t="shared" si="22"/>
        <v>8</v>
      </c>
      <c r="DO38" s="123">
        <f t="shared" si="22"/>
        <v>8</v>
      </c>
      <c r="DP38" s="123">
        <f t="shared" si="22"/>
        <v>8</v>
      </c>
      <c r="DQ38" s="123">
        <f t="shared" si="22"/>
        <v>8</v>
      </c>
      <c r="DR38" s="123">
        <f t="shared" si="22"/>
        <v>8</v>
      </c>
      <c r="DS38" s="138">
        <f t="shared" si="22"/>
        <v>8</v>
      </c>
      <c r="DX38" s="201">
        <v>20</v>
      </c>
      <c r="DY38" s="137">
        <f>DY10+DY24</f>
        <v>6.5</v>
      </c>
      <c r="DZ38" s="123">
        <f t="shared" ref="DZ38:EF38" si="23">DZ10+DZ24</f>
        <v>7.5</v>
      </c>
      <c r="EA38" s="123">
        <f t="shared" si="23"/>
        <v>8</v>
      </c>
      <c r="EB38" s="123">
        <f t="shared" si="23"/>
        <v>8</v>
      </c>
      <c r="EC38" s="123">
        <f t="shared" si="23"/>
        <v>8</v>
      </c>
      <c r="ED38" s="123">
        <f t="shared" si="23"/>
        <v>8</v>
      </c>
      <c r="EE38" s="123">
        <f t="shared" si="23"/>
        <v>8</v>
      </c>
      <c r="EF38" s="138">
        <f t="shared" si="23"/>
        <v>8</v>
      </c>
      <c r="EK38" s="201">
        <v>20</v>
      </c>
      <c r="EL38" s="137">
        <f>EL10+EL24</f>
        <v>7.5</v>
      </c>
      <c r="EM38" s="123">
        <f t="shared" ref="EM38:ES38" si="24">EM10+EM24</f>
        <v>8</v>
      </c>
      <c r="EN38" s="123">
        <f t="shared" si="24"/>
        <v>8</v>
      </c>
      <c r="EO38" s="123">
        <f t="shared" si="24"/>
        <v>8</v>
      </c>
      <c r="EP38" s="123">
        <f t="shared" si="24"/>
        <v>8</v>
      </c>
      <c r="EQ38" s="123">
        <f t="shared" si="24"/>
        <v>8</v>
      </c>
      <c r="ER38" s="123">
        <f t="shared" si="24"/>
        <v>8</v>
      </c>
      <c r="ES38" s="138">
        <f t="shared" si="24"/>
        <v>8</v>
      </c>
      <c r="EX38" s="201">
        <v>20</v>
      </c>
      <c r="EY38" s="137">
        <f>EY10+EY24</f>
        <v>7</v>
      </c>
      <c r="EZ38" s="123">
        <f t="shared" ref="EZ38:FF38" si="25">EZ10+EZ24</f>
        <v>7.5</v>
      </c>
      <c r="FA38" s="123">
        <f t="shared" si="25"/>
        <v>8</v>
      </c>
      <c r="FB38" s="123">
        <f t="shared" si="25"/>
        <v>8</v>
      </c>
      <c r="FC38" s="123">
        <f t="shared" si="25"/>
        <v>8</v>
      </c>
      <c r="FD38" s="123">
        <f t="shared" si="25"/>
        <v>8</v>
      </c>
      <c r="FE38" s="123">
        <f t="shared" si="25"/>
        <v>8</v>
      </c>
      <c r="FF38" s="138">
        <f t="shared" si="25"/>
        <v>8</v>
      </c>
      <c r="FK38" s="201">
        <v>20</v>
      </c>
      <c r="FL38" s="137">
        <f>FL10+FL24</f>
        <v>7.5</v>
      </c>
      <c r="FM38" s="123">
        <f t="shared" ref="FM38:FS38" si="26">FM10+FM24</f>
        <v>8</v>
      </c>
      <c r="FN38" s="123">
        <f t="shared" si="26"/>
        <v>8</v>
      </c>
      <c r="FO38" s="123">
        <f t="shared" si="26"/>
        <v>8</v>
      </c>
      <c r="FP38" s="123">
        <f t="shared" si="26"/>
        <v>8</v>
      </c>
      <c r="FQ38" s="123">
        <f t="shared" si="26"/>
        <v>8</v>
      </c>
      <c r="FR38" s="123">
        <f t="shared" si="26"/>
        <v>8</v>
      </c>
      <c r="FS38" s="138">
        <f t="shared" si="26"/>
        <v>8</v>
      </c>
      <c r="FX38" s="201">
        <v>20</v>
      </c>
      <c r="FY38" s="137">
        <f>FY10+FY24</f>
        <v>6</v>
      </c>
      <c r="FZ38" s="123">
        <f t="shared" ref="FZ38:GF38" si="27">FZ10+FZ24</f>
        <v>7</v>
      </c>
      <c r="GA38" s="123">
        <f t="shared" si="27"/>
        <v>8</v>
      </c>
      <c r="GB38" s="123">
        <f t="shared" si="27"/>
        <v>8</v>
      </c>
      <c r="GC38" s="123">
        <f t="shared" si="27"/>
        <v>8</v>
      </c>
      <c r="GD38" s="123">
        <f t="shared" si="27"/>
        <v>8</v>
      </c>
      <c r="GE38" s="123">
        <f t="shared" si="27"/>
        <v>8</v>
      </c>
      <c r="GF38" s="138">
        <f t="shared" si="27"/>
        <v>8</v>
      </c>
    </row>
    <row r="39" spans="11:188" x14ac:dyDescent="0.3">
      <c r="K39" s="201">
        <v>40</v>
      </c>
      <c r="L39" s="137">
        <f t="shared" si="14"/>
        <v>5.5</v>
      </c>
      <c r="M39" s="123">
        <f t="shared" si="14"/>
        <v>5.5</v>
      </c>
      <c r="N39" s="123">
        <f t="shared" si="14"/>
        <v>6</v>
      </c>
      <c r="O39" s="123">
        <f t="shared" si="14"/>
        <v>6</v>
      </c>
      <c r="P39" s="123">
        <f t="shared" si="14"/>
        <v>6</v>
      </c>
      <c r="Q39" s="123">
        <f t="shared" si="14"/>
        <v>6</v>
      </c>
      <c r="R39" s="123">
        <f t="shared" si="14"/>
        <v>6</v>
      </c>
      <c r="S39" s="138">
        <f t="shared" si="14"/>
        <v>6</v>
      </c>
      <c r="X39" s="201">
        <v>40</v>
      </c>
      <c r="Y39" s="137">
        <f t="shared" ref="Y39:AF39" si="28">Y11+Y25</f>
        <v>5</v>
      </c>
      <c r="Z39" s="123">
        <f t="shared" si="28"/>
        <v>5.5</v>
      </c>
      <c r="AA39" s="123">
        <f t="shared" si="28"/>
        <v>6</v>
      </c>
      <c r="AB39" s="123">
        <f t="shared" si="28"/>
        <v>6</v>
      </c>
      <c r="AC39" s="123">
        <f t="shared" si="28"/>
        <v>6</v>
      </c>
      <c r="AD39" s="123">
        <f t="shared" si="28"/>
        <v>6</v>
      </c>
      <c r="AE39" s="123">
        <f t="shared" si="28"/>
        <v>6</v>
      </c>
      <c r="AF39" s="138">
        <f t="shared" si="28"/>
        <v>6</v>
      </c>
      <c r="AK39" s="201">
        <v>40</v>
      </c>
      <c r="AL39" s="137">
        <f t="shared" ref="AL39:AS39" si="29">AL11+AL25</f>
        <v>5.5</v>
      </c>
      <c r="AM39" s="123">
        <f t="shared" si="29"/>
        <v>6</v>
      </c>
      <c r="AN39" s="123">
        <f t="shared" si="29"/>
        <v>6</v>
      </c>
      <c r="AO39" s="123">
        <f t="shared" si="29"/>
        <v>6</v>
      </c>
      <c r="AP39" s="123">
        <f t="shared" si="29"/>
        <v>6</v>
      </c>
      <c r="AQ39" s="123">
        <f t="shared" si="29"/>
        <v>6</v>
      </c>
      <c r="AR39" s="123">
        <f t="shared" si="29"/>
        <v>6</v>
      </c>
      <c r="AS39" s="138">
        <f t="shared" si="29"/>
        <v>6</v>
      </c>
      <c r="AX39" s="201">
        <v>40</v>
      </c>
      <c r="AY39" s="137">
        <f t="shared" ref="AY39:BF39" si="30">AY11+AY25</f>
        <v>5</v>
      </c>
      <c r="AZ39" s="123">
        <f t="shared" si="30"/>
        <v>5</v>
      </c>
      <c r="BA39" s="123">
        <f t="shared" si="30"/>
        <v>6</v>
      </c>
      <c r="BB39" s="123">
        <f t="shared" si="30"/>
        <v>6</v>
      </c>
      <c r="BC39" s="123">
        <f t="shared" si="30"/>
        <v>6</v>
      </c>
      <c r="BD39" s="123">
        <f t="shared" si="30"/>
        <v>6</v>
      </c>
      <c r="BE39" s="123">
        <f t="shared" si="30"/>
        <v>6</v>
      </c>
      <c r="BF39" s="138">
        <f t="shared" si="30"/>
        <v>6</v>
      </c>
      <c r="BK39" s="201">
        <v>40</v>
      </c>
      <c r="BL39" s="137">
        <f t="shared" ref="BL39:BS39" si="31">BL11+BL25</f>
        <v>5</v>
      </c>
      <c r="BM39" s="123">
        <f t="shared" si="31"/>
        <v>5</v>
      </c>
      <c r="BN39" s="123">
        <f t="shared" si="31"/>
        <v>6</v>
      </c>
      <c r="BO39" s="123">
        <f t="shared" si="31"/>
        <v>6</v>
      </c>
      <c r="BP39" s="123">
        <f t="shared" si="31"/>
        <v>6</v>
      </c>
      <c r="BQ39" s="123">
        <f t="shared" si="31"/>
        <v>6</v>
      </c>
      <c r="BR39" s="123">
        <f t="shared" si="31"/>
        <v>6</v>
      </c>
      <c r="BS39" s="138">
        <f t="shared" si="31"/>
        <v>6</v>
      </c>
      <c r="BX39" s="201">
        <v>40</v>
      </c>
      <c r="BY39" s="137">
        <f t="shared" ref="BY39:CF39" si="32">BY11+BY25</f>
        <v>5.5</v>
      </c>
      <c r="BZ39" s="123">
        <f t="shared" si="32"/>
        <v>6</v>
      </c>
      <c r="CA39" s="123">
        <f t="shared" si="32"/>
        <v>6</v>
      </c>
      <c r="CB39" s="123">
        <f t="shared" si="32"/>
        <v>6</v>
      </c>
      <c r="CC39" s="123">
        <f t="shared" si="32"/>
        <v>6</v>
      </c>
      <c r="CD39" s="123">
        <f t="shared" si="32"/>
        <v>6</v>
      </c>
      <c r="CE39" s="123">
        <f t="shared" si="32"/>
        <v>6</v>
      </c>
      <c r="CF39" s="138">
        <f t="shared" si="32"/>
        <v>6</v>
      </c>
      <c r="CK39" s="201">
        <v>40</v>
      </c>
      <c r="CL39" s="137">
        <f t="shared" ref="CL39:CS39" si="33">CL11+CL25</f>
        <v>5.5</v>
      </c>
      <c r="CM39" s="123">
        <f t="shared" si="33"/>
        <v>5.5</v>
      </c>
      <c r="CN39" s="123">
        <f t="shared" si="33"/>
        <v>6</v>
      </c>
      <c r="CO39" s="123">
        <f t="shared" si="33"/>
        <v>6</v>
      </c>
      <c r="CP39" s="123">
        <f t="shared" si="33"/>
        <v>6</v>
      </c>
      <c r="CQ39" s="123">
        <f t="shared" si="33"/>
        <v>6</v>
      </c>
      <c r="CR39" s="123">
        <f t="shared" si="33"/>
        <v>6</v>
      </c>
      <c r="CS39" s="138">
        <f t="shared" si="33"/>
        <v>6</v>
      </c>
      <c r="CX39" s="201">
        <v>40</v>
      </c>
      <c r="CY39" s="137">
        <f t="shared" ref="CY39:DF39" si="34">CY11+CY25</f>
        <v>3.5</v>
      </c>
      <c r="CZ39" s="123">
        <f t="shared" si="34"/>
        <v>4.5</v>
      </c>
      <c r="DA39" s="123">
        <f t="shared" si="34"/>
        <v>4.5</v>
      </c>
      <c r="DB39" s="123">
        <f t="shared" si="34"/>
        <v>5.5</v>
      </c>
      <c r="DC39" s="123">
        <f t="shared" si="34"/>
        <v>5.5</v>
      </c>
      <c r="DD39" s="123">
        <f t="shared" si="34"/>
        <v>6</v>
      </c>
      <c r="DE39" s="123">
        <f t="shared" si="34"/>
        <v>6</v>
      </c>
      <c r="DF39" s="138">
        <f t="shared" si="34"/>
        <v>6</v>
      </c>
      <c r="DK39" s="201">
        <v>40</v>
      </c>
      <c r="DL39" s="137">
        <f t="shared" ref="DL39:DS39" si="35">DL11+DL25</f>
        <v>5.5</v>
      </c>
      <c r="DM39" s="123">
        <f t="shared" si="35"/>
        <v>5.5</v>
      </c>
      <c r="DN39" s="123">
        <f t="shared" si="35"/>
        <v>6</v>
      </c>
      <c r="DO39" s="123">
        <f t="shared" si="35"/>
        <v>6</v>
      </c>
      <c r="DP39" s="123">
        <f t="shared" si="35"/>
        <v>6</v>
      </c>
      <c r="DQ39" s="123">
        <f t="shared" si="35"/>
        <v>6</v>
      </c>
      <c r="DR39" s="123">
        <f t="shared" si="35"/>
        <v>6</v>
      </c>
      <c r="DS39" s="138">
        <f t="shared" si="35"/>
        <v>6</v>
      </c>
      <c r="DX39" s="201">
        <v>40</v>
      </c>
      <c r="DY39" s="137">
        <f t="shared" ref="DY39:EF39" si="36">DY11+DY25</f>
        <v>5</v>
      </c>
      <c r="DZ39" s="123">
        <f t="shared" si="36"/>
        <v>5.5</v>
      </c>
      <c r="EA39" s="123">
        <f t="shared" si="36"/>
        <v>6</v>
      </c>
      <c r="EB39" s="123">
        <f t="shared" si="36"/>
        <v>6</v>
      </c>
      <c r="EC39" s="123">
        <f t="shared" si="36"/>
        <v>6</v>
      </c>
      <c r="ED39" s="123">
        <f t="shared" si="36"/>
        <v>6</v>
      </c>
      <c r="EE39" s="123">
        <f t="shared" si="36"/>
        <v>6</v>
      </c>
      <c r="EF39" s="138">
        <f t="shared" si="36"/>
        <v>6</v>
      </c>
      <c r="EK39" s="201">
        <v>40</v>
      </c>
      <c r="EL39" s="137">
        <f t="shared" ref="EL39:ES39" si="37">EL11+EL25</f>
        <v>5.5</v>
      </c>
      <c r="EM39" s="123">
        <f t="shared" si="37"/>
        <v>6</v>
      </c>
      <c r="EN39" s="123">
        <f t="shared" si="37"/>
        <v>6</v>
      </c>
      <c r="EO39" s="123">
        <f t="shared" si="37"/>
        <v>6</v>
      </c>
      <c r="EP39" s="123">
        <f t="shared" si="37"/>
        <v>6</v>
      </c>
      <c r="EQ39" s="123">
        <f t="shared" si="37"/>
        <v>6</v>
      </c>
      <c r="ER39" s="123">
        <f t="shared" si="37"/>
        <v>6</v>
      </c>
      <c r="ES39" s="138">
        <f t="shared" si="37"/>
        <v>6</v>
      </c>
      <c r="EX39" s="201">
        <v>40</v>
      </c>
      <c r="EY39" s="137">
        <f t="shared" ref="EY39:FF39" si="38">EY11+EY25</f>
        <v>5</v>
      </c>
      <c r="EZ39" s="123">
        <f t="shared" si="38"/>
        <v>5.5</v>
      </c>
      <c r="FA39" s="123">
        <f t="shared" si="38"/>
        <v>6</v>
      </c>
      <c r="FB39" s="123">
        <f t="shared" si="38"/>
        <v>6</v>
      </c>
      <c r="FC39" s="123">
        <f t="shared" si="38"/>
        <v>6</v>
      </c>
      <c r="FD39" s="123">
        <f t="shared" si="38"/>
        <v>6</v>
      </c>
      <c r="FE39" s="123">
        <f t="shared" si="38"/>
        <v>6</v>
      </c>
      <c r="FF39" s="138">
        <f t="shared" si="38"/>
        <v>6</v>
      </c>
      <c r="FK39" s="201">
        <v>40</v>
      </c>
      <c r="FL39" s="137">
        <f t="shared" ref="FL39:FS39" si="39">FL11+FL25</f>
        <v>5.5</v>
      </c>
      <c r="FM39" s="123">
        <f t="shared" si="39"/>
        <v>6</v>
      </c>
      <c r="FN39" s="123">
        <f t="shared" si="39"/>
        <v>6</v>
      </c>
      <c r="FO39" s="123">
        <f t="shared" si="39"/>
        <v>6</v>
      </c>
      <c r="FP39" s="123">
        <f t="shared" si="39"/>
        <v>6</v>
      </c>
      <c r="FQ39" s="123">
        <f t="shared" si="39"/>
        <v>6</v>
      </c>
      <c r="FR39" s="123">
        <f t="shared" si="39"/>
        <v>6</v>
      </c>
      <c r="FS39" s="138">
        <f t="shared" si="39"/>
        <v>6</v>
      </c>
      <c r="FX39" s="201">
        <v>40</v>
      </c>
      <c r="FY39" s="137">
        <f t="shared" ref="FY39:GF39" si="40">FY11+FY25</f>
        <v>5</v>
      </c>
      <c r="FZ39" s="123">
        <f t="shared" si="40"/>
        <v>5</v>
      </c>
      <c r="GA39" s="123">
        <f t="shared" si="40"/>
        <v>6</v>
      </c>
      <c r="GB39" s="123">
        <f t="shared" si="40"/>
        <v>6</v>
      </c>
      <c r="GC39" s="123">
        <f t="shared" si="40"/>
        <v>6</v>
      </c>
      <c r="GD39" s="123">
        <f t="shared" si="40"/>
        <v>6</v>
      </c>
      <c r="GE39" s="123">
        <f t="shared" si="40"/>
        <v>6</v>
      </c>
      <c r="GF39" s="138">
        <f t="shared" si="40"/>
        <v>6</v>
      </c>
    </row>
    <row r="40" spans="11:188" x14ac:dyDescent="0.3">
      <c r="K40" s="201">
        <v>60</v>
      </c>
      <c r="L40" s="137">
        <f t="shared" si="14"/>
        <v>1</v>
      </c>
      <c r="M40" s="123">
        <f t="shared" si="14"/>
        <v>1</v>
      </c>
      <c r="N40" s="123">
        <f t="shared" si="14"/>
        <v>0</v>
      </c>
      <c r="O40" s="123">
        <f t="shared" si="14"/>
        <v>0</v>
      </c>
      <c r="P40" s="123">
        <f t="shared" si="14"/>
        <v>0</v>
      </c>
      <c r="Q40" s="123">
        <f t="shared" si="14"/>
        <v>0</v>
      </c>
      <c r="R40" s="123">
        <f t="shared" si="14"/>
        <v>0</v>
      </c>
      <c r="S40" s="138">
        <f t="shared" si="14"/>
        <v>0</v>
      </c>
      <c r="X40" s="201">
        <v>60</v>
      </c>
      <c r="Y40" s="137">
        <f t="shared" ref="Y40:AF40" si="41">Y12+Y26</f>
        <v>2</v>
      </c>
      <c r="Z40" s="123">
        <f t="shared" si="41"/>
        <v>1</v>
      </c>
      <c r="AA40" s="123">
        <f t="shared" si="41"/>
        <v>0</v>
      </c>
      <c r="AB40" s="123">
        <f t="shared" si="41"/>
        <v>0</v>
      </c>
      <c r="AC40" s="123">
        <f t="shared" si="41"/>
        <v>0</v>
      </c>
      <c r="AD40" s="123">
        <f t="shared" si="41"/>
        <v>0</v>
      </c>
      <c r="AE40" s="123">
        <f t="shared" si="41"/>
        <v>0</v>
      </c>
      <c r="AF40" s="138">
        <f t="shared" si="41"/>
        <v>0</v>
      </c>
      <c r="AK40" s="201">
        <v>60</v>
      </c>
      <c r="AL40" s="137">
        <f t="shared" ref="AL40:AS40" si="42">AL12+AL26</f>
        <v>1</v>
      </c>
      <c r="AM40" s="123">
        <f t="shared" si="42"/>
        <v>0</v>
      </c>
      <c r="AN40" s="123">
        <f t="shared" si="42"/>
        <v>0</v>
      </c>
      <c r="AO40" s="123">
        <f t="shared" si="42"/>
        <v>0</v>
      </c>
      <c r="AP40" s="123">
        <f t="shared" si="42"/>
        <v>0</v>
      </c>
      <c r="AQ40" s="123">
        <f t="shared" si="42"/>
        <v>0</v>
      </c>
      <c r="AR40" s="123">
        <f t="shared" si="42"/>
        <v>0</v>
      </c>
      <c r="AS40" s="138">
        <f t="shared" si="42"/>
        <v>0</v>
      </c>
      <c r="AX40" s="201">
        <v>60</v>
      </c>
      <c r="AY40" s="137">
        <f t="shared" ref="AY40:BF40" si="43">AY12+AY26</f>
        <v>2</v>
      </c>
      <c r="AZ40" s="123">
        <f t="shared" si="43"/>
        <v>2</v>
      </c>
      <c r="BA40" s="123">
        <f t="shared" si="43"/>
        <v>0</v>
      </c>
      <c r="BB40" s="123">
        <f t="shared" si="43"/>
        <v>0</v>
      </c>
      <c r="BC40" s="123">
        <f t="shared" si="43"/>
        <v>0</v>
      </c>
      <c r="BD40" s="123">
        <f t="shared" si="43"/>
        <v>0</v>
      </c>
      <c r="BE40" s="123">
        <f t="shared" si="43"/>
        <v>0</v>
      </c>
      <c r="BF40" s="138">
        <f t="shared" si="43"/>
        <v>0</v>
      </c>
      <c r="BK40" s="201">
        <v>60</v>
      </c>
      <c r="BL40" s="137">
        <f t="shared" ref="BL40:BS40" si="44">BL12+BL26</f>
        <v>2</v>
      </c>
      <c r="BM40" s="123">
        <f t="shared" si="44"/>
        <v>2</v>
      </c>
      <c r="BN40" s="123">
        <f t="shared" si="44"/>
        <v>0</v>
      </c>
      <c r="BO40" s="123">
        <f t="shared" si="44"/>
        <v>0</v>
      </c>
      <c r="BP40" s="123">
        <f t="shared" si="44"/>
        <v>0</v>
      </c>
      <c r="BQ40" s="123">
        <f t="shared" si="44"/>
        <v>0</v>
      </c>
      <c r="BR40" s="123">
        <f t="shared" si="44"/>
        <v>0</v>
      </c>
      <c r="BS40" s="138">
        <f t="shared" si="44"/>
        <v>0</v>
      </c>
      <c r="BX40" s="201">
        <v>60</v>
      </c>
      <c r="BY40" s="137">
        <f t="shared" ref="BY40:CF40" si="45">BY12+BY26</f>
        <v>1</v>
      </c>
      <c r="BZ40" s="123">
        <f t="shared" si="45"/>
        <v>0</v>
      </c>
      <c r="CA40" s="123">
        <f t="shared" si="45"/>
        <v>0</v>
      </c>
      <c r="CB40" s="123">
        <f t="shared" si="45"/>
        <v>0</v>
      </c>
      <c r="CC40" s="123">
        <f t="shared" si="45"/>
        <v>0</v>
      </c>
      <c r="CD40" s="123">
        <f t="shared" si="45"/>
        <v>0</v>
      </c>
      <c r="CE40" s="123">
        <f t="shared" si="45"/>
        <v>0</v>
      </c>
      <c r="CF40" s="138">
        <f t="shared" si="45"/>
        <v>0</v>
      </c>
      <c r="CK40" s="201">
        <v>60</v>
      </c>
      <c r="CL40" s="137">
        <f t="shared" ref="CL40:CS40" si="46">CL12+CL26</f>
        <v>1</v>
      </c>
      <c r="CM40" s="123">
        <f t="shared" si="46"/>
        <v>1</v>
      </c>
      <c r="CN40" s="123">
        <f t="shared" si="46"/>
        <v>0</v>
      </c>
      <c r="CO40" s="123">
        <f t="shared" si="46"/>
        <v>0</v>
      </c>
      <c r="CP40" s="123">
        <f t="shared" si="46"/>
        <v>0</v>
      </c>
      <c r="CQ40" s="123">
        <f t="shared" si="46"/>
        <v>0</v>
      </c>
      <c r="CR40" s="123">
        <f t="shared" si="46"/>
        <v>0</v>
      </c>
      <c r="CS40" s="138">
        <f t="shared" si="46"/>
        <v>0</v>
      </c>
      <c r="CX40" s="201">
        <v>60</v>
      </c>
      <c r="CY40" s="137">
        <f t="shared" ref="CY40:DF40" si="47">CY12+CY26</f>
        <v>3</v>
      </c>
      <c r="CZ40" s="123">
        <f t="shared" si="47"/>
        <v>2.5</v>
      </c>
      <c r="DA40" s="123">
        <f t="shared" si="47"/>
        <v>2.5</v>
      </c>
      <c r="DB40" s="123">
        <f t="shared" si="47"/>
        <v>1</v>
      </c>
      <c r="DC40" s="123">
        <f t="shared" si="47"/>
        <v>1</v>
      </c>
      <c r="DD40" s="123">
        <f t="shared" si="47"/>
        <v>0</v>
      </c>
      <c r="DE40" s="123">
        <f t="shared" si="47"/>
        <v>0</v>
      </c>
      <c r="DF40" s="138">
        <f t="shared" si="47"/>
        <v>0</v>
      </c>
      <c r="DK40" s="201">
        <v>60</v>
      </c>
      <c r="DL40" s="137">
        <f t="shared" ref="DL40:DS40" si="48">DL12+DL26</f>
        <v>1</v>
      </c>
      <c r="DM40" s="123">
        <f t="shared" si="48"/>
        <v>1</v>
      </c>
      <c r="DN40" s="123">
        <f t="shared" si="48"/>
        <v>0</v>
      </c>
      <c r="DO40" s="123">
        <f t="shared" si="48"/>
        <v>0</v>
      </c>
      <c r="DP40" s="123">
        <f t="shared" si="48"/>
        <v>0</v>
      </c>
      <c r="DQ40" s="123">
        <f t="shared" si="48"/>
        <v>0</v>
      </c>
      <c r="DR40" s="123">
        <f t="shared" si="48"/>
        <v>0</v>
      </c>
      <c r="DS40" s="138">
        <f t="shared" si="48"/>
        <v>0</v>
      </c>
      <c r="DX40" s="201">
        <v>60</v>
      </c>
      <c r="DY40" s="137">
        <f t="shared" ref="DY40:EF40" si="49">DY12+DY26</f>
        <v>2</v>
      </c>
      <c r="DZ40" s="123">
        <f t="shared" si="49"/>
        <v>1</v>
      </c>
      <c r="EA40" s="123">
        <f t="shared" si="49"/>
        <v>0</v>
      </c>
      <c r="EB40" s="123">
        <f t="shared" si="49"/>
        <v>0</v>
      </c>
      <c r="EC40" s="123">
        <f t="shared" si="49"/>
        <v>0</v>
      </c>
      <c r="ED40" s="123">
        <f t="shared" si="49"/>
        <v>0</v>
      </c>
      <c r="EE40" s="123">
        <f t="shared" si="49"/>
        <v>0</v>
      </c>
      <c r="EF40" s="138">
        <f t="shared" si="49"/>
        <v>0</v>
      </c>
      <c r="EK40" s="201">
        <v>60</v>
      </c>
      <c r="EL40" s="137">
        <f t="shared" ref="EL40:ES40" si="50">EL12+EL26</f>
        <v>1</v>
      </c>
      <c r="EM40" s="123">
        <f t="shared" si="50"/>
        <v>0</v>
      </c>
      <c r="EN40" s="123">
        <f t="shared" si="50"/>
        <v>0</v>
      </c>
      <c r="EO40" s="123">
        <f t="shared" si="50"/>
        <v>0</v>
      </c>
      <c r="EP40" s="123">
        <f t="shared" si="50"/>
        <v>0</v>
      </c>
      <c r="EQ40" s="123">
        <f t="shared" si="50"/>
        <v>0</v>
      </c>
      <c r="ER40" s="123">
        <f t="shared" si="50"/>
        <v>0</v>
      </c>
      <c r="ES40" s="138">
        <f t="shared" si="50"/>
        <v>0</v>
      </c>
      <c r="EX40" s="201">
        <v>60</v>
      </c>
      <c r="EY40" s="137">
        <f t="shared" ref="EY40:FF40" si="51">EY12+EY26</f>
        <v>2</v>
      </c>
      <c r="EZ40" s="123">
        <f t="shared" si="51"/>
        <v>1</v>
      </c>
      <c r="FA40" s="123">
        <f t="shared" si="51"/>
        <v>0</v>
      </c>
      <c r="FB40" s="123">
        <f t="shared" si="51"/>
        <v>0</v>
      </c>
      <c r="FC40" s="123">
        <f t="shared" si="51"/>
        <v>0</v>
      </c>
      <c r="FD40" s="123">
        <f t="shared" si="51"/>
        <v>0</v>
      </c>
      <c r="FE40" s="123">
        <f t="shared" si="51"/>
        <v>0</v>
      </c>
      <c r="FF40" s="138">
        <f t="shared" si="51"/>
        <v>0</v>
      </c>
      <c r="FK40" s="201">
        <v>60</v>
      </c>
      <c r="FL40" s="137">
        <f t="shared" ref="FL40:FS40" si="52">FL12+FL26</f>
        <v>1</v>
      </c>
      <c r="FM40" s="123">
        <f t="shared" si="52"/>
        <v>0</v>
      </c>
      <c r="FN40" s="123">
        <f t="shared" si="52"/>
        <v>0</v>
      </c>
      <c r="FO40" s="123">
        <f t="shared" si="52"/>
        <v>0</v>
      </c>
      <c r="FP40" s="123">
        <f t="shared" si="52"/>
        <v>0</v>
      </c>
      <c r="FQ40" s="123">
        <f t="shared" si="52"/>
        <v>0</v>
      </c>
      <c r="FR40" s="123">
        <f t="shared" si="52"/>
        <v>0</v>
      </c>
      <c r="FS40" s="138">
        <f t="shared" si="52"/>
        <v>0</v>
      </c>
      <c r="FX40" s="201">
        <v>60</v>
      </c>
      <c r="FY40" s="137">
        <f t="shared" ref="FY40:GF40" si="53">FY12+FY26</f>
        <v>2</v>
      </c>
      <c r="FZ40" s="123">
        <f t="shared" si="53"/>
        <v>2</v>
      </c>
      <c r="GA40" s="123">
        <f t="shared" si="53"/>
        <v>0</v>
      </c>
      <c r="GB40" s="123">
        <f t="shared" si="53"/>
        <v>0</v>
      </c>
      <c r="GC40" s="123">
        <f t="shared" si="53"/>
        <v>0</v>
      </c>
      <c r="GD40" s="123">
        <f t="shared" si="53"/>
        <v>0</v>
      </c>
      <c r="GE40" s="123">
        <f t="shared" si="53"/>
        <v>0</v>
      </c>
      <c r="GF40" s="138">
        <f t="shared" si="53"/>
        <v>0</v>
      </c>
    </row>
    <row r="41" spans="11:188" x14ac:dyDescent="0.3">
      <c r="K41" s="201">
        <v>80</v>
      </c>
      <c r="L41" s="137">
        <f t="shared" si="14"/>
        <v>-17</v>
      </c>
      <c r="M41" s="123">
        <f t="shared" si="14"/>
        <v>-17</v>
      </c>
      <c r="N41" s="123">
        <f t="shared" si="14"/>
        <v>-30</v>
      </c>
      <c r="O41" s="123">
        <f t="shared" si="14"/>
        <v>-30</v>
      </c>
      <c r="P41" s="123">
        <f t="shared" si="14"/>
        <v>-30</v>
      </c>
      <c r="Q41" s="123">
        <f t="shared" si="14"/>
        <v>-30</v>
      </c>
      <c r="R41" s="123">
        <f t="shared" si="14"/>
        <v>-30</v>
      </c>
      <c r="S41" s="138">
        <f t="shared" si="14"/>
        <v>-30</v>
      </c>
      <c r="X41" s="201">
        <v>80</v>
      </c>
      <c r="Y41" s="137">
        <f t="shared" ref="Y41:AF41" si="54">Y13+Y27</f>
        <v>-4</v>
      </c>
      <c r="Z41" s="123">
        <f t="shared" si="54"/>
        <v>-17</v>
      </c>
      <c r="AA41" s="123">
        <f t="shared" si="54"/>
        <v>-30</v>
      </c>
      <c r="AB41" s="123">
        <f t="shared" si="54"/>
        <v>-30</v>
      </c>
      <c r="AC41" s="123">
        <f t="shared" si="54"/>
        <v>-30</v>
      </c>
      <c r="AD41" s="123">
        <f t="shared" si="54"/>
        <v>-30</v>
      </c>
      <c r="AE41" s="123">
        <f t="shared" si="54"/>
        <v>-30</v>
      </c>
      <c r="AF41" s="138">
        <f t="shared" si="54"/>
        <v>-30</v>
      </c>
      <c r="AK41" s="201">
        <v>80</v>
      </c>
      <c r="AL41" s="137">
        <f t="shared" ref="AL41:AS41" si="55">AL13+AL27</f>
        <v>-17</v>
      </c>
      <c r="AM41" s="123">
        <f t="shared" si="55"/>
        <v>-30</v>
      </c>
      <c r="AN41" s="123">
        <f t="shared" si="55"/>
        <v>-30</v>
      </c>
      <c r="AO41" s="123">
        <f t="shared" si="55"/>
        <v>-30</v>
      </c>
      <c r="AP41" s="123">
        <f t="shared" si="55"/>
        <v>-30</v>
      </c>
      <c r="AQ41" s="123">
        <f t="shared" si="55"/>
        <v>-30</v>
      </c>
      <c r="AR41" s="123">
        <f t="shared" si="55"/>
        <v>-30</v>
      </c>
      <c r="AS41" s="138">
        <f t="shared" si="55"/>
        <v>-30</v>
      </c>
      <c r="AX41" s="201">
        <v>80</v>
      </c>
      <c r="AY41" s="137">
        <f t="shared" ref="AY41:BF41" si="56">AY13+AY27</f>
        <v>-2.5</v>
      </c>
      <c r="AZ41" s="123">
        <f t="shared" si="56"/>
        <v>-4</v>
      </c>
      <c r="BA41" s="123">
        <f t="shared" si="56"/>
        <v>-30</v>
      </c>
      <c r="BB41" s="123">
        <f t="shared" si="56"/>
        <v>-30</v>
      </c>
      <c r="BC41" s="123">
        <f t="shared" si="56"/>
        <v>-30</v>
      </c>
      <c r="BD41" s="123">
        <f t="shared" si="56"/>
        <v>-30</v>
      </c>
      <c r="BE41" s="123">
        <f t="shared" si="56"/>
        <v>-30</v>
      </c>
      <c r="BF41" s="138">
        <f t="shared" si="56"/>
        <v>-30</v>
      </c>
      <c r="BK41" s="201">
        <v>80</v>
      </c>
      <c r="BL41" s="137">
        <f t="shared" ref="BL41:BS41" si="57">BL13+BL27</f>
        <v>-2.5</v>
      </c>
      <c r="BM41" s="123">
        <f t="shared" si="57"/>
        <v>-4</v>
      </c>
      <c r="BN41" s="123">
        <f t="shared" si="57"/>
        <v>-30</v>
      </c>
      <c r="BO41" s="123">
        <f t="shared" si="57"/>
        <v>-30</v>
      </c>
      <c r="BP41" s="123">
        <f t="shared" si="57"/>
        <v>-30</v>
      </c>
      <c r="BQ41" s="123">
        <f t="shared" si="57"/>
        <v>-30</v>
      </c>
      <c r="BR41" s="123">
        <f t="shared" si="57"/>
        <v>-30</v>
      </c>
      <c r="BS41" s="138">
        <f t="shared" si="57"/>
        <v>-30</v>
      </c>
      <c r="BX41" s="201">
        <v>80</v>
      </c>
      <c r="BY41" s="137">
        <f t="shared" ref="BY41:CF41" si="58">BY13+BY27</f>
        <v>-17</v>
      </c>
      <c r="BZ41" s="123">
        <f t="shared" si="58"/>
        <v>-30</v>
      </c>
      <c r="CA41" s="123">
        <f t="shared" si="58"/>
        <v>-30</v>
      </c>
      <c r="CB41" s="123">
        <f t="shared" si="58"/>
        <v>-30</v>
      </c>
      <c r="CC41" s="123">
        <f t="shared" si="58"/>
        <v>-30</v>
      </c>
      <c r="CD41" s="123">
        <f t="shared" si="58"/>
        <v>-30</v>
      </c>
      <c r="CE41" s="123">
        <f t="shared" si="58"/>
        <v>-30</v>
      </c>
      <c r="CF41" s="138">
        <f t="shared" si="58"/>
        <v>-30</v>
      </c>
      <c r="CK41" s="201">
        <v>80</v>
      </c>
      <c r="CL41" s="137">
        <f t="shared" ref="CL41:CS41" si="59">CL13+CL27</f>
        <v>-17</v>
      </c>
      <c r="CM41" s="123">
        <f t="shared" si="59"/>
        <v>-17</v>
      </c>
      <c r="CN41" s="123">
        <f t="shared" si="59"/>
        <v>-30</v>
      </c>
      <c r="CO41" s="123">
        <f t="shared" si="59"/>
        <v>-30</v>
      </c>
      <c r="CP41" s="123">
        <f t="shared" si="59"/>
        <v>-30</v>
      </c>
      <c r="CQ41" s="123">
        <f t="shared" si="59"/>
        <v>-30</v>
      </c>
      <c r="CR41" s="123">
        <f t="shared" si="59"/>
        <v>-30</v>
      </c>
      <c r="CS41" s="138">
        <f t="shared" si="59"/>
        <v>-30</v>
      </c>
      <c r="CX41" s="201">
        <v>80</v>
      </c>
      <c r="CY41" s="137">
        <f t="shared" ref="CY41:DF41" si="60">CY13+CY27</f>
        <v>1.5</v>
      </c>
      <c r="CZ41" s="123">
        <f t="shared" si="60"/>
        <v>0.5</v>
      </c>
      <c r="DA41" s="123">
        <f t="shared" si="60"/>
        <v>-1.5</v>
      </c>
      <c r="DB41" s="123">
        <f t="shared" si="60"/>
        <v>-15.5</v>
      </c>
      <c r="DC41" s="123">
        <f t="shared" si="60"/>
        <v>-17</v>
      </c>
      <c r="DD41" s="123">
        <f t="shared" si="60"/>
        <v>-30</v>
      </c>
      <c r="DE41" s="123">
        <f t="shared" si="60"/>
        <v>-30</v>
      </c>
      <c r="DF41" s="138">
        <f t="shared" si="60"/>
        <v>-30</v>
      </c>
      <c r="DK41" s="201">
        <v>80</v>
      </c>
      <c r="DL41" s="137">
        <f t="shared" ref="DL41:DS41" si="61">DL13+DL27</f>
        <v>-15.5</v>
      </c>
      <c r="DM41" s="123">
        <f t="shared" si="61"/>
        <v>-17</v>
      </c>
      <c r="DN41" s="123">
        <f t="shared" si="61"/>
        <v>-30</v>
      </c>
      <c r="DO41" s="123">
        <f t="shared" si="61"/>
        <v>-30</v>
      </c>
      <c r="DP41" s="123">
        <f t="shared" si="61"/>
        <v>-30</v>
      </c>
      <c r="DQ41" s="123">
        <f t="shared" si="61"/>
        <v>-30</v>
      </c>
      <c r="DR41" s="123">
        <f t="shared" si="61"/>
        <v>-30</v>
      </c>
      <c r="DS41" s="138">
        <f t="shared" si="61"/>
        <v>-30</v>
      </c>
      <c r="DX41" s="201">
        <v>80</v>
      </c>
      <c r="DY41" s="137">
        <f t="shared" ref="DY41:EF41" si="62">DY13+DY27</f>
        <v>-2.5</v>
      </c>
      <c r="DZ41" s="123">
        <f t="shared" si="62"/>
        <v>-17</v>
      </c>
      <c r="EA41" s="123">
        <f t="shared" si="62"/>
        <v>-30</v>
      </c>
      <c r="EB41" s="123">
        <f t="shared" si="62"/>
        <v>-30</v>
      </c>
      <c r="EC41" s="123">
        <f t="shared" si="62"/>
        <v>-30</v>
      </c>
      <c r="ED41" s="123">
        <f t="shared" si="62"/>
        <v>-30</v>
      </c>
      <c r="EE41" s="123">
        <f t="shared" si="62"/>
        <v>-30</v>
      </c>
      <c r="EF41" s="138">
        <f t="shared" si="62"/>
        <v>-30</v>
      </c>
      <c r="EK41" s="201">
        <v>80</v>
      </c>
      <c r="EL41" s="137">
        <f t="shared" ref="EL41:ES41" si="63">EL13+EL27</f>
        <v>-17</v>
      </c>
      <c r="EM41" s="123">
        <f t="shared" si="63"/>
        <v>-30</v>
      </c>
      <c r="EN41" s="123">
        <f t="shared" si="63"/>
        <v>-30</v>
      </c>
      <c r="EO41" s="123">
        <f t="shared" si="63"/>
        <v>-30</v>
      </c>
      <c r="EP41" s="123">
        <f t="shared" si="63"/>
        <v>-30</v>
      </c>
      <c r="EQ41" s="123">
        <f t="shared" si="63"/>
        <v>-30</v>
      </c>
      <c r="ER41" s="123">
        <f t="shared" si="63"/>
        <v>-30</v>
      </c>
      <c r="ES41" s="138">
        <f t="shared" si="63"/>
        <v>-30</v>
      </c>
      <c r="EX41" s="201">
        <v>80</v>
      </c>
      <c r="EY41" s="137">
        <f t="shared" ref="EY41:FF41" si="64">EY13+EY27</f>
        <v>-4</v>
      </c>
      <c r="EZ41" s="123">
        <f t="shared" si="64"/>
        <v>-17</v>
      </c>
      <c r="FA41" s="123">
        <f t="shared" si="64"/>
        <v>-30</v>
      </c>
      <c r="FB41" s="123">
        <f t="shared" si="64"/>
        <v>-30</v>
      </c>
      <c r="FC41" s="123">
        <f t="shared" si="64"/>
        <v>-30</v>
      </c>
      <c r="FD41" s="123">
        <f t="shared" si="64"/>
        <v>-30</v>
      </c>
      <c r="FE41" s="123">
        <f t="shared" si="64"/>
        <v>-30</v>
      </c>
      <c r="FF41" s="138">
        <f t="shared" si="64"/>
        <v>-30</v>
      </c>
      <c r="FK41" s="201">
        <v>80</v>
      </c>
      <c r="FL41" s="137">
        <f t="shared" ref="FL41:FS41" si="65">FL13+FL27</f>
        <v>-17</v>
      </c>
      <c r="FM41" s="123">
        <f t="shared" si="65"/>
        <v>-30</v>
      </c>
      <c r="FN41" s="123">
        <f t="shared" si="65"/>
        <v>-30</v>
      </c>
      <c r="FO41" s="123">
        <f t="shared" si="65"/>
        <v>-30</v>
      </c>
      <c r="FP41" s="123">
        <f t="shared" si="65"/>
        <v>-30</v>
      </c>
      <c r="FQ41" s="123">
        <f t="shared" si="65"/>
        <v>-30</v>
      </c>
      <c r="FR41" s="123">
        <f t="shared" si="65"/>
        <v>-30</v>
      </c>
      <c r="FS41" s="138">
        <f t="shared" si="65"/>
        <v>-30</v>
      </c>
      <c r="FX41" s="201">
        <v>80</v>
      </c>
      <c r="FY41" s="137">
        <f t="shared" ref="FY41:GF41" si="66">FY13+FY27</f>
        <v>-1</v>
      </c>
      <c r="FZ41" s="123">
        <f t="shared" si="66"/>
        <v>-4</v>
      </c>
      <c r="GA41" s="123">
        <f t="shared" si="66"/>
        <v>-30</v>
      </c>
      <c r="GB41" s="123">
        <f t="shared" si="66"/>
        <v>-30</v>
      </c>
      <c r="GC41" s="123">
        <f t="shared" si="66"/>
        <v>-30</v>
      </c>
      <c r="GD41" s="123">
        <f t="shared" si="66"/>
        <v>-30</v>
      </c>
      <c r="GE41" s="123">
        <f t="shared" si="66"/>
        <v>-30</v>
      </c>
      <c r="GF41" s="138">
        <f t="shared" si="66"/>
        <v>-30</v>
      </c>
    </row>
    <row r="42" spans="11:188" x14ac:dyDescent="0.3">
      <c r="K42" s="201">
        <v>100</v>
      </c>
      <c r="L42" s="137">
        <f t="shared" si="14"/>
        <v>-26.5</v>
      </c>
      <c r="M42" s="123">
        <f t="shared" si="14"/>
        <v>-26.5</v>
      </c>
      <c r="N42" s="123">
        <f t="shared" si="14"/>
        <v>-40</v>
      </c>
      <c r="O42" s="123">
        <f t="shared" si="14"/>
        <v>-40</v>
      </c>
      <c r="P42" s="123">
        <f t="shared" si="14"/>
        <v>-40</v>
      </c>
      <c r="Q42" s="123">
        <f t="shared" si="14"/>
        <v>-40</v>
      </c>
      <c r="R42" s="123">
        <f t="shared" si="14"/>
        <v>-40</v>
      </c>
      <c r="S42" s="138">
        <f t="shared" si="14"/>
        <v>-40</v>
      </c>
      <c r="X42" s="201">
        <v>100</v>
      </c>
      <c r="Y42" s="137">
        <f t="shared" ref="Y42:AF42" si="67">Y14+Y28</f>
        <v>-13</v>
      </c>
      <c r="Z42" s="123">
        <f t="shared" si="67"/>
        <v>-26.5</v>
      </c>
      <c r="AA42" s="123">
        <f t="shared" si="67"/>
        <v>-40</v>
      </c>
      <c r="AB42" s="123">
        <f t="shared" si="67"/>
        <v>-40</v>
      </c>
      <c r="AC42" s="123">
        <f t="shared" si="67"/>
        <v>-40</v>
      </c>
      <c r="AD42" s="123">
        <f t="shared" si="67"/>
        <v>-40</v>
      </c>
      <c r="AE42" s="123">
        <f t="shared" si="67"/>
        <v>-40</v>
      </c>
      <c r="AF42" s="138">
        <f t="shared" si="67"/>
        <v>-40</v>
      </c>
      <c r="AK42" s="201">
        <v>100</v>
      </c>
      <c r="AL42" s="137">
        <f t="shared" ref="AL42:AS42" si="68">AL14+AL28</f>
        <v>-26.5</v>
      </c>
      <c r="AM42" s="123">
        <f t="shared" si="68"/>
        <v>-40</v>
      </c>
      <c r="AN42" s="123">
        <f t="shared" si="68"/>
        <v>-40</v>
      </c>
      <c r="AO42" s="123">
        <f t="shared" si="68"/>
        <v>-40</v>
      </c>
      <c r="AP42" s="123">
        <f t="shared" si="68"/>
        <v>-40</v>
      </c>
      <c r="AQ42" s="123">
        <f t="shared" si="68"/>
        <v>-40</v>
      </c>
      <c r="AR42" s="123">
        <f t="shared" si="68"/>
        <v>-40</v>
      </c>
      <c r="AS42" s="138">
        <f t="shared" si="68"/>
        <v>-40</v>
      </c>
      <c r="AX42" s="201">
        <v>100</v>
      </c>
      <c r="AY42" s="137">
        <f t="shared" ref="AY42:BF42" si="69">AY14+AY28</f>
        <v>-8.5</v>
      </c>
      <c r="AZ42" s="123">
        <f t="shared" si="69"/>
        <v>-13</v>
      </c>
      <c r="BA42" s="123">
        <f t="shared" si="69"/>
        <v>-40</v>
      </c>
      <c r="BB42" s="123">
        <f t="shared" si="69"/>
        <v>-40</v>
      </c>
      <c r="BC42" s="123">
        <f t="shared" si="69"/>
        <v>-40</v>
      </c>
      <c r="BD42" s="123">
        <f t="shared" si="69"/>
        <v>-40</v>
      </c>
      <c r="BE42" s="123">
        <f t="shared" si="69"/>
        <v>-40</v>
      </c>
      <c r="BF42" s="138">
        <f t="shared" si="69"/>
        <v>-40</v>
      </c>
      <c r="BK42" s="201">
        <v>100</v>
      </c>
      <c r="BL42" s="137">
        <f t="shared" ref="BL42:BS42" si="70">BL14+BL28</f>
        <v>-8.5</v>
      </c>
      <c r="BM42" s="123">
        <f t="shared" si="70"/>
        <v>-13</v>
      </c>
      <c r="BN42" s="123">
        <f t="shared" si="70"/>
        <v>-40</v>
      </c>
      <c r="BO42" s="123">
        <f t="shared" si="70"/>
        <v>-40</v>
      </c>
      <c r="BP42" s="123">
        <f t="shared" si="70"/>
        <v>-40</v>
      </c>
      <c r="BQ42" s="123">
        <f t="shared" si="70"/>
        <v>-40</v>
      </c>
      <c r="BR42" s="123">
        <f t="shared" si="70"/>
        <v>-40</v>
      </c>
      <c r="BS42" s="138">
        <f t="shared" si="70"/>
        <v>-40</v>
      </c>
      <c r="BX42" s="201">
        <v>100</v>
      </c>
      <c r="BY42" s="137">
        <f t="shared" ref="BY42:CF42" si="71">BY14+BY28</f>
        <v>-26.5</v>
      </c>
      <c r="BZ42" s="123">
        <f t="shared" si="71"/>
        <v>-40</v>
      </c>
      <c r="CA42" s="123">
        <f t="shared" si="71"/>
        <v>-40</v>
      </c>
      <c r="CB42" s="123">
        <f t="shared" si="71"/>
        <v>-40</v>
      </c>
      <c r="CC42" s="123">
        <f t="shared" si="71"/>
        <v>-40</v>
      </c>
      <c r="CD42" s="123">
        <f t="shared" si="71"/>
        <v>-40</v>
      </c>
      <c r="CE42" s="123">
        <f t="shared" si="71"/>
        <v>-40</v>
      </c>
      <c r="CF42" s="138">
        <f t="shared" si="71"/>
        <v>-40</v>
      </c>
      <c r="CK42" s="201">
        <v>100</v>
      </c>
      <c r="CL42" s="137">
        <f t="shared" ref="CL42:CS42" si="72">CL14+CL28</f>
        <v>-26.5</v>
      </c>
      <c r="CM42" s="123">
        <f t="shared" si="72"/>
        <v>-26.5</v>
      </c>
      <c r="CN42" s="123">
        <f t="shared" si="72"/>
        <v>-40</v>
      </c>
      <c r="CO42" s="123">
        <f t="shared" si="72"/>
        <v>-40</v>
      </c>
      <c r="CP42" s="123">
        <f t="shared" si="72"/>
        <v>-40</v>
      </c>
      <c r="CQ42" s="123">
        <f t="shared" si="72"/>
        <v>-40</v>
      </c>
      <c r="CR42" s="123">
        <f t="shared" si="72"/>
        <v>-40</v>
      </c>
      <c r="CS42" s="138">
        <f t="shared" si="72"/>
        <v>-40</v>
      </c>
      <c r="CX42" s="201">
        <v>100</v>
      </c>
      <c r="CY42" s="137">
        <f t="shared" ref="CY42:DF42" si="73">CY14+CY28</f>
        <v>0.5</v>
      </c>
      <c r="CZ42" s="123">
        <f t="shared" si="73"/>
        <v>-1.5</v>
      </c>
      <c r="DA42" s="123">
        <f t="shared" si="73"/>
        <v>-7</v>
      </c>
      <c r="DB42" s="123">
        <f t="shared" si="73"/>
        <v>-22</v>
      </c>
      <c r="DC42" s="123">
        <f t="shared" si="73"/>
        <v>-26.5</v>
      </c>
      <c r="DD42" s="123">
        <f t="shared" si="73"/>
        <v>-40</v>
      </c>
      <c r="DE42" s="123">
        <f t="shared" si="73"/>
        <v>-40</v>
      </c>
      <c r="DF42" s="138">
        <f t="shared" si="73"/>
        <v>-40</v>
      </c>
      <c r="DK42" s="201">
        <v>100</v>
      </c>
      <c r="DL42" s="137">
        <f t="shared" ref="DL42:DS42" si="74">DL14+DL28</f>
        <v>-22</v>
      </c>
      <c r="DM42" s="123">
        <f t="shared" si="74"/>
        <v>-26.5</v>
      </c>
      <c r="DN42" s="123">
        <f t="shared" si="74"/>
        <v>-40</v>
      </c>
      <c r="DO42" s="123">
        <f t="shared" si="74"/>
        <v>-40</v>
      </c>
      <c r="DP42" s="123">
        <f t="shared" si="74"/>
        <v>-40</v>
      </c>
      <c r="DQ42" s="123">
        <f t="shared" si="74"/>
        <v>-40</v>
      </c>
      <c r="DR42" s="123">
        <f t="shared" si="74"/>
        <v>-40</v>
      </c>
      <c r="DS42" s="138">
        <f t="shared" si="74"/>
        <v>-40</v>
      </c>
      <c r="DX42" s="201">
        <v>100</v>
      </c>
      <c r="DY42" s="137">
        <f t="shared" ref="DY42:EF42" si="75">DY14+DY28</f>
        <v>-8.5</v>
      </c>
      <c r="DZ42" s="123">
        <f t="shared" si="75"/>
        <v>-26.5</v>
      </c>
      <c r="EA42" s="123">
        <f t="shared" si="75"/>
        <v>-40</v>
      </c>
      <c r="EB42" s="123">
        <f t="shared" si="75"/>
        <v>-40</v>
      </c>
      <c r="EC42" s="123">
        <f t="shared" si="75"/>
        <v>-40</v>
      </c>
      <c r="ED42" s="123">
        <f t="shared" si="75"/>
        <v>-40</v>
      </c>
      <c r="EE42" s="123">
        <f t="shared" si="75"/>
        <v>-40</v>
      </c>
      <c r="EF42" s="138">
        <f t="shared" si="75"/>
        <v>-40</v>
      </c>
      <c r="EK42" s="201">
        <v>100</v>
      </c>
      <c r="EL42" s="137">
        <f t="shared" ref="EL42:ES42" si="76">EL14+EL28</f>
        <v>-26.5</v>
      </c>
      <c r="EM42" s="123">
        <f t="shared" si="76"/>
        <v>-40</v>
      </c>
      <c r="EN42" s="123">
        <f t="shared" si="76"/>
        <v>-40</v>
      </c>
      <c r="EO42" s="123">
        <f t="shared" si="76"/>
        <v>-40</v>
      </c>
      <c r="EP42" s="123">
        <f t="shared" si="76"/>
        <v>-40</v>
      </c>
      <c r="EQ42" s="123">
        <f t="shared" si="76"/>
        <v>-40</v>
      </c>
      <c r="ER42" s="123">
        <f t="shared" si="76"/>
        <v>-40</v>
      </c>
      <c r="ES42" s="138">
        <f t="shared" si="76"/>
        <v>-40</v>
      </c>
      <c r="EX42" s="201">
        <v>100</v>
      </c>
      <c r="EY42" s="137">
        <f t="shared" ref="EY42:FF42" si="77">EY14+EY28</f>
        <v>-13</v>
      </c>
      <c r="EZ42" s="123">
        <f t="shared" si="77"/>
        <v>-26.5</v>
      </c>
      <c r="FA42" s="123">
        <f t="shared" si="77"/>
        <v>-40</v>
      </c>
      <c r="FB42" s="123">
        <f t="shared" si="77"/>
        <v>-40</v>
      </c>
      <c r="FC42" s="123">
        <f t="shared" si="77"/>
        <v>-40</v>
      </c>
      <c r="FD42" s="123">
        <f t="shared" si="77"/>
        <v>-40</v>
      </c>
      <c r="FE42" s="123">
        <f t="shared" si="77"/>
        <v>-40</v>
      </c>
      <c r="FF42" s="138">
        <f t="shared" si="77"/>
        <v>-40</v>
      </c>
      <c r="FK42" s="201">
        <v>100</v>
      </c>
      <c r="FL42" s="137">
        <f t="shared" ref="FL42:FS42" si="78">FL14+FL28</f>
        <v>-26.5</v>
      </c>
      <c r="FM42" s="123">
        <f t="shared" si="78"/>
        <v>-40</v>
      </c>
      <c r="FN42" s="123">
        <f t="shared" si="78"/>
        <v>-40</v>
      </c>
      <c r="FO42" s="123">
        <f t="shared" si="78"/>
        <v>-40</v>
      </c>
      <c r="FP42" s="123">
        <f t="shared" si="78"/>
        <v>-40</v>
      </c>
      <c r="FQ42" s="123">
        <f t="shared" si="78"/>
        <v>-40</v>
      </c>
      <c r="FR42" s="123">
        <f t="shared" si="78"/>
        <v>-40</v>
      </c>
      <c r="FS42" s="138">
        <f t="shared" si="78"/>
        <v>-40</v>
      </c>
      <c r="FX42" s="201">
        <v>100</v>
      </c>
      <c r="FY42" s="137">
        <f t="shared" ref="FY42:GF42" si="79">FY14+FY28</f>
        <v>-4</v>
      </c>
      <c r="FZ42" s="123">
        <f t="shared" si="79"/>
        <v>-13</v>
      </c>
      <c r="GA42" s="123">
        <f t="shared" si="79"/>
        <v>-40</v>
      </c>
      <c r="GB42" s="123">
        <f t="shared" si="79"/>
        <v>-40</v>
      </c>
      <c r="GC42" s="123">
        <f t="shared" si="79"/>
        <v>-40</v>
      </c>
      <c r="GD42" s="123">
        <f t="shared" si="79"/>
        <v>-40</v>
      </c>
      <c r="GE42" s="123">
        <f t="shared" si="79"/>
        <v>-40</v>
      </c>
      <c r="GF42" s="138">
        <f t="shared" si="79"/>
        <v>-40</v>
      </c>
    </row>
    <row r="43" spans="11:188" x14ac:dyDescent="0.3">
      <c r="K43" s="201">
        <v>120</v>
      </c>
      <c r="L43" s="137">
        <f t="shared" si="14"/>
        <v>-32</v>
      </c>
      <c r="M43" s="123">
        <f t="shared" si="14"/>
        <v>-32</v>
      </c>
      <c r="N43" s="123">
        <f t="shared" si="14"/>
        <v>-40</v>
      </c>
      <c r="O43" s="123">
        <f t="shared" si="14"/>
        <v>-40</v>
      </c>
      <c r="P43" s="123">
        <f t="shared" si="14"/>
        <v>-40</v>
      </c>
      <c r="Q43" s="123">
        <f t="shared" si="14"/>
        <v>-40</v>
      </c>
      <c r="R43" s="123">
        <f t="shared" si="14"/>
        <v>-40</v>
      </c>
      <c r="S43" s="138">
        <f t="shared" si="14"/>
        <v>-40</v>
      </c>
      <c r="X43" s="201">
        <v>120</v>
      </c>
      <c r="Y43" s="137">
        <f t="shared" ref="Y43:AF43" si="80">Y15+Y29</f>
        <v>-24</v>
      </c>
      <c r="Z43" s="123">
        <f t="shared" si="80"/>
        <v>-32</v>
      </c>
      <c r="AA43" s="123">
        <f t="shared" si="80"/>
        <v>-40</v>
      </c>
      <c r="AB43" s="123">
        <f t="shared" si="80"/>
        <v>-40</v>
      </c>
      <c r="AC43" s="123">
        <f t="shared" si="80"/>
        <v>-40</v>
      </c>
      <c r="AD43" s="123">
        <f t="shared" si="80"/>
        <v>-40</v>
      </c>
      <c r="AE43" s="123">
        <f t="shared" si="80"/>
        <v>-40</v>
      </c>
      <c r="AF43" s="138">
        <f t="shared" si="80"/>
        <v>-40</v>
      </c>
      <c r="AK43" s="201">
        <v>120</v>
      </c>
      <c r="AL43" s="137">
        <f t="shared" ref="AL43:AS43" si="81">AL15+AL29</f>
        <v>-32</v>
      </c>
      <c r="AM43" s="123">
        <f t="shared" si="81"/>
        <v>-40</v>
      </c>
      <c r="AN43" s="123">
        <f t="shared" si="81"/>
        <v>-40</v>
      </c>
      <c r="AO43" s="123">
        <f t="shared" si="81"/>
        <v>-40</v>
      </c>
      <c r="AP43" s="123">
        <f t="shared" si="81"/>
        <v>-40</v>
      </c>
      <c r="AQ43" s="123">
        <f t="shared" si="81"/>
        <v>-40</v>
      </c>
      <c r="AR43" s="123">
        <f t="shared" si="81"/>
        <v>-40</v>
      </c>
      <c r="AS43" s="138">
        <f t="shared" si="81"/>
        <v>-40</v>
      </c>
      <c r="AX43" s="201">
        <v>120</v>
      </c>
      <c r="AY43" s="137">
        <f t="shared" ref="AY43:BF43" si="82">AY15+AY29</f>
        <v>-16.5</v>
      </c>
      <c r="AZ43" s="123">
        <f t="shared" si="82"/>
        <v>-24</v>
      </c>
      <c r="BA43" s="123">
        <f t="shared" si="82"/>
        <v>-40</v>
      </c>
      <c r="BB43" s="123">
        <f t="shared" si="82"/>
        <v>-40</v>
      </c>
      <c r="BC43" s="123">
        <f t="shared" si="82"/>
        <v>-40</v>
      </c>
      <c r="BD43" s="123">
        <f t="shared" si="82"/>
        <v>-40</v>
      </c>
      <c r="BE43" s="123">
        <f t="shared" si="82"/>
        <v>-40</v>
      </c>
      <c r="BF43" s="138">
        <f t="shared" si="82"/>
        <v>-40</v>
      </c>
      <c r="BK43" s="201">
        <v>120</v>
      </c>
      <c r="BL43" s="137">
        <f t="shared" ref="BL43:BS43" si="83">BL15+BL29</f>
        <v>-16.5</v>
      </c>
      <c r="BM43" s="123">
        <f t="shared" si="83"/>
        <v>-24</v>
      </c>
      <c r="BN43" s="123">
        <f t="shared" si="83"/>
        <v>-40</v>
      </c>
      <c r="BO43" s="123">
        <f t="shared" si="83"/>
        <v>-40</v>
      </c>
      <c r="BP43" s="123">
        <f t="shared" si="83"/>
        <v>-40</v>
      </c>
      <c r="BQ43" s="123">
        <f t="shared" si="83"/>
        <v>-40</v>
      </c>
      <c r="BR43" s="123">
        <f t="shared" si="83"/>
        <v>-40</v>
      </c>
      <c r="BS43" s="138">
        <f t="shared" si="83"/>
        <v>-40</v>
      </c>
      <c r="BX43" s="201">
        <v>120</v>
      </c>
      <c r="BY43" s="137">
        <f t="shared" ref="BY43:CF43" si="84">BY15+BY29</f>
        <v>-32</v>
      </c>
      <c r="BZ43" s="123">
        <f t="shared" si="84"/>
        <v>-40</v>
      </c>
      <c r="CA43" s="123">
        <f t="shared" si="84"/>
        <v>-40</v>
      </c>
      <c r="CB43" s="123">
        <f t="shared" si="84"/>
        <v>-40</v>
      </c>
      <c r="CC43" s="123">
        <f t="shared" si="84"/>
        <v>-40</v>
      </c>
      <c r="CD43" s="123">
        <f t="shared" si="84"/>
        <v>-40</v>
      </c>
      <c r="CE43" s="123">
        <f t="shared" si="84"/>
        <v>-40</v>
      </c>
      <c r="CF43" s="138">
        <f t="shared" si="84"/>
        <v>-40</v>
      </c>
      <c r="CK43" s="201">
        <v>120</v>
      </c>
      <c r="CL43" s="137">
        <f t="shared" ref="CL43:CS43" si="85">CL15+CL29</f>
        <v>-32</v>
      </c>
      <c r="CM43" s="123">
        <f t="shared" si="85"/>
        <v>-32</v>
      </c>
      <c r="CN43" s="123">
        <f t="shared" si="85"/>
        <v>-40</v>
      </c>
      <c r="CO43" s="123">
        <f t="shared" si="85"/>
        <v>-40</v>
      </c>
      <c r="CP43" s="123">
        <f t="shared" si="85"/>
        <v>-40</v>
      </c>
      <c r="CQ43" s="123">
        <f t="shared" si="85"/>
        <v>-40</v>
      </c>
      <c r="CR43" s="123">
        <f t="shared" si="85"/>
        <v>-40</v>
      </c>
      <c r="CS43" s="138">
        <f t="shared" si="85"/>
        <v>-40</v>
      </c>
      <c r="CX43" s="201">
        <v>120</v>
      </c>
      <c r="CY43" s="137">
        <f t="shared" ref="CY43:DF43" si="86">CY15+CY29</f>
        <v>-1</v>
      </c>
      <c r="CZ43" s="123">
        <f t="shared" si="86"/>
        <v>-4.5</v>
      </c>
      <c r="DA43" s="123">
        <f t="shared" si="86"/>
        <v>-13.5</v>
      </c>
      <c r="DB43" s="123">
        <f t="shared" si="86"/>
        <v>-24.5</v>
      </c>
      <c r="DC43" s="123">
        <f t="shared" si="86"/>
        <v>-32</v>
      </c>
      <c r="DD43" s="123">
        <f t="shared" si="86"/>
        <v>-40</v>
      </c>
      <c r="DE43" s="123">
        <f t="shared" si="86"/>
        <v>-40</v>
      </c>
      <c r="DF43" s="138">
        <f t="shared" si="86"/>
        <v>-40</v>
      </c>
      <c r="DK43" s="201">
        <v>120</v>
      </c>
      <c r="DL43" s="137">
        <f t="shared" ref="DL43:DS43" si="87">DL15+DL29</f>
        <v>-24.5</v>
      </c>
      <c r="DM43" s="123">
        <f t="shared" si="87"/>
        <v>-32</v>
      </c>
      <c r="DN43" s="123">
        <f t="shared" si="87"/>
        <v>-40</v>
      </c>
      <c r="DO43" s="123">
        <f t="shared" si="87"/>
        <v>-40</v>
      </c>
      <c r="DP43" s="123">
        <f t="shared" si="87"/>
        <v>-40</v>
      </c>
      <c r="DQ43" s="123">
        <f t="shared" si="87"/>
        <v>-40</v>
      </c>
      <c r="DR43" s="123">
        <f t="shared" si="87"/>
        <v>-40</v>
      </c>
      <c r="DS43" s="138">
        <f t="shared" si="87"/>
        <v>-40</v>
      </c>
      <c r="DX43" s="201">
        <v>120</v>
      </c>
      <c r="DY43" s="137">
        <f t="shared" ref="DY43:EF43" si="88">DY15+DY29</f>
        <v>-16.5</v>
      </c>
      <c r="DZ43" s="123">
        <f t="shared" si="88"/>
        <v>-32</v>
      </c>
      <c r="EA43" s="123">
        <f t="shared" si="88"/>
        <v>-40</v>
      </c>
      <c r="EB43" s="123">
        <f t="shared" si="88"/>
        <v>-40</v>
      </c>
      <c r="EC43" s="123">
        <f t="shared" si="88"/>
        <v>-40</v>
      </c>
      <c r="ED43" s="123">
        <f t="shared" si="88"/>
        <v>-40</v>
      </c>
      <c r="EE43" s="123">
        <f t="shared" si="88"/>
        <v>-40</v>
      </c>
      <c r="EF43" s="138">
        <f t="shared" si="88"/>
        <v>-40</v>
      </c>
      <c r="EK43" s="201">
        <v>120</v>
      </c>
      <c r="EL43" s="137">
        <f t="shared" ref="EL43:ES43" si="89">EL15+EL29</f>
        <v>-32</v>
      </c>
      <c r="EM43" s="123">
        <f t="shared" si="89"/>
        <v>-40</v>
      </c>
      <c r="EN43" s="123">
        <f t="shared" si="89"/>
        <v>-40</v>
      </c>
      <c r="EO43" s="123">
        <f t="shared" si="89"/>
        <v>-40</v>
      </c>
      <c r="EP43" s="123">
        <f t="shared" si="89"/>
        <v>-40</v>
      </c>
      <c r="EQ43" s="123">
        <f t="shared" si="89"/>
        <v>-40</v>
      </c>
      <c r="ER43" s="123">
        <f t="shared" si="89"/>
        <v>-40</v>
      </c>
      <c r="ES43" s="138">
        <f t="shared" si="89"/>
        <v>-40</v>
      </c>
      <c r="EX43" s="201">
        <v>120</v>
      </c>
      <c r="EY43" s="137">
        <f t="shared" ref="EY43:FF43" si="90">EY15+EY29</f>
        <v>-24</v>
      </c>
      <c r="EZ43" s="123">
        <f t="shared" si="90"/>
        <v>-32</v>
      </c>
      <c r="FA43" s="123">
        <f t="shared" si="90"/>
        <v>-40</v>
      </c>
      <c r="FB43" s="123">
        <f t="shared" si="90"/>
        <v>-40</v>
      </c>
      <c r="FC43" s="123">
        <f t="shared" si="90"/>
        <v>-40</v>
      </c>
      <c r="FD43" s="123">
        <f t="shared" si="90"/>
        <v>-40</v>
      </c>
      <c r="FE43" s="123">
        <f t="shared" si="90"/>
        <v>-40</v>
      </c>
      <c r="FF43" s="138">
        <f t="shared" si="90"/>
        <v>-40</v>
      </c>
      <c r="FK43" s="201">
        <v>120</v>
      </c>
      <c r="FL43" s="137">
        <f t="shared" ref="FL43:FS43" si="91">FL15+FL29</f>
        <v>-32</v>
      </c>
      <c r="FM43" s="123">
        <f t="shared" si="91"/>
        <v>-40</v>
      </c>
      <c r="FN43" s="123">
        <f t="shared" si="91"/>
        <v>-40</v>
      </c>
      <c r="FO43" s="123">
        <f t="shared" si="91"/>
        <v>-40</v>
      </c>
      <c r="FP43" s="123">
        <f t="shared" si="91"/>
        <v>-40</v>
      </c>
      <c r="FQ43" s="123">
        <f t="shared" si="91"/>
        <v>-40</v>
      </c>
      <c r="FR43" s="123">
        <f t="shared" si="91"/>
        <v>-40</v>
      </c>
      <c r="FS43" s="138">
        <f t="shared" si="91"/>
        <v>-40</v>
      </c>
      <c r="FX43" s="201">
        <v>120</v>
      </c>
      <c r="FY43" s="137">
        <f t="shared" ref="FY43:GF43" si="92">FY15+FY29</f>
        <v>-9</v>
      </c>
      <c r="FZ43" s="123">
        <f t="shared" si="92"/>
        <v>-24</v>
      </c>
      <c r="GA43" s="123">
        <f t="shared" si="92"/>
        <v>-40</v>
      </c>
      <c r="GB43" s="123">
        <f t="shared" si="92"/>
        <v>-40</v>
      </c>
      <c r="GC43" s="123">
        <f t="shared" si="92"/>
        <v>-40</v>
      </c>
      <c r="GD43" s="123">
        <f t="shared" si="92"/>
        <v>-40</v>
      </c>
      <c r="GE43" s="123">
        <f t="shared" si="92"/>
        <v>-40</v>
      </c>
      <c r="GF43" s="138">
        <f t="shared" si="92"/>
        <v>-40</v>
      </c>
    </row>
    <row r="44" spans="11:188" x14ac:dyDescent="0.3">
      <c r="K44" s="201">
        <v>140</v>
      </c>
      <c r="L44" s="137">
        <f t="shared" si="14"/>
        <v>-35</v>
      </c>
      <c r="M44" s="123">
        <f t="shared" si="14"/>
        <v>-35</v>
      </c>
      <c r="N44" s="123">
        <f t="shared" si="14"/>
        <v>-40</v>
      </c>
      <c r="O44" s="123">
        <f t="shared" si="14"/>
        <v>-40</v>
      </c>
      <c r="P44" s="123">
        <f t="shared" si="14"/>
        <v>-40</v>
      </c>
      <c r="Q44" s="123">
        <f t="shared" si="14"/>
        <v>-40</v>
      </c>
      <c r="R44" s="123">
        <f t="shared" si="14"/>
        <v>-40</v>
      </c>
      <c r="S44" s="138">
        <f t="shared" si="14"/>
        <v>-40</v>
      </c>
      <c r="X44" s="201">
        <v>140</v>
      </c>
      <c r="Y44" s="137">
        <f t="shared" ref="Y44:AF44" si="93">Y16+Y30</f>
        <v>-30</v>
      </c>
      <c r="Z44" s="123">
        <f t="shared" si="93"/>
        <v>-35</v>
      </c>
      <c r="AA44" s="123">
        <f t="shared" si="93"/>
        <v>-40</v>
      </c>
      <c r="AB44" s="123">
        <f t="shared" si="93"/>
        <v>-40</v>
      </c>
      <c r="AC44" s="123">
        <f t="shared" si="93"/>
        <v>-40</v>
      </c>
      <c r="AD44" s="123">
        <f t="shared" si="93"/>
        <v>-40</v>
      </c>
      <c r="AE44" s="123">
        <f t="shared" si="93"/>
        <v>-40</v>
      </c>
      <c r="AF44" s="138">
        <f t="shared" si="93"/>
        <v>-40</v>
      </c>
      <c r="AK44" s="201">
        <v>140</v>
      </c>
      <c r="AL44" s="137">
        <f t="shared" ref="AL44:AS44" si="94">AL16+AL30</f>
        <v>-35</v>
      </c>
      <c r="AM44" s="123">
        <f t="shared" si="94"/>
        <v>-40</v>
      </c>
      <c r="AN44" s="123">
        <f t="shared" si="94"/>
        <v>-40</v>
      </c>
      <c r="AO44" s="123">
        <f t="shared" si="94"/>
        <v>-40</v>
      </c>
      <c r="AP44" s="123">
        <f t="shared" si="94"/>
        <v>-40</v>
      </c>
      <c r="AQ44" s="123">
        <f t="shared" si="94"/>
        <v>-40</v>
      </c>
      <c r="AR44" s="123">
        <f t="shared" si="94"/>
        <v>-40</v>
      </c>
      <c r="AS44" s="138">
        <f t="shared" si="94"/>
        <v>-40</v>
      </c>
      <c r="AX44" s="201">
        <v>140</v>
      </c>
      <c r="AY44" s="137">
        <f t="shared" ref="AY44:BF44" si="95">AY16+AY30</f>
        <v>-22.5</v>
      </c>
      <c r="AZ44" s="123">
        <f t="shared" si="95"/>
        <v>-30</v>
      </c>
      <c r="BA44" s="123">
        <f t="shared" si="95"/>
        <v>-40</v>
      </c>
      <c r="BB44" s="123">
        <f t="shared" si="95"/>
        <v>-40</v>
      </c>
      <c r="BC44" s="123">
        <f t="shared" si="95"/>
        <v>-40</v>
      </c>
      <c r="BD44" s="123">
        <f t="shared" si="95"/>
        <v>-40</v>
      </c>
      <c r="BE44" s="123">
        <f t="shared" si="95"/>
        <v>-40</v>
      </c>
      <c r="BF44" s="138">
        <f t="shared" si="95"/>
        <v>-40</v>
      </c>
      <c r="BK44" s="201">
        <v>140</v>
      </c>
      <c r="BL44" s="137">
        <f t="shared" ref="BL44:BS44" si="96">BL16+BL30</f>
        <v>-22.5</v>
      </c>
      <c r="BM44" s="123">
        <f t="shared" si="96"/>
        <v>-30</v>
      </c>
      <c r="BN44" s="123">
        <f t="shared" si="96"/>
        <v>-40</v>
      </c>
      <c r="BO44" s="123">
        <f t="shared" si="96"/>
        <v>-40</v>
      </c>
      <c r="BP44" s="123">
        <f t="shared" si="96"/>
        <v>-40</v>
      </c>
      <c r="BQ44" s="123">
        <f t="shared" si="96"/>
        <v>-40</v>
      </c>
      <c r="BR44" s="123">
        <f t="shared" si="96"/>
        <v>-40</v>
      </c>
      <c r="BS44" s="138">
        <f t="shared" si="96"/>
        <v>-40</v>
      </c>
      <c r="BX44" s="201">
        <v>140</v>
      </c>
      <c r="BY44" s="137">
        <f t="shared" ref="BY44:CF44" si="97">BY16+BY30</f>
        <v>-35</v>
      </c>
      <c r="BZ44" s="123">
        <f t="shared" si="97"/>
        <v>-40</v>
      </c>
      <c r="CA44" s="123">
        <f t="shared" si="97"/>
        <v>-40</v>
      </c>
      <c r="CB44" s="123">
        <f t="shared" si="97"/>
        <v>-40</v>
      </c>
      <c r="CC44" s="123">
        <f t="shared" si="97"/>
        <v>-40</v>
      </c>
      <c r="CD44" s="123">
        <f t="shared" si="97"/>
        <v>-40</v>
      </c>
      <c r="CE44" s="123">
        <f t="shared" si="97"/>
        <v>-40</v>
      </c>
      <c r="CF44" s="138">
        <f t="shared" si="97"/>
        <v>-40</v>
      </c>
      <c r="CK44" s="201">
        <v>140</v>
      </c>
      <c r="CL44" s="137">
        <f t="shared" ref="CL44:CS44" si="98">CL16+CL30</f>
        <v>-35</v>
      </c>
      <c r="CM44" s="123">
        <f t="shared" si="98"/>
        <v>-35</v>
      </c>
      <c r="CN44" s="123">
        <f t="shared" si="98"/>
        <v>-40</v>
      </c>
      <c r="CO44" s="123">
        <f t="shared" si="98"/>
        <v>-40</v>
      </c>
      <c r="CP44" s="123">
        <f t="shared" si="98"/>
        <v>-40</v>
      </c>
      <c r="CQ44" s="123">
        <f t="shared" si="98"/>
        <v>-40</v>
      </c>
      <c r="CR44" s="123">
        <f t="shared" si="98"/>
        <v>-40</v>
      </c>
      <c r="CS44" s="138">
        <f t="shared" si="98"/>
        <v>-40</v>
      </c>
      <c r="CX44" s="201">
        <v>140</v>
      </c>
      <c r="CY44" s="137">
        <f t="shared" ref="CY44:DF44" si="99">CY16+CY30</f>
        <v>-3</v>
      </c>
      <c r="CZ44" s="123">
        <f t="shared" si="99"/>
        <v>-8.5</v>
      </c>
      <c r="DA44" s="123">
        <f t="shared" si="99"/>
        <v>-18</v>
      </c>
      <c r="DB44" s="123">
        <f t="shared" si="99"/>
        <v>-27.5</v>
      </c>
      <c r="DC44" s="123">
        <f t="shared" si="99"/>
        <v>-35</v>
      </c>
      <c r="DD44" s="123">
        <f t="shared" si="99"/>
        <v>-40</v>
      </c>
      <c r="DE44" s="123">
        <f t="shared" si="99"/>
        <v>-40</v>
      </c>
      <c r="DF44" s="138">
        <f t="shared" si="99"/>
        <v>-40</v>
      </c>
      <c r="DK44" s="201">
        <v>140</v>
      </c>
      <c r="DL44" s="137">
        <f t="shared" ref="DL44:DS44" si="100">DL16+DL30</f>
        <v>-27.5</v>
      </c>
      <c r="DM44" s="123">
        <f t="shared" si="100"/>
        <v>-35</v>
      </c>
      <c r="DN44" s="123">
        <f t="shared" si="100"/>
        <v>-40</v>
      </c>
      <c r="DO44" s="123">
        <f t="shared" si="100"/>
        <v>-40</v>
      </c>
      <c r="DP44" s="123">
        <f t="shared" si="100"/>
        <v>-40</v>
      </c>
      <c r="DQ44" s="123">
        <f t="shared" si="100"/>
        <v>-40</v>
      </c>
      <c r="DR44" s="123">
        <f t="shared" si="100"/>
        <v>-40</v>
      </c>
      <c r="DS44" s="138">
        <f t="shared" si="100"/>
        <v>-40</v>
      </c>
      <c r="DX44" s="201">
        <v>140</v>
      </c>
      <c r="DY44" s="137">
        <f t="shared" ref="DY44:EF44" si="101">DY16+DY30</f>
        <v>-22.5</v>
      </c>
      <c r="DZ44" s="123">
        <f t="shared" si="101"/>
        <v>-35</v>
      </c>
      <c r="EA44" s="123">
        <f t="shared" si="101"/>
        <v>-40</v>
      </c>
      <c r="EB44" s="123">
        <f t="shared" si="101"/>
        <v>-40</v>
      </c>
      <c r="EC44" s="123">
        <f t="shared" si="101"/>
        <v>-40</v>
      </c>
      <c r="ED44" s="123">
        <f t="shared" si="101"/>
        <v>-40</v>
      </c>
      <c r="EE44" s="123">
        <f t="shared" si="101"/>
        <v>-40</v>
      </c>
      <c r="EF44" s="138">
        <f t="shared" si="101"/>
        <v>-40</v>
      </c>
      <c r="EK44" s="201">
        <v>140</v>
      </c>
      <c r="EL44" s="137">
        <f t="shared" ref="EL44:ES44" si="102">EL16+EL30</f>
        <v>-35</v>
      </c>
      <c r="EM44" s="123">
        <f t="shared" si="102"/>
        <v>-40</v>
      </c>
      <c r="EN44" s="123">
        <f t="shared" si="102"/>
        <v>-40</v>
      </c>
      <c r="EO44" s="123">
        <f t="shared" si="102"/>
        <v>-40</v>
      </c>
      <c r="EP44" s="123">
        <f t="shared" si="102"/>
        <v>-40</v>
      </c>
      <c r="EQ44" s="123">
        <f t="shared" si="102"/>
        <v>-40</v>
      </c>
      <c r="ER44" s="123">
        <f t="shared" si="102"/>
        <v>-40</v>
      </c>
      <c r="ES44" s="138">
        <f t="shared" si="102"/>
        <v>-40</v>
      </c>
      <c r="EX44" s="201">
        <v>140</v>
      </c>
      <c r="EY44" s="137">
        <f t="shared" ref="EY44:FF44" si="103">EY16+EY30</f>
        <v>-30</v>
      </c>
      <c r="EZ44" s="123">
        <f t="shared" si="103"/>
        <v>-35</v>
      </c>
      <c r="FA44" s="123">
        <f t="shared" si="103"/>
        <v>-40</v>
      </c>
      <c r="FB44" s="123">
        <f t="shared" si="103"/>
        <v>-40</v>
      </c>
      <c r="FC44" s="123">
        <f t="shared" si="103"/>
        <v>-40</v>
      </c>
      <c r="FD44" s="123">
        <f t="shared" si="103"/>
        <v>-40</v>
      </c>
      <c r="FE44" s="123">
        <f t="shared" si="103"/>
        <v>-40</v>
      </c>
      <c r="FF44" s="138">
        <f t="shared" si="103"/>
        <v>-40</v>
      </c>
      <c r="FK44" s="201">
        <v>140</v>
      </c>
      <c r="FL44" s="137">
        <f t="shared" ref="FL44:FS44" si="104">FL16+FL30</f>
        <v>-35</v>
      </c>
      <c r="FM44" s="123">
        <f t="shared" si="104"/>
        <v>-40</v>
      </c>
      <c r="FN44" s="123">
        <f t="shared" si="104"/>
        <v>-40</v>
      </c>
      <c r="FO44" s="123">
        <f t="shared" si="104"/>
        <v>-40</v>
      </c>
      <c r="FP44" s="123">
        <f t="shared" si="104"/>
        <v>-40</v>
      </c>
      <c r="FQ44" s="123">
        <f t="shared" si="104"/>
        <v>-40</v>
      </c>
      <c r="FR44" s="123">
        <f t="shared" si="104"/>
        <v>-40</v>
      </c>
      <c r="FS44" s="138">
        <f t="shared" si="104"/>
        <v>-40</v>
      </c>
      <c r="FX44" s="201">
        <v>140</v>
      </c>
      <c r="FY44" s="137">
        <f t="shared" ref="FY44:GF44" si="105">FY16+FY30</f>
        <v>-15</v>
      </c>
      <c r="FZ44" s="123">
        <f t="shared" si="105"/>
        <v>-30</v>
      </c>
      <c r="GA44" s="123">
        <f t="shared" si="105"/>
        <v>-40</v>
      </c>
      <c r="GB44" s="123">
        <f t="shared" si="105"/>
        <v>-40</v>
      </c>
      <c r="GC44" s="123">
        <f t="shared" si="105"/>
        <v>-40</v>
      </c>
      <c r="GD44" s="123">
        <f t="shared" si="105"/>
        <v>-40</v>
      </c>
      <c r="GE44" s="123">
        <f t="shared" si="105"/>
        <v>-40</v>
      </c>
      <c r="GF44" s="138">
        <f t="shared" si="105"/>
        <v>-40</v>
      </c>
    </row>
    <row r="45" spans="11:188" x14ac:dyDescent="0.3">
      <c r="K45" s="201">
        <v>160</v>
      </c>
      <c r="L45" s="137">
        <f t="shared" si="14"/>
        <v>-35</v>
      </c>
      <c r="M45" s="123">
        <f t="shared" si="14"/>
        <v>-35</v>
      </c>
      <c r="N45" s="123">
        <f t="shared" si="14"/>
        <v>-40</v>
      </c>
      <c r="O45" s="123">
        <f t="shared" si="14"/>
        <v>-40</v>
      </c>
      <c r="P45" s="123">
        <f t="shared" si="14"/>
        <v>-40</v>
      </c>
      <c r="Q45" s="123">
        <f t="shared" si="14"/>
        <v>-40</v>
      </c>
      <c r="R45" s="123">
        <f t="shared" si="14"/>
        <v>-40</v>
      </c>
      <c r="S45" s="138">
        <f t="shared" si="14"/>
        <v>-40</v>
      </c>
      <c r="X45" s="201">
        <v>160</v>
      </c>
      <c r="Y45" s="137">
        <f t="shared" ref="Y45:AF45" si="106">Y17+Y31</f>
        <v>-30</v>
      </c>
      <c r="Z45" s="123">
        <f t="shared" si="106"/>
        <v>-35</v>
      </c>
      <c r="AA45" s="123">
        <f t="shared" si="106"/>
        <v>-40</v>
      </c>
      <c r="AB45" s="123">
        <f t="shared" si="106"/>
        <v>-40</v>
      </c>
      <c r="AC45" s="123">
        <f t="shared" si="106"/>
        <v>-40</v>
      </c>
      <c r="AD45" s="123">
        <f t="shared" si="106"/>
        <v>-40</v>
      </c>
      <c r="AE45" s="123">
        <f t="shared" si="106"/>
        <v>-40</v>
      </c>
      <c r="AF45" s="138">
        <f t="shared" si="106"/>
        <v>-40</v>
      </c>
      <c r="AK45" s="201">
        <v>160</v>
      </c>
      <c r="AL45" s="137">
        <f t="shared" ref="AL45:AS45" si="107">AL17+AL31</f>
        <v>-35</v>
      </c>
      <c r="AM45" s="123">
        <f t="shared" si="107"/>
        <v>-40</v>
      </c>
      <c r="AN45" s="123">
        <f t="shared" si="107"/>
        <v>-40</v>
      </c>
      <c r="AO45" s="123">
        <f t="shared" si="107"/>
        <v>-40</v>
      </c>
      <c r="AP45" s="123">
        <f t="shared" si="107"/>
        <v>-40</v>
      </c>
      <c r="AQ45" s="123">
        <f t="shared" si="107"/>
        <v>-40</v>
      </c>
      <c r="AR45" s="123">
        <f t="shared" si="107"/>
        <v>-40</v>
      </c>
      <c r="AS45" s="138">
        <f t="shared" si="107"/>
        <v>-40</v>
      </c>
      <c r="AX45" s="201">
        <v>160</v>
      </c>
      <c r="AY45" s="137">
        <f t="shared" ref="AY45:BF45" si="108">AY17+AY31</f>
        <v>-22.5</v>
      </c>
      <c r="AZ45" s="123">
        <f t="shared" si="108"/>
        <v>-30</v>
      </c>
      <c r="BA45" s="123">
        <f t="shared" si="108"/>
        <v>-40</v>
      </c>
      <c r="BB45" s="123">
        <f t="shared" si="108"/>
        <v>-40</v>
      </c>
      <c r="BC45" s="123">
        <f t="shared" si="108"/>
        <v>-40</v>
      </c>
      <c r="BD45" s="123">
        <f t="shared" si="108"/>
        <v>-40</v>
      </c>
      <c r="BE45" s="123">
        <f t="shared" si="108"/>
        <v>-40</v>
      </c>
      <c r="BF45" s="138">
        <f t="shared" si="108"/>
        <v>-40</v>
      </c>
      <c r="BK45" s="201">
        <v>160</v>
      </c>
      <c r="BL45" s="137">
        <f t="shared" ref="BL45:BS45" si="109">BL17+BL31</f>
        <v>-22.5</v>
      </c>
      <c r="BM45" s="123">
        <f t="shared" si="109"/>
        <v>-30</v>
      </c>
      <c r="BN45" s="123">
        <f t="shared" si="109"/>
        <v>-40</v>
      </c>
      <c r="BO45" s="123">
        <f t="shared" si="109"/>
        <v>-40</v>
      </c>
      <c r="BP45" s="123">
        <f t="shared" si="109"/>
        <v>-40</v>
      </c>
      <c r="BQ45" s="123">
        <f t="shared" si="109"/>
        <v>-40</v>
      </c>
      <c r="BR45" s="123">
        <f t="shared" si="109"/>
        <v>-40</v>
      </c>
      <c r="BS45" s="138">
        <f t="shared" si="109"/>
        <v>-40</v>
      </c>
      <c r="BX45" s="201">
        <v>160</v>
      </c>
      <c r="BY45" s="137">
        <f t="shared" ref="BY45:CF45" si="110">BY17+BY31</f>
        <v>-35</v>
      </c>
      <c r="BZ45" s="123">
        <f t="shared" si="110"/>
        <v>-40</v>
      </c>
      <c r="CA45" s="123">
        <f t="shared" si="110"/>
        <v>-40</v>
      </c>
      <c r="CB45" s="123">
        <f t="shared" si="110"/>
        <v>-40</v>
      </c>
      <c r="CC45" s="123">
        <f t="shared" si="110"/>
        <v>-40</v>
      </c>
      <c r="CD45" s="123">
        <f t="shared" si="110"/>
        <v>-40</v>
      </c>
      <c r="CE45" s="123">
        <f t="shared" si="110"/>
        <v>-40</v>
      </c>
      <c r="CF45" s="138">
        <f t="shared" si="110"/>
        <v>-40</v>
      </c>
      <c r="CK45" s="201">
        <v>160</v>
      </c>
      <c r="CL45" s="137">
        <f t="shared" ref="CL45:CS45" si="111">CL17+CL31</f>
        <v>-35</v>
      </c>
      <c r="CM45" s="123">
        <f t="shared" si="111"/>
        <v>-35</v>
      </c>
      <c r="CN45" s="123">
        <f t="shared" si="111"/>
        <v>-40</v>
      </c>
      <c r="CO45" s="123">
        <f t="shared" si="111"/>
        <v>-40</v>
      </c>
      <c r="CP45" s="123">
        <f t="shared" si="111"/>
        <v>-40</v>
      </c>
      <c r="CQ45" s="123">
        <f t="shared" si="111"/>
        <v>-40</v>
      </c>
      <c r="CR45" s="123">
        <f t="shared" si="111"/>
        <v>-40</v>
      </c>
      <c r="CS45" s="138">
        <f t="shared" si="111"/>
        <v>-40</v>
      </c>
      <c r="CX45" s="201">
        <v>160</v>
      </c>
      <c r="CY45" s="137">
        <f t="shared" ref="CY45:DF45" si="112">CY17+CY31</f>
        <v>-3</v>
      </c>
      <c r="CZ45" s="123">
        <f t="shared" si="112"/>
        <v>-8.5</v>
      </c>
      <c r="DA45" s="123">
        <f t="shared" si="112"/>
        <v>-18</v>
      </c>
      <c r="DB45" s="123">
        <f t="shared" si="112"/>
        <v>-27.5</v>
      </c>
      <c r="DC45" s="123">
        <f t="shared" si="112"/>
        <v>-35</v>
      </c>
      <c r="DD45" s="123">
        <f t="shared" si="112"/>
        <v>-40</v>
      </c>
      <c r="DE45" s="123">
        <f t="shared" si="112"/>
        <v>-40</v>
      </c>
      <c r="DF45" s="138">
        <f t="shared" si="112"/>
        <v>-40</v>
      </c>
      <c r="DK45" s="201">
        <v>160</v>
      </c>
      <c r="DL45" s="137">
        <f t="shared" ref="DL45:DS45" si="113">DL17+DL31</f>
        <v>-27.5</v>
      </c>
      <c r="DM45" s="123">
        <f t="shared" si="113"/>
        <v>-35</v>
      </c>
      <c r="DN45" s="123">
        <f t="shared" si="113"/>
        <v>-40</v>
      </c>
      <c r="DO45" s="123">
        <f t="shared" si="113"/>
        <v>-40</v>
      </c>
      <c r="DP45" s="123">
        <f t="shared" si="113"/>
        <v>-40</v>
      </c>
      <c r="DQ45" s="123">
        <f t="shared" si="113"/>
        <v>-40</v>
      </c>
      <c r="DR45" s="123">
        <f t="shared" si="113"/>
        <v>-40</v>
      </c>
      <c r="DS45" s="138">
        <f t="shared" si="113"/>
        <v>-40</v>
      </c>
      <c r="DX45" s="201">
        <v>160</v>
      </c>
      <c r="DY45" s="137">
        <f t="shared" ref="DY45:EF45" si="114">DY17+DY31</f>
        <v>-22.5</v>
      </c>
      <c r="DZ45" s="123">
        <f t="shared" si="114"/>
        <v>-35</v>
      </c>
      <c r="EA45" s="123">
        <f t="shared" si="114"/>
        <v>-40</v>
      </c>
      <c r="EB45" s="123">
        <f t="shared" si="114"/>
        <v>-40</v>
      </c>
      <c r="EC45" s="123">
        <f t="shared" si="114"/>
        <v>-40</v>
      </c>
      <c r="ED45" s="123">
        <f t="shared" si="114"/>
        <v>-40</v>
      </c>
      <c r="EE45" s="123">
        <f t="shared" si="114"/>
        <v>-40</v>
      </c>
      <c r="EF45" s="138">
        <f t="shared" si="114"/>
        <v>-40</v>
      </c>
      <c r="EK45" s="201">
        <v>160</v>
      </c>
      <c r="EL45" s="137">
        <f t="shared" ref="EL45:ES45" si="115">EL17+EL31</f>
        <v>-35</v>
      </c>
      <c r="EM45" s="123">
        <f t="shared" si="115"/>
        <v>-40</v>
      </c>
      <c r="EN45" s="123">
        <f t="shared" si="115"/>
        <v>-40</v>
      </c>
      <c r="EO45" s="123">
        <f t="shared" si="115"/>
        <v>-40</v>
      </c>
      <c r="EP45" s="123">
        <f t="shared" si="115"/>
        <v>-40</v>
      </c>
      <c r="EQ45" s="123">
        <f t="shared" si="115"/>
        <v>-40</v>
      </c>
      <c r="ER45" s="123">
        <f t="shared" si="115"/>
        <v>-40</v>
      </c>
      <c r="ES45" s="138">
        <f t="shared" si="115"/>
        <v>-40</v>
      </c>
      <c r="EX45" s="201">
        <v>160</v>
      </c>
      <c r="EY45" s="137">
        <f t="shared" ref="EY45:FF45" si="116">EY17+EY31</f>
        <v>-30</v>
      </c>
      <c r="EZ45" s="123">
        <f t="shared" si="116"/>
        <v>-35</v>
      </c>
      <c r="FA45" s="123">
        <f t="shared" si="116"/>
        <v>-40</v>
      </c>
      <c r="FB45" s="123">
        <f t="shared" si="116"/>
        <v>-40</v>
      </c>
      <c r="FC45" s="123">
        <f t="shared" si="116"/>
        <v>-40</v>
      </c>
      <c r="FD45" s="123">
        <f t="shared" si="116"/>
        <v>-40</v>
      </c>
      <c r="FE45" s="123">
        <f t="shared" si="116"/>
        <v>-40</v>
      </c>
      <c r="FF45" s="138">
        <f t="shared" si="116"/>
        <v>-40</v>
      </c>
      <c r="FK45" s="201">
        <v>160</v>
      </c>
      <c r="FL45" s="137">
        <f t="shared" ref="FL45:FS45" si="117">FL17+FL31</f>
        <v>-35</v>
      </c>
      <c r="FM45" s="123">
        <f t="shared" si="117"/>
        <v>-40</v>
      </c>
      <c r="FN45" s="123">
        <f t="shared" si="117"/>
        <v>-40</v>
      </c>
      <c r="FO45" s="123">
        <f t="shared" si="117"/>
        <v>-40</v>
      </c>
      <c r="FP45" s="123">
        <f t="shared" si="117"/>
        <v>-40</v>
      </c>
      <c r="FQ45" s="123">
        <f t="shared" si="117"/>
        <v>-40</v>
      </c>
      <c r="FR45" s="123">
        <f t="shared" si="117"/>
        <v>-40</v>
      </c>
      <c r="FS45" s="138">
        <f t="shared" si="117"/>
        <v>-40</v>
      </c>
      <c r="FX45" s="201">
        <v>160</v>
      </c>
      <c r="FY45" s="137">
        <f t="shared" ref="FY45:GF45" si="118">FY17+FY31</f>
        <v>-15</v>
      </c>
      <c r="FZ45" s="123">
        <f t="shared" si="118"/>
        <v>-30</v>
      </c>
      <c r="GA45" s="123">
        <f t="shared" si="118"/>
        <v>-40</v>
      </c>
      <c r="GB45" s="123">
        <f t="shared" si="118"/>
        <v>-40</v>
      </c>
      <c r="GC45" s="123">
        <f t="shared" si="118"/>
        <v>-40</v>
      </c>
      <c r="GD45" s="123">
        <f t="shared" si="118"/>
        <v>-40</v>
      </c>
      <c r="GE45" s="123">
        <f t="shared" si="118"/>
        <v>-40</v>
      </c>
      <c r="GF45" s="138">
        <f t="shared" si="118"/>
        <v>-40</v>
      </c>
    </row>
    <row r="46" spans="11:188" ht="15" thickBot="1" x14ac:dyDescent="0.35">
      <c r="K46" s="178">
        <v>180</v>
      </c>
      <c r="L46" s="139">
        <f>L18+L32</f>
        <v>-35</v>
      </c>
      <c r="M46" s="125">
        <f t="shared" si="14"/>
        <v>-35</v>
      </c>
      <c r="N46" s="125">
        <f t="shared" si="14"/>
        <v>-40</v>
      </c>
      <c r="O46" s="125">
        <f t="shared" si="14"/>
        <v>-40</v>
      </c>
      <c r="P46" s="125">
        <f t="shared" si="14"/>
        <v>-40</v>
      </c>
      <c r="Q46" s="125">
        <f t="shared" si="14"/>
        <v>-40</v>
      </c>
      <c r="R46" s="125">
        <f t="shared" si="14"/>
        <v>-40</v>
      </c>
      <c r="S46" s="140">
        <f t="shared" si="14"/>
        <v>-40</v>
      </c>
      <c r="X46" s="178">
        <v>180</v>
      </c>
      <c r="Y46" s="139">
        <f t="shared" ref="Y46:AF46" si="119">Y18+Y32</f>
        <v>-30</v>
      </c>
      <c r="Z46" s="125">
        <f t="shared" si="119"/>
        <v>-35</v>
      </c>
      <c r="AA46" s="125">
        <f t="shared" si="119"/>
        <v>-40</v>
      </c>
      <c r="AB46" s="125">
        <f t="shared" si="119"/>
        <v>-40</v>
      </c>
      <c r="AC46" s="125">
        <f t="shared" si="119"/>
        <v>-40</v>
      </c>
      <c r="AD46" s="125">
        <f t="shared" si="119"/>
        <v>-40</v>
      </c>
      <c r="AE46" s="125">
        <f t="shared" si="119"/>
        <v>-40</v>
      </c>
      <c r="AF46" s="140">
        <f t="shared" si="119"/>
        <v>-40</v>
      </c>
      <c r="AK46" s="178">
        <v>180</v>
      </c>
      <c r="AL46" s="139">
        <f t="shared" ref="AL46:AS46" si="120">AL18+AL32</f>
        <v>-35</v>
      </c>
      <c r="AM46" s="125">
        <f t="shared" si="120"/>
        <v>-40</v>
      </c>
      <c r="AN46" s="125">
        <f t="shared" si="120"/>
        <v>-40</v>
      </c>
      <c r="AO46" s="125">
        <f t="shared" si="120"/>
        <v>-40</v>
      </c>
      <c r="AP46" s="125">
        <f t="shared" si="120"/>
        <v>-40</v>
      </c>
      <c r="AQ46" s="125">
        <f t="shared" si="120"/>
        <v>-40</v>
      </c>
      <c r="AR46" s="125">
        <f t="shared" si="120"/>
        <v>-40</v>
      </c>
      <c r="AS46" s="140">
        <f t="shared" si="120"/>
        <v>-40</v>
      </c>
      <c r="AX46" s="178">
        <v>180</v>
      </c>
      <c r="AY46" s="139">
        <f t="shared" ref="AY46:BF46" si="121">AY18+AY32</f>
        <v>-22.5</v>
      </c>
      <c r="AZ46" s="125">
        <f t="shared" si="121"/>
        <v>-30</v>
      </c>
      <c r="BA46" s="125">
        <f t="shared" si="121"/>
        <v>-40</v>
      </c>
      <c r="BB46" s="125">
        <f t="shared" si="121"/>
        <v>-40</v>
      </c>
      <c r="BC46" s="125">
        <f t="shared" si="121"/>
        <v>-40</v>
      </c>
      <c r="BD46" s="125">
        <f t="shared" si="121"/>
        <v>-40</v>
      </c>
      <c r="BE46" s="125">
        <f t="shared" si="121"/>
        <v>-40</v>
      </c>
      <c r="BF46" s="140">
        <f t="shared" si="121"/>
        <v>-40</v>
      </c>
      <c r="BK46" s="178">
        <v>180</v>
      </c>
      <c r="BL46" s="139">
        <f t="shared" ref="BL46:BS46" si="122">BL18+BL32</f>
        <v>-22.5</v>
      </c>
      <c r="BM46" s="125">
        <f t="shared" si="122"/>
        <v>-30</v>
      </c>
      <c r="BN46" s="125">
        <f t="shared" si="122"/>
        <v>-40</v>
      </c>
      <c r="BO46" s="125">
        <f t="shared" si="122"/>
        <v>-40</v>
      </c>
      <c r="BP46" s="125">
        <f t="shared" si="122"/>
        <v>-40</v>
      </c>
      <c r="BQ46" s="125">
        <f t="shared" si="122"/>
        <v>-40</v>
      </c>
      <c r="BR46" s="125">
        <f t="shared" si="122"/>
        <v>-40</v>
      </c>
      <c r="BS46" s="140">
        <f t="shared" si="122"/>
        <v>-40</v>
      </c>
      <c r="BX46" s="178">
        <v>180</v>
      </c>
      <c r="BY46" s="139">
        <f t="shared" ref="BY46:CF46" si="123">BY18+BY32</f>
        <v>-35</v>
      </c>
      <c r="BZ46" s="125">
        <f t="shared" si="123"/>
        <v>-40</v>
      </c>
      <c r="CA46" s="125">
        <f t="shared" si="123"/>
        <v>-40</v>
      </c>
      <c r="CB46" s="125">
        <f t="shared" si="123"/>
        <v>-40</v>
      </c>
      <c r="CC46" s="125">
        <f t="shared" si="123"/>
        <v>-40</v>
      </c>
      <c r="CD46" s="125">
        <f t="shared" si="123"/>
        <v>-40</v>
      </c>
      <c r="CE46" s="125">
        <f t="shared" si="123"/>
        <v>-40</v>
      </c>
      <c r="CF46" s="140">
        <f t="shared" si="123"/>
        <v>-40</v>
      </c>
      <c r="CK46" s="178">
        <v>180</v>
      </c>
      <c r="CL46" s="139">
        <f t="shared" ref="CL46:CS46" si="124">CL18+CL32</f>
        <v>-35</v>
      </c>
      <c r="CM46" s="125">
        <f t="shared" si="124"/>
        <v>-35</v>
      </c>
      <c r="CN46" s="125">
        <f t="shared" si="124"/>
        <v>-40</v>
      </c>
      <c r="CO46" s="125">
        <f t="shared" si="124"/>
        <v>-40</v>
      </c>
      <c r="CP46" s="125">
        <f t="shared" si="124"/>
        <v>-40</v>
      </c>
      <c r="CQ46" s="125">
        <f t="shared" si="124"/>
        <v>-40</v>
      </c>
      <c r="CR46" s="125">
        <f t="shared" si="124"/>
        <v>-40</v>
      </c>
      <c r="CS46" s="140">
        <f t="shared" si="124"/>
        <v>-40</v>
      </c>
      <c r="CX46" s="178">
        <v>180</v>
      </c>
      <c r="CY46" s="139">
        <f t="shared" ref="CY46:DF46" si="125">CY18+CY32</f>
        <v>-3</v>
      </c>
      <c r="CZ46" s="125">
        <f t="shared" si="125"/>
        <v>-8.5</v>
      </c>
      <c r="DA46" s="125">
        <f t="shared" si="125"/>
        <v>-18</v>
      </c>
      <c r="DB46" s="125">
        <f t="shared" si="125"/>
        <v>-27.5</v>
      </c>
      <c r="DC46" s="125">
        <f t="shared" si="125"/>
        <v>-35</v>
      </c>
      <c r="DD46" s="125">
        <f t="shared" si="125"/>
        <v>-40</v>
      </c>
      <c r="DE46" s="125">
        <f t="shared" si="125"/>
        <v>-40</v>
      </c>
      <c r="DF46" s="140">
        <f t="shared" si="125"/>
        <v>-40</v>
      </c>
      <c r="DK46" s="178">
        <v>180</v>
      </c>
      <c r="DL46" s="139">
        <f t="shared" ref="DL46:DS46" si="126">DL18+DL32</f>
        <v>-27.5</v>
      </c>
      <c r="DM46" s="125">
        <f t="shared" si="126"/>
        <v>-35</v>
      </c>
      <c r="DN46" s="125">
        <f t="shared" si="126"/>
        <v>-40</v>
      </c>
      <c r="DO46" s="125">
        <f t="shared" si="126"/>
        <v>-40</v>
      </c>
      <c r="DP46" s="125">
        <f t="shared" si="126"/>
        <v>-40</v>
      </c>
      <c r="DQ46" s="125">
        <f t="shared" si="126"/>
        <v>-40</v>
      </c>
      <c r="DR46" s="125">
        <f t="shared" si="126"/>
        <v>-40</v>
      </c>
      <c r="DS46" s="140">
        <f t="shared" si="126"/>
        <v>-40</v>
      </c>
      <c r="DX46" s="178">
        <v>180</v>
      </c>
      <c r="DY46" s="139">
        <f t="shared" ref="DY46:EF46" si="127">DY18+DY32</f>
        <v>-22.5</v>
      </c>
      <c r="DZ46" s="125">
        <f t="shared" si="127"/>
        <v>-35</v>
      </c>
      <c r="EA46" s="125">
        <f t="shared" si="127"/>
        <v>-40</v>
      </c>
      <c r="EB46" s="125">
        <f t="shared" si="127"/>
        <v>-40</v>
      </c>
      <c r="EC46" s="125">
        <f t="shared" si="127"/>
        <v>-40</v>
      </c>
      <c r="ED46" s="125">
        <f t="shared" si="127"/>
        <v>-40</v>
      </c>
      <c r="EE46" s="125">
        <f t="shared" si="127"/>
        <v>-40</v>
      </c>
      <c r="EF46" s="140">
        <f t="shared" si="127"/>
        <v>-40</v>
      </c>
      <c r="EK46" s="178">
        <v>180</v>
      </c>
      <c r="EL46" s="139">
        <f t="shared" ref="EL46:ES46" si="128">EL18+EL32</f>
        <v>-35</v>
      </c>
      <c r="EM46" s="125">
        <f t="shared" si="128"/>
        <v>-40</v>
      </c>
      <c r="EN46" s="125">
        <f t="shared" si="128"/>
        <v>-40</v>
      </c>
      <c r="EO46" s="125">
        <f t="shared" si="128"/>
        <v>-40</v>
      </c>
      <c r="EP46" s="125">
        <f t="shared" si="128"/>
        <v>-40</v>
      </c>
      <c r="EQ46" s="125">
        <f t="shared" si="128"/>
        <v>-40</v>
      </c>
      <c r="ER46" s="125">
        <f t="shared" si="128"/>
        <v>-40</v>
      </c>
      <c r="ES46" s="140">
        <f t="shared" si="128"/>
        <v>-40</v>
      </c>
      <c r="EX46" s="178">
        <v>180</v>
      </c>
      <c r="EY46" s="139">
        <f t="shared" ref="EY46:FF46" si="129">EY18+EY32</f>
        <v>-30</v>
      </c>
      <c r="EZ46" s="125">
        <f t="shared" si="129"/>
        <v>-35</v>
      </c>
      <c r="FA46" s="125">
        <f t="shared" si="129"/>
        <v>-40</v>
      </c>
      <c r="FB46" s="125">
        <f t="shared" si="129"/>
        <v>-40</v>
      </c>
      <c r="FC46" s="125">
        <f t="shared" si="129"/>
        <v>-40</v>
      </c>
      <c r="FD46" s="125">
        <f t="shared" si="129"/>
        <v>-40</v>
      </c>
      <c r="FE46" s="125">
        <f t="shared" si="129"/>
        <v>-40</v>
      </c>
      <c r="FF46" s="140">
        <f t="shared" si="129"/>
        <v>-40</v>
      </c>
      <c r="FK46" s="178">
        <v>180</v>
      </c>
      <c r="FL46" s="139">
        <f t="shared" ref="FL46:FS46" si="130">FL18+FL32</f>
        <v>-35</v>
      </c>
      <c r="FM46" s="125">
        <f t="shared" si="130"/>
        <v>-40</v>
      </c>
      <c r="FN46" s="125">
        <f t="shared" si="130"/>
        <v>-40</v>
      </c>
      <c r="FO46" s="125">
        <f t="shared" si="130"/>
        <v>-40</v>
      </c>
      <c r="FP46" s="125">
        <f t="shared" si="130"/>
        <v>-40</v>
      </c>
      <c r="FQ46" s="125">
        <f t="shared" si="130"/>
        <v>-40</v>
      </c>
      <c r="FR46" s="125">
        <f t="shared" si="130"/>
        <v>-40</v>
      </c>
      <c r="FS46" s="140">
        <f t="shared" si="130"/>
        <v>-40</v>
      </c>
      <c r="FX46" s="178">
        <v>180</v>
      </c>
      <c r="FY46" s="139">
        <f t="shared" ref="FY46:GF46" si="131">FY18+FY32</f>
        <v>-15</v>
      </c>
      <c r="FZ46" s="125">
        <f t="shared" si="131"/>
        <v>-30</v>
      </c>
      <c r="GA46" s="125">
        <f t="shared" si="131"/>
        <v>-40</v>
      </c>
      <c r="GB46" s="125">
        <f t="shared" si="131"/>
        <v>-40</v>
      </c>
      <c r="GC46" s="125">
        <f t="shared" si="131"/>
        <v>-40</v>
      </c>
      <c r="GD46" s="125">
        <f t="shared" si="131"/>
        <v>-40</v>
      </c>
      <c r="GE46" s="125">
        <f t="shared" si="131"/>
        <v>-40</v>
      </c>
      <c r="GF46" s="140">
        <f t="shared" si="131"/>
        <v>-40</v>
      </c>
    </row>
    <row r="47" spans="11:188" ht="15" thickBot="1" x14ac:dyDescent="0.35"/>
    <row r="48" spans="11:188" ht="15" thickBot="1" x14ac:dyDescent="0.35">
      <c r="L48" s="412" t="s">
        <v>567</v>
      </c>
      <c r="M48" s="428"/>
      <c r="N48" s="428"/>
      <c r="O48" s="428"/>
      <c r="P48" s="428"/>
      <c r="Q48" s="428"/>
      <c r="R48" s="428"/>
      <c r="S48" s="413"/>
      <c r="Y48" s="412" t="s">
        <v>567</v>
      </c>
      <c r="Z48" s="428"/>
      <c r="AA48" s="428"/>
      <c r="AB48" s="428"/>
      <c r="AC48" s="428"/>
      <c r="AD48" s="428"/>
      <c r="AE48" s="428"/>
      <c r="AF48" s="413"/>
      <c r="AL48" s="412" t="s">
        <v>567</v>
      </c>
      <c r="AM48" s="428"/>
      <c r="AN48" s="428"/>
      <c r="AO48" s="428"/>
      <c r="AP48" s="428"/>
      <c r="AQ48" s="428"/>
      <c r="AR48" s="428"/>
      <c r="AS48" s="413"/>
      <c r="AY48" s="412" t="s">
        <v>567</v>
      </c>
      <c r="AZ48" s="428"/>
      <c r="BA48" s="428"/>
      <c r="BB48" s="428"/>
      <c r="BC48" s="428"/>
      <c r="BD48" s="428"/>
      <c r="BE48" s="428"/>
      <c r="BF48" s="413"/>
      <c r="BL48" s="412" t="s">
        <v>567</v>
      </c>
      <c r="BM48" s="428"/>
      <c r="BN48" s="428"/>
      <c r="BO48" s="428"/>
      <c r="BP48" s="428"/>
      <c r="BQ48" s="428"/>
      <c r="BR48" s="428"/>
      <c r="BS48" s="413"/>
      <c r="BY48" s="412" t="s">
        <v>567</v>
      </c>
      <c r="BZ48" s="428"/>
      <c r="CA48" s="428"/>
      <c r="CB48" s="428"/>
      <c r="CC48" s="428"/>
      <c r="CD48" s="428"/>
      <c r="CE48" s="428"/>
      <c r="CF48" s="413"/>
      <c r="CL48" s="412" t="s">
        <v>567</v>
      </c>
      <c r="CM48" s="428"/>
      <c r="CN48" s="428"/>
      <c r="CO48" s="428"/>
      <c r="CP48" s="428"/>
      <c r="CQ48" s="428"/>
      <c r="CR48" s="428"/>
      <c r="CS48" s="413"/>
      <c r="CY48" s="412" t="s">
        <v>567</v>
      </c>
      <c r="CZ48" s="428"/>
      <c r="DA48" s="428"/>
      <c r="DB48" s="428"/>
      <c r="DC48" s="428"/>
      <c r="DD48" s="428"/>
      <c r="DE48" s="428"/>
      <c r="DF48" s="413"/>
      <c r="DL48" s="412" t="s">
        <v>567</v>
      </c>
      <c r="DM48" s="428"/>
      <c r="DN48" s="428"/>
      <c r="DO48" s="428"/>
      <c r="DP48" s="428"/>
      <c r="DQ48" s="428"/>
      <c r="DR48" s="428"/>
      <c r="DS48" s="413"/>
      <c r="DY48" s="412" t="s">
        <v>567</v>
      </c>
      <c r="DZ48" s="428"/>
      <c r="EA48" s="428"/>
      <c r="EB48" s="428"/>
      <c r="EC48" s="428"/>
      <c r="ED48" s="428"/>
      <c r="EE48" s="428"/>
      <c r="EF48" s="413"/>
      <c r="EL48" s="412" t="s">
        <v>567</v>
      </c>
      <c r="EM48" s="428"/>
      <c r="EN48" s="428"/>
      <c r="EO48" s="428"/>
      <c r="EP48" s="428"/>
      <c r="EQ48" s="428"/>
      <c r="ER48" s="428"/>
      <c r="ES48" s="413"/>
      <c r="EY48" s="412" t="s">
        <v>567</v>
      </c>
      <c r="EZ48" s="428"/>
      <c r="FA48" s="428"/>
      <c r="FB48" s="428"/>
      <c r="FC48" s="428"/>
      <c r="FD48" s="428"/>
      <c r="FE48" s="428"/>
      <c r="FF48" s="413"/>
      <c r="FL48" s="412" t="s">
        <v>567</v>
      </c>
      <c r="FM48" s="428"/>
      <c r="FN48" s="428"/>
      <c r="FO48" s="428"/>
      <c r="FP48" s="428"/>
      <c r="FQ48" s="428"/>
      <c r="FR48" s="428"/>
      <c r="FS48" s="413"/>
      <c r="FY48" s="412" t="s">
        <v>567</v>
      </c>
      <c r="FZ48" s="428"/>
      <c r="GA48" s="428"/>
      <c r="GB48" s="428"/>
      <c r="GC48" s="428"/>
      <c r="GD48" s="428"/>
      <c r="GE48" s="428"/>
      <c r="GF48" s="413"/>
    </row>
    <row r="49" spans="8:188" ht="15" thickBot="1" x14ac:dyDescent="0.35">
      <c r="L49" s="412" t="s">
        <v>568</v>
      </c>
      <c r="M49" s="428"/>
      <c r="N49" s="428"/>
      <c r="O49" s="428"/>
      <c r="P49" s="428"/>
      <c r="Q49" s="428"/>
      <c r="R49" s="428"/>
      <c r="S49" s="413"/>
      <c r="Y49" s="412" t="s">
        <v>568</v>
      </c>
      <c r="Z49" s="428"/>
      <c r="AA49" s="428"/>
      <c r="AB49" s="428"/>
      <c r="AC49" s="428"/>
      <c r="AD49" s="428"/>
      <c r="AE49" s="428"/>
      <c r="AF49" s="413"/>
      <c r="AL49" s="412" t="s">
        <v>568</v>
      </c>
      <c r="AM49" s="428"/>
      <c r="AN49" s="428"/>
      <c r="AO49" s="428"/>
      <c r="AP49" s="428"/>
      <c r="AQ49" s="428"/>
      <c r="AR49" s="428"/>
      <c r="AS49" s="413"/>
      <c r="AY49" s="412" t="s">
        <v>568</v>
      </c>
      <c r="AZ49" s="428"/>
      <c r="BA49" s="428"/>
      <c r="BB49" s="428"/>
      <c r="BC49" s="428"/>
      <c r="BD49" s="428"/>
      <c r="BE49" s="428"/>
      <c r="BF49" s="413"/>
      <c r="BL49" s="412" t="s">
        <v>568</v>
      </c>
      <c r="BM49" s="428"/>
      <c r="BN49" s="428"/>
      <c r="BO49" s="428"/>
      <c r="BP49" s="428"/>
      <c r="BQ49" s="428"/>
      <c r="BR49" s="428"/>
      <c r="BS49" s="413"/>
      <c r="BY49" s="412" t="s">
        <v>568</v>
      </c>
      <c r="BZ49" s="428"/>
      <c r="CA49" s="428"/>
      <c r="CB49" s="428"/>
      <c r="CC49" s="428"/>
      <c r="CD49" s="428"/>
      <c r="CE49" s="428"/>
      <c r="CF49" s="413"/>
      <c r="CL49" s="412" t="s">
        <v>568</v>
      </c>
      <c r="CM49" s="428"/>
      <c r="CN49" s="428"/>
      <c r="CO49" s="428"/>
      <c r="CP49" s="428"/>
      <c r="CQ49" s="428"/>
      <c r="CR49" s="428"/>
      <c r="CS49" s="413"/>
      <c r="CY49" s="412" t="s">
        <v>568</v>
      </c>
      <c r="CZ49" s="428"/>
      <c r="DA49" s="428"/>
      <c r="DB49" s="428"/>
      <c r="DC49" s="428"/>
      <c r="DD49" s="428"/>
      <c r="DE49" s="428"/>
      <c r="DF49" s="413"/>
      <c r="DL49" s="412" t="s">
        <v>568</v>
      </c>
      <c r="DM49" s="428"/>
      <c r="DN49" s="428"/>
      <c r="DO49" s="428"/>
      <c r="DP49" s="428"/>
      <c r="DQ49" s="428"/>
      <c r="DR49" s="428"/>
      <c r="DS49" s="413"/>
      <c r="DY49" s="412" t="s">
        <v>568</v>
      </c>
      <c r="DZ49" s="428"/>
      <c r="EA49" s="428"/>
      <c r="EB49" s="428"/>
      <c r="EC49" s="428"/>
      <c r="ED49" s="428"/>
      <c r="EE49" s="428"/>
      <c r="EF49" s="413"/>
      <c r="EL49" s="412" t="s">
        <v>568</v>
      </c>
      <c r="EM49" s="428"/>
      <c r="EN49" s="428"/>
      <c r="EO49" s="428"/>
      <c r="EP49" s="428"/>
      <c r="EQ49" s="428"/>
      <c r="ER49" s="428"/>
      <c r="ES49" s="413"/>
      <c r="EY49" s="412" t="s">
        <v>568</v>
      </c>
      <c r="EZ49" s="428"/>
      <c r="FA49" s="428"/>
      <c r="FB49" s="428"/>
      <c r="FC49" s="428"/>
      <c r="FD49" s="428"/>
      <c r="FE49" s="428"/>
      <c r="FF49" s="413"/>
      <c r="FL49" s="412" t="s">
        <v>568</v>
      </c>
      <c r="FM49" s="428"/>
      <c r="FN49" s="428"/>
      <c r="FO49" s="428"/>
      <c r="FP49" s="428"/>
      <c r="FQ49" s="428"/>
      <c r="FR49" s="428"/>
      <c r="FS49" s="413"/>
      <c r="FY49" s="412" t="s">
        <v>568</v>
      </c>
      <c r="FZ49" s="428"/>
      <c r="GA49" s="428"/>
      <c r="GB49" s="428"/>
      <c r="GC49" s="428"/>
      <c r="GD49" s="428"/>
      <c r="GE49" s="428"/>
      <c r="GF49" s="413"/>
    </row>
    <row r="50" spans="8:188" ht="72.599999999999994" thickBot="1" x14ac:dyDescent="0.35">
      <c r="H50" s="57" t="s">
        <v>574</v>
      </c>
      <c r="K50" s="168" t="s">
        <v>745</v>
      </c>
      <c r="L50" s="205">
        <v>63</v>
      </c>
      <c r="M50" s="205">
        <v>125</v>
      </c>
      <c r="N50" s="205">
        <v>250</v>
      </c>
      <c r="O50" s="205">
        <v>500</v>
      </c>
      <c r="P50" s="205" t="s">
        <v>569</v>
      </c>
      <c r="Q50" s="205" t="s">
        <v>570</v>
      </c>
      <c r="R50" s="205" t="s">
        <v>571</v>
      </c>
      <c r="S50" s="206" t="s">
        <v>572</v>
      </c>
      <c r="U50" s="57" t="s">
        <v>574</v>
      </c>
      <c r="X50" s="168" t="s">
        <v>745</v>
      </c>
      <c r="Y50" s="205">
        <v>63</v>
      </c>
      <c r="Z50" s="205">
        <v>125</v>
      </c>
      <c r="AA50" s="205">
        <v>250</v>
      </c>
      <c r="AB50" s="205">
        <v>500</v>
      </c>
      <c r="AC50" s="205" t="s">
        <v>569</v>
      </c>
      <c r="AD50" s="205" t="s">
        <v>570</v>
      </c>
      <c r="AE50" s="205" t="s">
        <v>571</v>
      </c>
      <c r="AF50" s="206" t="s">
        <v>572</v>
      </c>
      <c r="AH50" s="57" t="s">
        <v>574</v>
      </c>
      <c r="AK50" s="168" t="s">
        <v>745</v>
      </c>
      <c r="AL50" s="205">
        <v>63</v>
      </c>
      <c r="AM50" s="205">
        <v>125</v>
      </c>
      <c r="AN50" s="205">
        <v>250</v>
      </c>
      <c r="AO50" s="205">
        <v>500</v>
      </c>
      <c r="AP50" s="205" t="s">
        <v>569</v>
      </c>
      <c r="AQ50" s="205" t="s">
        <v>570</v>
      </c>
      <c r="AR50" s="205" t="s">
        <v>571</v>
      </c>
      <c r="AS50" s="206" t="s">
        <v>572</v>
      </c>
      <c r="AU50" s="57" t="s">
        <v>574</v>
      </c>
      <c r="AX50" s="168" t="s">
        <v>745</v>
      </c>
      <c r="AY50" s="205">
        <v>63</v>
      </c>
      <c r="AZ50" s="205">
        <v>125</v>
      </c>
      <c r="BA50" s="205">
        <v>250</v>
      </c>
      <c r="BB50" s="205">
        <v>500</v>
      </c>
      <c r="BC50" s="205" t="s">
        <v>569</v>
      </c>
      <c r="BD50" s="205" t="s">
        <v>570</v>
      </c>
      <c r="BE50" s="205" t="s">
        <v>571</v>
      </c>
      <c r="BF50" s="206" t="s">
        <v>572</v>
      </c>
      <c r="BH50" s="57" t="s">
        <v>574</v>
      </c>
      <c r="BK50" s="168" t="s">
        <v>745</v>
      </c>
      <c r="BL50" s="205">
        <v>63</v>
      </c>
      <c r="BM50" s="205">
        <v>125</v>
      </c>
      <c r="BN50" s="205">
        <v>250</v>
      </c>
      <c r="BO50" s="205">
        <v>500</v>
      </c>
      <c r="BP50" s="205" t="s">
        <v>569</v>
      </c>
      <c r="BQ50" s="205" t="s">
        <v>570</v>
      </c>
      <c r="BR50" s="205" t="s">
        <v>571</v>
      </c>
      <c r="BS50" s="206" t="s">
        <v>572</v>
      </c>
      <c r="BU50" s="57" t="s">
        <v>574</v>
      </c>
      <c r="BX50" s="168" t="s">
        <v>745</v>
      </c>
      <c r="BY50" s="205">
        <v>63</v>
      </c>
      <c r="BZ50" s="205">
        <v>125</v>
      </c>
      <c r="CA50" s="205">
        <v>250</v>
      </c>
      <c r="CB50" s="205">
        <v>500</v>
      </c>
      <c r="CC50" s="205" t="s">
        <v>569</v>
      </c>
      <c r="CD50" s="205" t="s">
        <v>570</v>
      </c>
      <c r="CE50" s="205" t="s">
        <v>571</v>
      </c>
      <c r="CF50" s="206" t="s">
        <v>572</v>
      </c>
      <c r="CH50" s="57" t="s">
        <v>574</v>
      </c>
      <c r="CK50" s="168" t="s">
        <v>745</v>
      </c>
      <c r="CL50" s="205">
        <v>63</v>
      </c>
      <c r="CM50" s="205">
        <v>125</v>
      </c>
      <c r="CN50" s="205">
        <v>250</v>
      </c>
      <c r="CO50" s="205">
        <v>500</v>
      </c>
      <c r="CP50" s="205" t="s">
        <v>569</v>
      </c>
      <c r="CQ50" s="205" t="s">
        <v>570</v>
      </c>
      <c r="CR50" s="205" t="s">
        <v>571</v>
      </c>
      <c r="CS50" s="206" t="s">
        <v>572</v>
      </c>
      <c r="CU50" s="57" t="s">
        <v>574</v>
      </c>
      <c r="CX50" s="168" t="s">
        <v>745</v>
      </c>
      <c r="CY50" s="205">
        <v>63</v>
      </c>
      <c r="CZ50" s="205">
        <v>125</v>
      </c>
      <c r="DA50" s="205">
        <v>250</v>
      </c>
      <c r="DB50" s="205">
        <v>500</v>
      </c>
      <c r="DC50" s="205" t="s">
        <v>569</v>
      </c>
      <c r="DD50" s="205" t="s">
        <v>570</v>
      </c>
      <c r="DE50" s="205" t="s">
        <v>571</v>
      </c>
      <c r="DF50" s="206" t="s">
        <v>572</v>
      </c>
      <c r="DH50" s="57" t="s">
        <v>574</v>
      </c>
      <c r="DK50" s="168" t="s">
        <v>745</v>
      </c>
      <c r="DL50" s="205">
        <v>63</v>
      </c>
      <c r="DM50" s="205">
        <v>125</v>
      </c>
      <c r="DN50" s="205">
        <v>250</v>
      </c>
      <c r="DO50" s="205">
        <v>500</v>
      </c>
      <c r="DP50" s="205" t="s">
        <v>569</v>
      </c>
      <c r="DQ50" s="205" t="s">
        <v>570</v>
      </c>
      <c r="DR50" s="205" t="s">
        <v>571</v>
      </c>
      <c r="DS50" s="206" t="s">
        <v>572</v>
      </c>
      <c r="DU50" s="57" t="s">
        <v>574</v>
      </c>
      <c r="DX50" s="168" t="s">
        <v>745</v>
      </c>
      <c r="DY50" s="205">
        <v>63</v>
      </c>
      <c r="DZ50" s="205">
        <v>125</v>
      </c>
      <c r="EA50" s="205">
        <v>250</v>
      </c>
      <c r="EB50" s="205">
        <v>500</v>
      </c>
      <c r="EC50" s="205" t="s">
        <v>569</v>
      </c>
      <c r="ED50" s="205" t="s">
        <v>570</v>
      </c>
      <c r="EE50" s="205" t="s">
        <v>571</v>
      </c>
      <c r="EF50" s="206" t="s">
        <v>572</v>
      </c>
      <c r="EH50" s="57" t="s">
        <v>574</v>
      </c>
      <c r="EK50" s="168" t="s">
        <v>745</v>
      </c>
      <c r="EL50" s="205">
        <v>63</v>
      </c>
      <c r="EM50" s="205">
        <v>125</v>
      </c>
      <c r="EN50" s="205">
        <v>250</v>
      </c>
      <c r="EO50" s="205">
        <v>500</v>
      </c>
      <c r="EP50" s="205" t="s">
        <v>569</v>
      </c>
      <c r="EQ50" s="205" t="s">
        <v>570</v>
      </c>
      <c r="ER50" s="205" t="s">
        <v>571</v>
      </c>
      <c r="ES50" s="206" t="s">
        <v>572</v>
      </c>
      <c r="EU50" s="57" t="s">
        <v>574</v>
      </c>
      <c r="EX50" s="168" t="s">
        <v>745</v>
      </c>
      <c r="EY50" s="205">
        <v>63</v>
      </c>
      <c r="EZ50" s="205">
        <v>125</v>
      </c>
      <c r="FA50" s="205">
        <v>250</v>
      </c>
      <c r="FB50" s="205">
        <v>500</v>
      </c>
      <c r="FC50" s="205" t="s">
        <v>569</v>
      </c>
      <c r="FD50" s="205" t="s">
        <v>570</v>
      </c>
      <c r="FE50" s="205" t="s">
        <v>571</v>
      </c>
      <c r="FF50" s="206" t="s">
        <v>572</v>
      </c>
      <c r="FH50" s="57" t="s">
        <v>574</v>
      </c>
      <c r="FK50" s="168" t="s">
        <v>745</v>
      </c>
      <c r="FL50" s="205">
        <v>63</v>
      </c>
      <c r="FM50" s="205">
        <v>125</v>
      </c>
      <c r="FN50" s="205">
        <v>250</v>
      </c>
      <c r="FO50" s="205">
        <v>500</v>
      </c>
      <c r="FP50" s="205" t="s">
        <v>569</v>
      </c>
      <c r="FQ50" s="205" t="s">
        <v>570</v>
      </c>
      <c r="FR50" s="205" t="s">
        <v>571</v>
      </c>
      <c r="FS50" s="206" t="s">
        <v>572</v>
      </c>
      <c r="FU50" s="57" t="s">
        <v>574</v>
      </c>
      <c r="FX50" s="168" t="s">
        <v>745</v>
      </c>
      <c r="FY50" s="205">
        <v>63</v>
      </c>
      <c r="FZ50" s="205">
        <v>125</v>
      </c>
      <c r="GA50" s="205">
        <v>250</v>
      </c>
      <c r="GB50" s="205">
        <v>500</v>
      </c>
      <c r="GC50" s="205" t="s">
        <v>569</v>
      </c>
      <c r="GD50" s="205" t="s">
        <v>570</v>
      </c>
      <c r="GE50" s="205" t="s">
        <v>571</v>
      </c>
      <c r="GF50" s="206" t="s">
        <v>572</v>
      </c>
    </row>
    <row r="51" spans="8:188" x14ac:dyDescent="0.3">
      <c r="H51" s="57"/>
      <c r="K51" s="207">
        <v>0</v>
      </c>
      <c r="L51" s="135">
        <f>L37</f>
        <v>8.5</v>
      </c>
      <c r="M51" s="121">
        <f t="shared" ref="M51:S51" si="132">M37</f>
        <v>8.5</v>
      </c>
      <c r="N51" s="121">
        <f t="shared" si="132"/>
        <v>9</v>
      </c>
      <c r="O51" s="121">
        <f t="shared" si="132"/>
        <v>9</v>
      </c>
      <c r="P51" s="121">
        <f t="shared" si="132"/>
        <v>9</v>
      </c>
      <c r="Q51" s="121">
        <f t="shared" si="132"/>
        <v>9</v>
      </c>
      <c r="R51" s="121">
        <f t="shared" si="132"/>
        <v>9</v>
      </c>
      <c r="S51" s="136">
        <f t="shared" si="132"/>
        <v>9</v>
      </c>
      <c r="U51" s="57"/>
      <c r="X51" s="207">
        <v>0</v>
      </c>
      <c r="Y51" s="135">
        <f>Y37</f>
        <v>8</v>
      </c>
      <c r="Z51" s="121">
        <f t="shared" ref="Z51:AF51" si="133">Z37</f>
        <v>8.5</v>
      </c>
      <c r="AA51" s="121">
        <f t="shared" si="133"/>
        <v>9</v>
      </c>
      <c r="AB51" s="121">
        <f t="shared" si="133"/>
        <v>9</v>
      </c>
      <c r="AC51" s="121">
        <f t="shared" si="133"/>
        <v>9</v>
      </c>
      <c r="AD51" s="121">
        <f t="shared" si="133"/>
        <v>9</v>
      </c>
      <c r="AE51" s="121">
        <f t="shared" si="133"/>
        <v>9</v>
      </c>
      <c r="AF51" s="136">
        <f t="shared" si="133"/>
        <v>9</v>
      </c>
      <c r="AH51" s="57"/>
      <c r="AK51" s="207">
        <v>0</v>
      </c>
      <c r="AL51" s="135">
        <f>AL37</f>
        <v>8.5</v>
      </c>
      <c r="AM51" s="121">
        <f t="shared" ref="AM51:AS51" si="134">AM37</f>
        <v>9</v>
      </c>
      <c r="AN51" s="121">
        <f t="shared" si="134"/>
        <v>9</v>
      </c>
      <c r="AO51" s="121">
        <f t="shared" si="134"/>
        <v>9</v>
      </c>
      <c r="AP51" s="121">
        <f t="shared" si="134"/>
        <v>9</v>
      </c>
      <c r="AQ51" s="121">
        <f t="shared" si="134"/>
        <v>9</v>
      </c>
      <c r="AR51" s="121">
        <f t="shared" si="134"/>
        <v>9</v>
      </c>
      <c r="AS51" s="136">
        <f t="shared" si="134"/>
        <v>9</v>
      </c>
      <c r="AU51" s="57"/>
      <c r="AX51" s="207">
        <v>0</v>
      </c>
      <c r="AY51" s="135">
        <f>AY37</f>
        <v>7.5</v>
      </c>
      <c r="AZ51" s="121">
        <f t="shared" ref="AZ51:BF51" si="135">AZ37</f>
        <v>8</v>
      </c>
      <c r="BA51" s="121">
        <f t="shared" si="135"/>
        <v>9</v>
      </c>
      <c r="BB51" s="121">
        <f t="shared" si="135"/>
        <v>9</v>
      </c>
      <c r="BC51" s="121">
        <f t="shared" si="135"/>
        <v>9</v>
      </c>
      <c r="BD51" s="121">
        <f t="shared" si="135"/>
        <v>9</v>
      </c>
      <c r="BE51" s="121">
        <f t="shared" si="135"/>
        <v>9</v>
      </c>
      <c r="BF51" s="136">
        <f t="shared" si="135"/>
        <v>9</v>
      </c>
      <c r="BH51" s="57"/>
      <c r="BK51" s="207">
        <v>0</v>
      </c>
      <c r="BL51" s="135">
        <f>BL37</f>
        <v>7.5</v>
      </c>
      <c r="BM51" s="121">
        <f t="shared" ref="BM51:BS51" si="136">BM37</f>
        <v>8</v>
      </c>
      <c r="BN51" s="121">
        <f t="shared" si="136"/>
        <v>9</v>
      </c>
      <c r="BO51" s="121">
        <f t="shared" si="136"/>
        <v>9</v>
      </c>
      <c r="BP51" s="121">
        <f t="shared" si="136"/>
        <v>9</v>
      </c>
      <c r="BQ51" s="121">
        <f t="shared" si="136"/>
        <v>9</v>
      </c>
      <c r="BR51" s="121">
        <f t="shared" si="136"/>
        <v>9</v>
      </c>
      <c r="BS51" s="136">
        <f t="shared" si="136"/>
        <v>9</v>
      </c>
      <c r="BU51" s="57"/>
      <c r="BX51" s="207">
        <v>0</v>
      </c>
      <c r="BY51" s="135">
        <f>BY37</f>
        <v>8.5</v>
      </c>
      <c r="BZ51" s="121">
        <f t="shared" ref="BZ51:CF51" si="137">BZ37</f>
        <v>9</v>
      </c>
      <c r="CA51" s="121">
        <f t="shared" si="137"/>
        <v>9</v>
      </c>
      <c r="CB51" s="121">
        <f t="shared" si="137"/>
        <v>9</v>
      </c>
      <c r="CC51" s="121">
        <f t="shared" si="137"/>
        <v>9</v>
      </c>
      <c r="CD51" s="121">
        <f t="shared" si="137"/>
        <v>9</v>
      </c>
      <c r="CE51" s="121">
        <f t="shared" si="137"/>
        <v>9</v>
      </c>
      <c r="CF51" s="136">
        <f t="shared" si="137"/>
        <v>9</v>
      </c>
      <c r="CH51" s="57"/>
      <c r="CK51" s="207">
        <v>0</v>
      </c>
      <c r="CL51" s="135">
        <f>CL37</f>
        <v>8.5</v>
      </c>
      <c r="CM51" s="121">
        <f t="shared" ref="CM51:CS51" si="138">CM37</f>
        <v>8.5</v>
      </c>
      <c r="CN51" s="121">
        <f t="shared" si="138"/>
        <v>9</v>
      </c>
      <c r="CO51" s="121">
        <f t="shared" si="138"/>
        <v>9</v>
      </c>
      <c r="CP51" s="121">
        <f t="shared" si="138"/>
        <v>9</v>
      </c>
      <c r="CQ51" s="121">
        <f t="shared" si="138"/>
        <v>9</v>
      </c>
      <c r="CR51" s="121">
        <f t="shared" si="138"/>
        <v>9</v>
      </c>
      <c r="CS51" s="136">
        <f t="shared" si="138"/>
        <v>9</v>
      </c>
      <c r="CU51" s="57"/>
      <c r="CX51" s="207">
        <v>0</v>
      </c>
      <c r="CY51" s="135">
        <f>CY37</f>
        <v>5</v>
      </c>
      <c r="CZ51" s="121">
        <f t="shared" ref="CZ51:DF51" si="139">CZ37</f>
        <v>6</v>
      </c>
      <c r="DA51" s="121">
        <f t="shared" si="139"/>
        <v>7</v>
      </c>
      <c r="DB51" s="121">
        <f t="shared" si="139"/>
        <v>8</v>
      </c>
      <c r="DC51" s="121">
        <f t="shared" si="139"/>
        <v>8.5</v>
      </c>
      <c r="DD51" s="121">
        <f t="shared" si="139"/>
        <v>9</v>
      </c>
      <c r="DE51" s="121">
        <f t="shared" si="139"/>
        <v>9</v>
      </c>
      <c r="DF51" s="136">
        <f t="shared" si="139"/>
        <v>9</v>
      </c>
      <c r="DH51" s="57"/>
      <c r="DK51" s="207">
        <v>0</v>
      </c>
      <c r="DL51" s="135">
        <f>DL37</f>
        <v>8</v>
      </c>
      <c r="DM51" s="121">
        <f t="shared" ref="DM51:DS51" si="140">DM37</f>
        <v>8.5</v>
      </c>
      <c r="DN51" s="121">
        <f t="shared" si="140"/>
        <v>9</v>
      </c>
      <c r="DO51" s="121">
        <f t="shared" si="140"/>
        <v>9</v>
      </c>
      <c r="DP51" s="121">
        <f t="shared" si="140"/>
        <v>9</v>
      </c>
      <c r="DQ51" s="121">
        <f t="shared" si="140"/>
        <v>9</v>
      </c>
      <c r="DR51" s="121">
        <f t="shared" si="140"/>
        <v>9</v>
      </c>
      <c r="DS51" s="136">
        <f t="shared" si="140"/>
        <v>9</v>
      </c>
      <c r="DU51" s="57"/>
      <c r="DX51" s="207">
        <v>0</v>
      </c>
      <c r="DY51" s="135">
        <f>DY37</f>
        <v>7.5</v>
      </c>
      <c r="DZ51" s="121">
        <f t="shared" ref="DZ51:EF51" si="141">DZ37</f>
        <v>8.5</v>
      </c>
      <c r="EA51" s="121">
        <f t="shared" si="141"/>
        <v>9</v>
      </c>
      <c r="EB51" s="121">
        <f t="shared" si="141"/>
        <v>9</v>
      </c>
      <c r="EC51" s="121">
        <f t="shared" si="141"/>
        <v>9</v>
      </c>
      <c r="ED51" s="121">
        <f t="shared" si="141"/>
        <v>9</v>
      </c>
      <c r="EE51" s="121">
        <f t="shared" si="141"/>
        <v>9</v>
      </c>
      <c r="EF51" s="136">
        <f t="shared" si="141"/>
        <v>9</v>
      </c>
      <c r="EH51" s="57"/>
      <c r="EK51" s="207">
        <v>0</v>
      </c>
      <c r="EL51" s="135">
        <f>EL37</f>
        <v>8.5</v>
      </c>
      <c r="EM51" s="121">
        <f t="shared" ref="EM51:ES51" si="142">EM37</f>
        <v>9</v>
      </c>
      <c r="EN51" s="121">
        <f t="shared" si="142"/>
        <v>9</v>
      </c>
      <c r="EO51" s="121">
        <f t="shared" si="142"/>
        <v>9</v>
      </c>
      <c r="EP51" s="121">
        <f t="shared" si="142"/>
        <v>9</v>
      </c>
      <c r="EQ51" s="121">
        <f t="shared" si="142"/>
        <v>9</v>
      </c>
      <c r="ER51" s="121">
        <f t="shared" si="142"/>
        <v>9</v>
      </c>
      <c r="ES51" s="136">
        <f t="shared" si="142"/>
        <v>9</v>
      </c>
      <c r="EU51" s="57"/>
      <c r="EX51" s="207">
        <v>0</v>
      </c>
      <c r="EY51" s="135">
        <f>EY37</f>
        <v>8</v>
      </c>
      <c r="EZ51" s="121">
        <f t="shared" ref="EZ51:FF51" si="143">EZ37</f>
        <v>8.5</v>
      </c>
      <c r="FA51" s="121">
        <f t="shared" si="143"/>
        <v>9</v>
      </c>
      <c r="FB51" s="121">
        <f t="shared" si="143"/>
        <v>9</v>
      </c>
      <c r="FC51" s="121">
        <f t="shared" si="143"/>
        <v>9</v>
      </c>
      <c r="FD51" s="121">
        <f t="shared" si="143"/>
        <v>9</v>
      </c>
      <c r="FE51" s="121">
        <f t="shared" si="143"/>
        <v>9</v>
      </c>
      <c r="FF51" s="136">
        <f t="shared" si="143"/>
        <v>9</v>
      </c>
      <c r="FH51" s="57"/>
      <c r="FK51" s="207">
        <v>0</v>
      </c>
      <c r="FL51" s="135">
        <f>FL37</f>
        <v>8.5</v>
      </c>
      <c r="FM51" s="121">
        <f t="shared" ref="FM51:FS51" si="144">FM37</f>
        <v>9</v>
      </c>
      <c r="FN51" s="121">
        <f t="shared" si="144"/>
        <v>9</v>
      </c>
      <c r="FO51" s="121">
        <f t="shared" si="144"/>
        <v>9</v>
      </c>
      <c r="FP51" s="121">
        <f t="shared" si="144"/>
        <v>9</v>
      </c>
      <c r="FQ51" s="121">
        <f t="shared" si="144"/>
        <v>9</v>
      </c>
      <c r="FR51" s="121">
        <f t="shared" si="144"/>
        <v>9</v>
      </c>
      <c r="FS51" s="136">
        <f t="shared" si="144"/>
        <v>9</v>
      </c>
      <c r="FU51" s="57"/>
      <c r="FX51" s="207">
        <v>0</v>
      </c>
      <c r="FY51" s="135">
        <f>FY37</f>
        <v>7</v>
      </c>
      <c r="FZ51" s="121">
        <f t="shared" ref="FZ51:GF51" si="145">FZ37</f>
        <v>8</v>
      </c>
      <c r="GA51" s="121">
        <f t="shared" si="145"/>
        <v>9</v>
      </c>
      <c r="GB51" s="121">
        <f t="shared" si="145"/>
        <v>9</v>
      </c>
      <c r="GC51" s="121">
        <f t="shared" si="145"/>
        <v>9</v>
      </c>
      <c r="GD51" s="121">
        <f t="shared" si="145"/>
        <v>9</v>
      </c>
      <c r="GE51" s="121">
        <f t="shared" si="145"/>
        <v>9</v>
      </c>
      <c r="GF51" s="136">
        <f t="shared" si="145"/>
        <v>9</v>
      </c>
    </row>
    <row r="52" spans="8:188" x14ac:dyDescent="0.3">
      <c r="K52" s="201">
        <v>15</v>
      </c>
      <c r="L52" s="187">
        <f>L37-(0.75*(L37-L38))</f>
        <v>7.75</v>
      </c>
      <c r="M52" s="188">
        <f t="shared" ref="M52:S52" si="146">M37-(0.75*(M37-M38))</f>
        <v>7.75</v>
      </c>
      <c r="N52" s="188">
        <f t="shared" si="146"/>
        <v>8.25</v>
      </c>
      <c r="O52" s="188">
        <f t="shared" si="146"/>
        <v>8.25</v>
      </c>
      <c r="P52" s="188">
        <f t="shared" si="146"/>
        <v>8.25</v>
      </c>
      <c r="Q52" s="188">
        <f t="shared" si="146"/>
        <v>8.25</v>
      </c>
      <c r="R52" s="188">
        <f t="shared" si="146"/>
        <v>8.25</v>
      </c>
      <c r="S52" s="189">
        <f t="shared" si="146"/>
        <v>8.25</v>
      </c>
      <c r="X52" s="201">
        <v>15</v>
      </c>
      <c r="Y52" s="187">
        <f>Y37-(0.75*(Y37-Y38))</f>
        <v>7.25</v>
      </c>
      <c r="Z52" s="188">
        <f t="shared" ref="Z52:AF52" si="147">Z37-(0.75*(Z37-Z38))</f>
        <v>7.75</v>
      </c>
      <c r="AA52" s="188">
        <f t="shared" si="147"/>
        <v>8.25</v>
      </c>
      <c r="AB52" s="188">
        <f t="shared" si="147"/>
        <v>8.25</v>
      </c>
      <c r="AC52" s="188">
        <f t="shared" si="147"/>
        <v>8.25</v>
      </c>
      <c r="AD52" s="188">
        <f t="shared" si="147"/>
        <v>8.25</v>
      </c>
      <c r="AE52" s="188">
        <f t="shared" si="147"/>
        <v>8.25</v>
      </c>
      <c r="AF52" s="189">
        <f t="shared" si="147"/>
        <v>8.25</v>
      </c>
      <c r="AK52" s="201">
        <v>15</v>
      </c>
      <c r="AL52" s="187">
        <f>AL37-(0.75*(AL37-AL38))</f>
        <v>7.75</v>
      </c>
      <c r="AM52" s="188">
        <f t="shared" ref="AM52:AS52" si="148">AM37-(0.75*(AM37-AM38))</f>
        <v>8.25</v>
      </c>
      <c r="AN52" s="188">
        <f t="shared" si="148"/>
        <v>8.25</v>
      </c>
      <c r="AO52" s="188">
        <f t="shared" si="148"/>
        <v>8.25</v>
      </c>
      <c r="AP52" s="188">
        <f t="shared" si="148"/>
        <v>8.25</v>
      </c>
      <c r="AQ52" s="188">
        <f t="shared" si="148"/>
        <v>8.25</v>
      </c>
      <c r="AR52" s="188">
        <f t="shared" si="148"/>
        <v>8.25</v>
      </c>
      <c r="AS52" s="189">
        <f t="shared" si="148"/>
        <v>8.25</v>
      </c>
      <c r="AX52" s="201">
        <v>15</v>
      </c>
      <c r="AY52" s="187">
        <f>AY37-(0.75*(AY37-AY38))</f>
        <v>6.75</v>
      </c>
      <c r="AZ52" s="188">
        <f t="shared" ref="AZ52:BF52" si="149">AZ37-(0.75*(AZ37-AZ38))</f>
        <v>7.25</v>
      </c>
      <c r="BA52" s="188">
        <f t="shared" si="149"/>
        <v>8.25</v>
      </c>
      <c r="BB52" s="188">
        <f t="shared" si="149"/>
        <v>8.25</v>
      </c>
      <c r="BC52" s="188">
        <f t="shared" si="149"/>
        <v>8.25</v>
      </c>
      <c r="BD52" s="188">
        <f t="shared" si="149"/>
        <v>8.25</v>
      </c>
      <c r="BE52" s="188">
        <f t="shared" si="149"/>
        <v>8.25</v>
      </c>
      <c r="BF52" s="189">
        <f t="shared" si="149"/>
        <v>8.25</v>
      </c>
      <c r="BK52" s="201">
        <v>15</v>
      </c>
      <c r="BL52" s="187">
        <f>BL37-(0.75*(BL37-BL38))</f>
        <v>6.75</v>
      </c>
      <c r="BM52" s="188">
        <f t="shared" ref="BM52:BS52" si="150">BM37-(0.75*(BM37-BM38))</f>
        <v>7.25</v>
      </c>
      <c r="BN52" s="188">
        <f t="shared" si="150"/>
        <v>8.25</v>
      </c>
      <c r="BO52" s="188">
        <f t="shared" si="150"/>
        <v>8.25</v>
      </c>
      <c r="BP52" s="188">
        <f t="shared" si="150"/>
        <v>8.25</v>
      </c>
      <c r="BQ52" s="188">
        <f t="shared" si="150"/>
        <v>8.25</v>
      </c>
      <c r="BR52" s="188">
        <f t="shared" si="150"/>
        <v>8.25</v>
      </c>
      <c r="BS52" s="189">
        <f t="shared" si="150"/>
        <v>8.25</v>
      </c>
      <c r="BX52" s="201">
        <v>15</v>
      </c>
      <c r="BY52" s="187">
        <f>BY37-(0.75*(BY37-BY38))</f>
        <v>7.75</v>
      </c>
      <c r="BZ52" s="188">
        <f t="shared" ref="BZ52:CF52" si="151">BZ37-(0.75*(BZ37-BZ38))</f>
        <v>8.25</v>
      </c>
      <c r="CA52" s="188">
        <f t="shared" si="151"/>
        <v>8.25</v>
      </c>
      <c r="CB52" s="188">
        <f t="shared" si="151"/>
        <v>8.25</v>
      </c>
      <c r="CC52" s="188">
        <f t="shared" si="151"/>
        <v>8.25</v>
      </c>
      <c r="CD52" s="188">
        <f t="shared" si="151"/>
        <v>8.25</v>
      </c>
      <c r="CE52" s="188">
        <f t="shared" si="151"/>
        <v>8.25</v>
      </c>
      <c r="CF52" s="189">
        <f t="shared" si="151"/>
        <v>8.25</v>
      </c>
      <c r="CK52" s="201">
        <v>15</v>
      </c>
      <c r="CL52" s="187">
        <f>CL37-(0.75*(CL37-CL38))</f>
        <v>7.75</v>
      </c>
      <c r="CM52" s="188">
        <f t="shared" ref="CM52:CS52" si="152">CM37-(0.75*(CM37-CM38))</f>
        <v>7.75</v>
      </c>
      <c r="CN52" s="188">
        <f t="shared" si="152"/>
        <v>8.25</v>
      </c>
      <c r="CO52" s="188">
        <f t="shared" si="152"/>
        <v>8.25</v>
      </c>
      <c r="CP52" s="188">
        <f t="shared" si="152"/>
        <v>8.25</v>
      </c>
      <c r="CQ52" s="188">
        <f t="shared" si="152"/>
        <v>8.25</v>
      </c>
      <c r="CR52" s="188">
        <f t="shared" si="152"/>
        <v>8.25</v>
      </c>
      <c r="CS52" s="189">
        <f t="shared" si="152"/>
        <v>8.25</v>
      </c>
      <c r="CX52" s="201">
        <v>15</v>
      </c>
      <c r="CY52" s="187">
        <f>CY37-(0.75*(CY37-CY38))</f>
        <v>5</v>
      </c>
      <c r="CZ52" s="188">
        <f t="shared" ref="CZ52:DF52" si="153">CZ37-(0.75*(CZ37-CZ38))</f>
        <v>5.625</v>
      </c>
      <c r="DA52" s="188">
        <f t="shared" si="153"/>
        <v>6.625</v>
      </c>
      <c r="DB52" s="188">
        <f t="shared" si="153"/>
        <v>7.25</v>
      </c>
      <c r="DC52" s="188">
        <f t="shared" si="153"/>
        <v>7.75</v>
      </c>
      <c r="DD52" s="188">
        <f t="shared" si="153"/>
        <v>8.25</v>
      </c>
      <c r="DE52" s="188">
        <f t="shared" si="153"/>
        <v>8.25</v>
      </c>
      <c r="DF52" s="189">
        <f t="shared" si="153"/>
        <v>8.25</v>
      </c>
      <c r="DK52" s="201">
        <v>15</v>
      </c>
      <c r="DL52" s="187">
        <f>DL37-(0.75*(DL37-DL38))</f>
        <v>7.25</v>
      </c>
      <c r="DM52" s="188">
        <f t="shared" ref="DM52:DS52" si="154">DM37-(0.75*(DM37-DM38))</f>
        <v>7.75</v>
      </c>
      <c r="DN52" s="188">
        <f t="shared" si="154"/>
        <v>8.25</v>
      </c>
      <c r="DO52" s="188">
        <f t="shared" si="154"/>
        <v>8.25</v>
      </c>
      <c r="DP52" s="188">
        <f t="shared" si="154"/>
        <v>8.25</v>
      </c>
      <c r="DQ52" s="188">
        <f t="shared" si="154"/>
        <v>8.25</v>
      </c>
      <c r="DR52" s="188">
        <f t="shared" si="154"/>
        <v>8.25</v>
      </c>
      <c r="DS52" s="189">
        <f t="shared" si="154"/>
        <v>8.25</v>
      </c>
      <c r="DX52" s="201">
        <v>15</v>
      </c>
      <c r="DY52" s="187">
        <f>DY37-(0.75*(DY37-DY38))</f>
        <v>6.75</v>
      </c>
      <c r="DZ52" s="188">
        <f t="shared" ref="DZ52:EF52" si="155">DZ37-(0.75*(DZ37-DZ38))</f>
        <v>7.75</v>
      </c>
      <c r="EA52" s="188">
        <f t="shared" si="155"/>
        <v>8.25</v>
      </c>
      <c r="EB52" s="188">
        <f t="shared" si="155"/>
        <v>8.25</v>
      </c>
      <c r="EC52" s="188">
        <f t="shared" si="155"/>
        <v>8.25</v>
      </c>
      <c r="ED52" s="188">
        <f t="shared" si="155"/>
        <v>8.25</v>
      </c>
      <c r="EE52" s="188">
        <f t="shared" si="155"/>
        <v>8.25</v>
      </c>
      <c r="EF52" s="189">
        <f t="shared" si="155"/>
        <v>8.25</v>
      </c>
      <c r="EK52" s="201">
        <v>15</v>
      </c>
      <c r="EL52" s="187">
        <f>EL37-(0.75*(EL37-EL38))</f>
        <v>7.75</v>
      </c>
      <c r="EM52" s="188">
        <f t="shared" ref="EM52:ES52" si="156">EM37-(0.75*(EM37-EM38))</f>
        <v>8.25</v>
      </c>
      <c r="EN52" s="188">
        <f t="shared" si="156"/>
        <v>8.25</v>
      </c>
      <c r="EO52" s="188">
        <f t="shared" si="156"/>
        <v>8.25</v>
      </c>
      <c r="EP52" s="188">
        <f t="shared" si="156"/>
        <v>8.25</v>
      </c>
      <c r="EQ52" s="188">
        <f t="shared" si="156"/>
        <v>8.25</v>
      </c>
      <c r="ER52" s="188">
        <f t="shared" si="156"/>
        <v>8.25</v>
      </c>
      <c r="ES52" s="189">
        <f t="shared" si="156"/>
        <v>8.25</v>
      </c>
      <c r="EX52" s="201">
        <v>15</v>
      </c>
      <c r="EY52" s="187">
        <f>EY37-(0.75*(EY37-EY38))</f>
        <v>7.25</v>
      </c>
      <c r="EZ52" s="188">
        <f t="shared" ref="EZ52:FF52" si="157">EZ37-(0.75*(EZ37-EZ38))</f>
        <v>7.75</v>
      </c>
      <c r="FA52" s="188">
        <f t="shared" si="157"/>
        <v>8.25</v>
      </c>
      <c r="FB52" s="188">
        <f t="shared" si="157"/>
        <v>8.25</v>
      </c>
      <c r="FC52" s="188">
        <f t="shared" si="157"/>
        <v>8.25</v>
      </c>
      <c r="FD52" s="188">
        <f t="shared" si="157"/>
        <v>8.25</v>
      </c>
      <c r="FE52" s="188">
        <f t="shared" si="157"/>
        <v>8.25</v>
      </c>
      <c r="FF52" s="189">
        <f t="shared" si="157"/>
        <v>8.25</v>
      </c>
      <c r="FK52" s="201">
        <v>15</v>
      </c>
      <c r="FL52" s="187">
        <f>FL37-(0.75*(FL37-FL38))</f>
        <v>7.75</v>
      </c>
      <c r="FM52" s="188">
        <f t="shared" ref="FM52:FS52" si="158">FM37-(0.75*(FM37-FM38))</f>
        <v>8.25</v>
      </c>
      <c r="FN52" s="188">
        <f t="shared" si="158"/>
        <v>8.25</v>
      </c>
      <c r="FO52" s="188">
        <f t="shared" si="158"/>
        <v>8.25</v>
      </c>
      <c r="FP52" s="188">
        <f t="shared" si="158"/>
        <v>8.25</v>
      </c>
      <c r="FQ52" s="188">
        <f t="shared" si="158"/>
        <v>8.25</v>
      </c>
      <c r="FR52" s="188">
        <f t="shared" si="158"/>
        <v>8.25</v>
      </c>
      <c r="FS52" s="189">
        <f t="shared" si="158"/>
        <v>8.25</v>
      </c>
      <c r="FX52" s="201">
        <v>15</v>
      </c>
      <c r="FY52" s="187">
        <f>FY37-(0.75*(FY37-FY38))</f>
        <v>6.25</v>
      </c>
      <c r="FZ52" s="188">
        <f t="shared" ref="FZ52:GF52" si="159">FZ37-(0.75*(FZ37-FZ38))</f>
        <v>7.25</v>
      </c>
      <c r="GA52" s="188">
        <f t="shared" si="159"/>
        <v>8.25</v>
      </c>
      <c r="GB52" s="188">
        <f t="shared" si="159"/>
        <v>8.25</v>
      </c>
      <c r="GC52" s="188">
        <f t="shared" si="159"/>
        <v>8.25</v>
      </c>
      <c r="GD52" s="188">
        <f t="shared" si="159"/>
        <v>8.25</v>
      </c>
      <c r="GE52" s="188">
        <f t="shared" si="159"/>
        <v>8.25</v>
      </c>
      <c r="GF52" s="189">
        <f t="shared" si="159"/>
        <v>8.25</v>
      </c>
    </row>
    <row r="53" spans="8:188" x14ac:dyDescent="0.3">
      <c r="K53" s="201">
        <v>30</v>
      </c>
      <c r="L53" s="137">
        <f>L38-(0.5*(L38-L39))</f>
        <v>6.5</v>
      </c>
      <c r="M53" s="123">
        <f t="shared" ref="M53:S53" si="160">M38-(0.5*(M38-M39))</f>
        <v>6.5</v>
      </c>
      <c r="N53" s="123">
        <f t="shared" si="160"/>
        <v>7</v>
      </c>
      <c r="O53" s="123">
        <f t="shared" si="160"/>
        <v>7</v>
      </c>
      <c r="P53" s="123">
        <f t="shared" si="160"/>
        <v>7</v>
      </c>
      <c r="Q53" s="123">
        <f t="shared" si="160"/>
        <v>7</v>
      </c>
      <c r="R53" s="123">
        <f t="shared" si="160"/>
        <v>7</v>
      </c>
      <c r="S53" s="138">
        <f t="shared" si="160"/>
        <v>7</v>
      </c>
      <c r="X53" s="201">
        <v>30</v>
      </c>
      <c r="Y53" s="137">
        <f>Y38-(0.5*(Y38-Y39))</f>
        <v>6</v>
      </c>
      <c r="Z53" s="123">
        <f t="shared" ref="Z53:AF53" si="161">Z38-(0.5*(Z38-Z39))</f>
        <v>6.5</v>
      </c>
      <c r="AA53" s="123">
        <f t="shared" si="161"/>
        <v>7</v>
      </c>
      <c r="AB53" s="123">
        <f t="shared" si="161"/>
        <v>7</v>
      </c>
      <c r="AC53" s="123">
        <f t="shared" si="161"/>
        <v>7</v>
      </c>
      <c r="AD53" s="123">
        <f t="shared" si="161"/>
        <v>7</v>
      </c>
      <c r="AE53" s="123">
        <f t="shared" si="161"/>
        <v>7</v>
      </c>
      <c r="AF53" s="138">
        <f t="shared" si="161"/>
        <v>7</v>
      </c>
      <c r="AK53" s="201">
        <v>30</v>
      </c>
      <c r="AL53" s="137">
        <f>AL38-(0.5*(AL38-AL39))</f>
        <v>6.5</v>
      </c>
      <c r="AM53" s="123">
        <f t="shared" ref="AM53:AS53" si="162">AM38-(0.5*(AM38-AM39))</f>
        <v>7</v>
      </c>
      <c r="AN53" s="123">
        <f t="shared" si="162"/>
        <v>7</v>
      </c>
      <c r="AO53" s="123">
        <f t="shared" si="162"/>
        <v>7</v>
      </c>
      <c r="AP53" s="123">
        <f t="shared" si="162"/>
        <v>7</v>
      </c>
      <c r="AQ53" s="123">
        <f t="shared" si="162"/>
        <v>7</v>
      </c>
      <c r="AR53" s="123">
        <f t="shared" si="162"/>
        <v>7</v>
      </c>
      <c r="AS53" s="138">
        <f t="shared" si="162"/>
        <v>7</v>
      </c>
      <c r="AX53" s="201">
        <v>30</v>
      </c>
      <c r="AY53" s="137">
        <f>AY38-(0.5*(AY38-AY39))</f>
        <v>5.75</v>
      </c>
      <c r="AZ53" s="123">
        <f t="shared" ref="AZ53:BF53" si="163">AZ38-(0.5*(AZ38-AZ39))</f>
        <v>6</v>
      </c>
      <c r="BA53" s="123">
        <f t="shared" si="163"/>
        <v>7</v>
      </c>
      <c r="BB53" s="123">
        <f t="shared" si="163"/>
        <v>7</v>
      </c>
      <c r="BC53" s="123">
        <f t="shared" si="163"/>
        <v>7</v>
      </c>
      <c r="BD53" s="123">
        <f t="shared" si="163"/>
        <v>7</v>
      </c>
      <c r="BE53" s="123">
        <f t="shared" si="163"/>
        <v>7</v>
      </c>
      <c r="BF53" s="138">
        <f t="shared" si="163"/>
        <v>7</v>
      </c>
      <c r="BK53" s="201">
        <v>30</v>
      </c>
      <c r="BL53" s="137">
        <f>BL38-(0.5*(BL38-BL39))</f>
        <v>5.75</v>
      </c>
      <c r="BM53" s="123">
        <f t="shared" ref="BM53:BS53" si="164">BM38-(0.5*(BM38-BM39))</f>
        <v>6</v>
      </c>
      <c r="BN53" s="123">
        <f t="shared" si="164"/>
        <v>7</v>
      </c>
      <c r="BO53" s="123">
        <f t="shared" si="164"/>
        <v>7</v>
      </c>
      <c r="BP53" s="123">
        <f t="shared" si="164"/>
        <v>7</v>
      </c>
      <c r="BQ53" s="123">
        <f t="shared" si="164"/>
        <v>7</v>
      </c>
      <c r="BR53" s="123">
        <f t="shared" si="164"/>
        <v>7</v>
      </c>
      <c r="BS53" s="138">
        <f t="shared" si="164"/>
        <v>7</v>
      </c>
      <c r="BX53" s="201">
        <v>30</v>
      </c>
      <c r="BY53" s="137">
        <f>BY38-(0.5*(BY38-BY39))</f>
        <v>6.5</v>
      </c>
      <c r="BZ53" s="123">
        <f t="shared" ref="BZ53:CF53" si="165">BZ38-(0.5*(BZ38-BZ39))</f>
        <v>7</v>
      </c>
      <c r="CA53" s="123">
        <f t="shared" si="165"/>
        <v>7</v>
      </c>
      <c r="CB53" s="123">
        <f t="shared" si="165"/>
        <v>7</v>
      </c>
      <c r="CC53" s="123">
        <f t="shared" si="165"/>
        <v>7</v>
      </c>
      <c r="CD53" s="123">
        <f t="shared" si="165"/>
        <v>7</v>
      </c>
      <c r="CE53" s="123">
        <f t="shared" si="165"/>
        <v>7</v>
      </c>
      <c r="CF53" s="138">
        <f t="shared" si="165"/>
        <v>7</v>
      </c>
      <c r="CK53" s="201">
        <v>30</v>
      </c>
      <c r="CL53" s="137">
        <f>CL38-(0.5*(CL38-CL39))</f>
        <v>6.5</v>
      </c>
      <c r="CM53" s="123">
        <f t="shared" ref="CM53:CS53" si="166">CM38-(0.5*(CM38-CM39))</f>
        <v>6.5</v>
      </c>
      <c r="CN53" s="123">
        <f t="shared" si="166"/>
        <v>7</v>
      </c>
      <c r="CO53" s="123">
        <f t="shared" si="166"/>
        <v>7</v>
      </c>
      <c r="CP53" s="123">
        <f t="shared" si="166"/>
        <v>7</v>
      </c>
      <c r="CQ53" s="123">
        <f t="shared" si="166"/>
        <v>7</v>
      </c>
      <c r="CR53" s="123">
        <f t="shared" si="166"/>
        <v>7</v>
      </c>
      <c r="CS53" s="138">
        <f t="shared" si="166"/>
        <v>7</v>
      </c>
      <c r="CX53" s="201">
        <v>30</v>
      </c>
      <c r="CY53" s="137">
        <f>CY38-(0.5*(CY38-CY39))</f>
        <v>4.25</v>
      </c>
      <c r="CZ53" s="123">
        <f t="shared" ref="CZ53:DF53" si="167">CZ38-(0.5*(CZ38-CZ39))</f>
        <v>5</v>
      </c>
      <c r="DA53" s="123">
        <f t="shared" si="167"/>
        <v>5.5</v>
      </c>
      <c r="DB53" s="123">
        <f t="shared" si="167"/>
        <v>6.25</v>
      </c>
      <c r="DC53" s="123">
        <f t="shared" si="167"/>
        <v>6.5</v>
      </c>
      <c r="DD53" s="123">
        <f t="shared" si="167"/>
        <v>7</v>
      </c>
      <c r="DE53" s="123">
        <f t="shared" si="167"/>
        <v>7</v>
      </c>
      <c r="DF53" s="138">
        <f t="shared" si="167"/>
        <v>7</v>
      </c>
      <c r="DK53" s="201">
        <v>30</v>
      </c>
      <c r="DL53" s="137">
        <f>DL38-(0.5*(DL38-DL39))</f>
        <v>6.25</v>
      </c>
      <c r="DM53" s="123">
        <f t="shared" ref="DM53:DS53" si="168">DM38-(0.5*(DM38-DM39))</f>
        <v>6.5</v>
      </c>
      <c r="DN53" s="123">
        <f t="shared" si="168"/>
        <v>7</v>
      </c>
      <c r="DO53" s="123">
        <f t="shared" si="168"/>
        <v>7</v>
      </c>
      <c r="DP53" s="123">
        <f t="shared" si="168"/>
        <v>7</v>
      </c>
      <c r="DQ53" s="123">
        <f t="shared" si="168"/>
        <v>7</v>
      </c>
      <c r="DR53" s="123">
        <f t="shared" si="168"/>
        <v>7</v>
      </c>
      <c r="DS53" s="138">
        <f t="shared" si="168"/>
        <v>7</v>
      </c>
      <c r="DX53" s="201">
        <v>30</v>
      </c>
      <c r="DY53" s="137">
        <f>DY38-(0.5*(DY38-DY39))</f>
        <v>5.75</v>
      </c>
      <c r="DZ53" s="123">
        <f t="shared" ref="DZ53:EF53" si="169">DZ38-(0.5*(DZ38-DZ39))</f>
        <v>6.5</v>
      </c>
      <c r="EA53" s="123">
        <f t="shared" si="169"/>
        <v>7</v>
      </c>
      <c r="EB53" s="123">
        <f t="shared" si="169"/>
        <v>7</v>
      </c>
      <c r="EC53" s="123">
        <f t="shared" si="169"/>
        <v>7</v>
      </c>
      <c r="ED53" s="123">
        <f t="shared" si="169"/>
        <v>7</v>
      </c>
      <c r="EE53" s="123">
        <f t="shared" si="169"/>
        <v>7</v>
      </c>
      <c r="EF53" s="138">
        <f t="shared" si="169"/>
        <v>7</v>
      </c>
      <c r="EK53" s="201">
        <v>30</v>
      </c>
      <c r="EL53" s="137">
        <f>EL38-(0.5*(EL38-EL39))</f>
        <v>6.5</v>
      </c>
      <c r="EM53" s="123">
        <f t="shared" ref="EM53:ES53" si="170">EM38-(0.5*(EM38-EM39))</f>
        <v>7</v>
      </c>
      <c r="EN53" s="123">
        <f t="shared" si="170"/>
        <v>7</v>
      </c>
      <c r="EO53" s="123">
        <f t="shared" si="170"/>
        <v>7</v>
      </c>
      <c r="EP53" s="123">
        <f t="shared" si="170"/>
        <v>7</v>
      </c>
      <c r="EQ53" s="123">
        <f t="shared" si="170"/>
        <v>7</v>
      </c>
      <c r="ER53" s="123">
        <f t="shared" si="170"/>
        <v>7</v>
      </c>
      <c r="ES53" s="138">
        <f t="shared" si="170"/>
        <v>7</v>
      </c>
      <c r="EX53" s="201">
        <v>30</v>
      </c>
      <c r="EY53" s="137">
        <f>EY38-(0.5*(EY38-EY39))</f>
        <v>6</v>
      </c>
      <c r="EZ53" s="123">
        <f t="shared" ref="EZ53:FF53" si="171">EZ38-(0.5*(EZ38-EZ39))</f>
        <v>6.5</v>
      </c>
      <c r="FA53" s="123">
        <f t="shared" si="171"/>
        <v>7</v>
      </c>
      <c r="FB53" s="123">
        <f t="shared" si="171"/>
        <v>7</v>
      </c>
      <c r="FC53" s="123">
        <f t="shared" si="171"/>
        <v>7</v>
      </c>
      <c r="FD53" s="123">
        <f t="shared" si="171"/>
        <v>7</v>
      </c>
      <c r="FE53" s="123">
        <f t="shared" si="171"/>
        <v>7</v>
      </c>
      <c r="FF53" s="138">
        <f t="shared" si="171"/>
        <v>7</v>
      </c>
      <c r="FK53" s="201">
        <v>30</v>
      </c>
      <c r="FL53" s="137">
        <f>FL38-(0.5*(FL38-FL39))</f>
        <v>6.5</v>
      </c>
      <c r="FM53" s="123">
        <f t="shared" ref="FM53:FS53" si="172">FM38-(0.5*(FM38-FM39))</f>
        <v>7</v>
      </c>
      <c r="FN53" s="123">
        <f t="shared" si="172"/>
        <v>7</v>
      </c>
      <c r="FO53" s="123">
        <f t="shared" si="172"/>
        <v>7</v>
      </c>
      <c r="FP53" s="123">
        <f t="shared" si="172"/>
        <v>7</v>
      </c>
      <c r="FQ53" s="123">
        <f t="shared" si="172"/>
        <v>7</v>
      </c>
      <c r="FR53" s="123">
        <f t="shared" si="172"/>
        <v>7</v>
      </c>
      <c r="FS53" s="138">
        <f t="shared" si="172"/>
        <v>7</v>
      </c>
      <c r="FX53" s="201">
        <v>30</v>
      </c>
      <c r="FY53" s="137">
        <f>FY38-(0.5*(FY38-FY39))</f>
        <v>5.5</v>
      </c>
      <c r="FZ53" s="123">
        <f t="shared" ref="FZ53:GF53" si="173">FZ38-(0.5*(FZ38-FZ39))</f>
        <v>6</v>
      </c>
      <c r="GA53" s="123">
        <f t="shared" si="173"/>
        <v>7</v>
      </c>
      <c r="GB53" s="123">
        <f t="shared" si="173"/>
        <v>7</v>
      </c>
      <c r="GC53" s="123">
        <f t="shared" si="173"/>
        <v>7</v>
      </c>
      <c r="GD53" s="123">
        <f t="shared" si="173"/>
        <v>7</v>
      </c>
      <c r="GE53" s="123">
        <f t="shared" si="173"/>
        <v>7</v>
      </c>
      <c r="GF53" s="138">
        <f t="shared" si="173"/>
        <v>7</v>
      </c>
    </row>
    <row r="54" spans="8:188" x14ac:dyDescent="0.3">
      <c r="K54" s="201">
        <v>45</v>
      </c>
      <c r="L54" s="137">
        <f>L39-((L39-L40)*0.25)</f>
        <v>4.375</v>
      </c>
      <c r="M54" s="123">
        <f t="shared" ref="M54:S54" si="174">M39-((M39-M40)*0.25)</f>
        <v>4.375</v>
      </c>
      <c r="N54" s="123">
        <f t="shared" si="174"/>
        <v>4.5</v>
      </c>
      <c r="O54" s="123">
        <f t="shared" si="174"/>
        <v>4.5</v>
      </c>
      <c r="P54" s="123">
        <f t="shared" si="174"/>
        <v>4.5</v>
      </c>
      <c r="Q54" s="123">
        <f t="shared" si="174"/>
        <v>4.5</v>
      </c>
      <c r="R54" s="123">
        <f t="shared" si="174"/>
        <v>4.5</v>
      </c>
      <c r="S54" s="138">
        <f t="shared" si="174"/>
        <v>4.5</v>
      </c>
      <c r="X54" s="201">
        <v>45</v>
      </c>
      <c r="Y54" s="137">
        <f>Y39-((Y39-Y40)*0.25)</f>
        <v>4.25</v>
      </c>
      <c r="Z54" s="123">
        <f t="shared" ref="Z54:AF54" si="175">Z39-((Z39-Z40)*0.25)</f>
        <v>4.375</v>
      </c>
      <c r="AA54" s="123">
        <f t="shared" si="175"/>
        <v>4.5</v>
      </c>
      <c r="AB54" s="123">
        <f t="shared" si="175"/>
        <v>4.5</v>
      </c>
      <c r="AC54" s="123">
        <f t="shared" si="175"/>
        <v>4.5</v>
      </c>
      <c r="AD54" s="123">
        <f t="shared" si="175"/>
        <v>4.5</v>
      </c>
      <c r="AE54" s="123">
        <f t="shared" si="175"/>
        <v>4.5</v>
      </c>
      <c r="AF54" s="138">
        <f t="shared" si="175"/>
        <v>4.5</v>
      </c>
      <c r="AK54" s="201">
        <v>45</v>
      </c>
      <c r="AL54" s="137">
        <f>AL39-((AL39-AL40)*0.25)</f>
        <v>4.375</v>
      </c>
      <c r="AM54" s="123">
        <f t="shared" ref="AM54:AS54" si="176">AM39-((AM39-AM40)*0.25)</f>
        <v>4.5</v>
      </c>
      <c r="AN54" s="123">
        <f t="shared" si="176"/>
        <v>4.5</v>
      </c>
      <c r="AO54" s="123">
        <f t="shared" si="176"/>
        <v>4.5</v>
      </c>
      <c r="AP54" s="123">
        <f t="shared" si="176"/>
        <v>4.5</v>
      </c>
      <c r="AQ54" s="123">
        <f t="shared" si="176"/>
        <v>4.5</v>
      </c>
      <c r="AR54" s="123">
        <f t="shared" si="176"/>
        <v>4.5</v>
      </c>
      <c r="AS54" s="138">
        <f t="shared" si="176"/>
        <v>4.5</v>
      </c>
      <c r="AX54" s="201">
        <v>45</v>
      </c>
      <c r="AY54" s="137">
        <f>AY39-((AY39-AY40)*0.25)</f>
        <v>4.25</v>
      </c>
      <c r="AZ54" s="123">
        <f t="shared" ref="AZ54:BF54" si="177">AZ39-((AZ39-AZ40)*0.25)</f>
        <v>4.25</v>
      </c>
      <c r="BA54" s="123">
        <f t="shared" si="177"/>
        <v>4.5</v>
      </c>
      <c r="BB54" s="123">
        <f t="shared" si="177"/>
        <v>4.5</v>
      </c>
      <c r="BC54" s="123">
        <f t="shared" si="177"/>
        <v>4.5</v>
      </c>
      <c r="BD54" s="123">
        <f t="shared" si="177"/>
        <v>4.5</v>
      </c>
      <c r="BE54" s="123">
        <f t="shared" si="177"/>
        <v>4.5</v>
      </c>
      <c r="BF54" s="138">
        <f t="shared" si="177"/>
        <v>4.5</v>
      </c>
      <c r="BK54" s="201">
        <v>45</v>
      </c>
      <c r="BL54" s="137">
        <f>BL39-((BL39-BL40)*0.25)</f>
        <v>4.25</v>
      </c>
      <c r="BM54" s="123">
        <f t="shared" ref="BM54:BS54" si="178">BM39-((BM39-BM40)*0.25)</f>
        <v>4.25</v>
      </c>
      <c r="BN54" s="123">
        <f t="shared" si="178"/>
        <v>4.5</v>
      </c>
      <c r="BO54" s="123">
        <f t="shared" si="178"/>
        <v>4.5</v>
      </c>
      <c r="BP54" s="123">
        <f t="shared" si="178"/>
        <v>4.5</v>
      </c>
      <c r="BQ54" s="123">
        <f t="shared" si="178"/>
        <v>4.5</v>
      </c>
      <c r="BR54" s="123">
        <f t="shared" si="178"/>
        <v>4.5</v>
      </c>
      <c r="BS54" s="138">
        <f t="shared" si="178"/>
        <v>4.5</v>
      </c>
      <c r="BX54" s="201">
        <v>45</v>
      </c>
      <c r="BY54" s="137">
        <f>BY39-((BY39-BY40)*0.25)</f>
        <v>4.375</v>
      </c>
      <c r="BZ54" s="123">
        <f t="shared" ref="BZ54:CF54" si="179">BZ39-((BZ39-BZ40)*0.25)</f>
        <v>4.5</v>
      </c>
      <c r="CA54" s="123">
        <f t="shared" si="179"/>
        <v>4.5</v>
      </c>
      <c r="CB54" s="123">
        <f t="shared" si="179"/>
        <v>4.5</v>
      </c>
      <c r="CC54" s="123">
        <f t="shared" si="179"/>
        <v>4.5</v>
      </c>
      <c r="CD54" s="123">
        <f t="shared" si="179"/>
        <v>4.5</v>
      </c>
      <c r="CE54" s="123">
        <f t="shared" si="179"/>
        <v>4.5</v>
      </c>
      <c r="CF54" s="138">
        <f t="shared" si="179"/>
        <v>4.5</v>
      </c>
      <c r="CK54" s="201">
        <v>45</v>
      </c>
      <c r="CL54" s="137">
        <f>CL39-((CL39-CL40)*0.25)</f>
        <v>4.375</v>
      </c>
      <c r="CM54" s="123">
        <f t="shared" ref="CM54:CS54" si="180">CM39-((CM39-CM40)*0.25)</f>
        <v>4.375</v>
      </c>
      <c r="CN54" s="123">
        <f t="shared" si="180"/>
        <v>4.5</v>
      </c>
      <c r="CO54" s="123">
        <f t="shared" si="180"/>
        <v>4.5</v>
      </c>
      <c r="CP54" s="123">
        <f t="shared" si="180"/>
        <v>4.5</v>
      </c>
      <c r="CQ54" s="123">
        <f t="shared" si="180"/>
        <v>4.5</v>
      </c>
      <c r="CR54" s="123">
        <f t="shared" si="180"/>
        <v>4.5</v>
      </c>
      <c r="CS54" s="138">
        <f t="shared" si="180"/>
        <v>4.5</v>
      </c>
      <c r="CX54" s="201">
        <v>45</v>
      </c>
      <c r="CY54" s="137">
        <f>CY39-((CY39-CY40)*0.25)</f>
        <v>3.375</v>
      </c>
      <c r="CZ54" s="123">
        <f t="shared" ref="CZ54:DF54" si="181">CZ39-((CZ39-CZ40)*0.25)</f>
        <v>4</v>
      </c>
      <c r="DA54" s="123">
        <f t="shared" si="181"/>
        <v>4</v>
      </c>
      <c r="DB54" s="123">
        <f t="shared" si="181"/>
        <v>4.375</v>
      </c>
      <c r="DC54" s="123">
        <f t="shared" si="181"/>
        <v>4.375</v>
      </c>
      <c r="DD54" s="123">
        <f t="shared" si="181"/>
        <v>4.5</v>
      </c>
      <c r="DE54" s="123">
        <f t="shared" si="181"/>
        <v>4.5</v>
      </c>
      <c r="DF54" s="138">
        <f t="shared" si="181"/>
        <v>4.5</v>
      </c>
      <c r="DK54" s="201">
        <v>45</v>
      </c>
      <c r="DL54" s="137">
        <f>DL39-((DL39-DL40)*0.25)</f>
        <v>4.375</v>
      </c>
      <c r="DM54" s="123">
        <f t="shared" ref="DM54:DS54" si="182">DM39-((DM39-DM40)*0.25)</f>
        <v>4.375</v>
      </c>
      <c r="DN54" s="123">
        <f t="shared" si="182"/>
        <v>4.5</v>
      </c>
      <c r="DO54" s="123">
        <f t="shared" si="182"/>
        <v>4.5</v>
      </c>
      <c r="DP54" s="123">
        <f t="shared" si="182"/>
        <v>4.5</v>
      </c>
      <c r="DQ54" s="123">
        <f t="shared" si="182"/>
        <v>4.5</v>
      </c>
      <c r="DR54" s="123">
        <f t="shared" si="182"/>
        <v>4.5</v>
      </c>
      <c r="DS54" s="138">
        <f t="shared" si="182"/>
        <v>4.5</v>
      </c>
      <c r="DX54" s="201">
        <v>45</v>
      </c>
      <c r="DY54" s="137">
        <f>DY39-((DY39-DY40)*0.25)</f>
        <v>4.25</v>
      </c>
      <c r="DZ54" s="123">
        <f t="shared" ref="DZ54:EF54" si="183">DZ39-((DZ39-DZ40)*0.25)</f>
        <v>4.375</v>
      </c>
      <c r="EA54" s="123">
        <f t="shared" si="183"/>
        <v>4.5</v>
      </c>
      <c r="EB54" s="123">
        <f t="shared" si="183"/>
        <v>4.5</v>
      </c>
      <c r="EC54" s="123">
        <f t="shared" si="183"/>
        <v>4.5</v>
      </c>
      <c r="ED54" s="123">
        <f t="shared" si="183"/>
        <v>4.5</v>
      </c>
      <c r="EE54" s="123">
        <f t="shared" si="183"/>
        <v>4.5</v>
      </c>
      <c r="EF54" s="138">
        <f t="shared" si="183"/>
        <v>4.5</v>
      </c>
      <c r="EK54" s="201">
        <v>45</v>
      </c>
      <c r="EL54" s="137">
        <f>EL39-((EL39-EL40)*0.25)</f>
        <v>4.375</v>
      </c>
      <c r="EM54" s="123">
        <f t="shared" ref="EM54:ES54" si="184">EM39-((EM39-EM40)*0.25)</f>
        <v>4.5</v>
      </c>
      <c r="EN54" s="123">
        <f t="shared" si="184"/>
        <v>4.5</v>
      </c>
      <c r="EO54" s="123">
        <f t="shared" si="184"/>
        <v>4.5</v>
      </c>
      <c r="EP54" s="123">
        <f t="shared" si="184"/>
        <v>4.5</v>
      </c>
      <c r="EQ54" s="123">
        <f t="shared" si="184"/>
        <v>4.5</v>
      </c>
      <c r="ER54" s="123">
        <f t="shared" si="184"/>
        <v>4.5</v>
      </c>
      <c r="ES54" s="138">
        <f t="shared" si="184"/>
        <v>4.5</v>
      </c>
      <c r="EX54" s="201">
        <v>45</v>
      </c>
      <c r="EY54" s="137">
        <f>EY39-((EY39-EY40)*0.25)</f>
        <v>4.25</v>
      </c>
      <c r="EZ54" s="123">
        <f t="shared" ref="EZ54:FF54" si="185">EZ39-((EZ39-EZ40)*0.25)</f>
        <v>4.375</v>
      </c>
      <c r="FA54" s="123">
        <f t="shared" si="185"/>
        <v>4.5</v>
      </c>
      <c r="FB54" s="123">
        <f t="shared" si="185"/>
        <v>4.5</v>
      </c>
      <c r="FC54" s="123">
        <f t="shared" si="185"/>
        <v>4.5</v>
      </c>
      <c r="FD54" s="123">
        <f t="shared" si="185"/>
        <v>4.5</v>
      </c>
      <c r="FE54" s="123">
        <f t="shared" si="185"/>
        <v>4.5</v>
      </c>
      <c r="FF54" s="138">
        <f t="shared" si="185"/>
        <v>4.5</v>
      </c>
      <c r="FK54" s="201">
        <v>45</v>
      </c>
      <c r="FL54" s="137">
        <f>FL39-((FL39-FL40)*0.25)</f>
        <v>4.375</v>
      </c>
      <c r="FM54" s="123">
        <f t="shared" ref="FM54:FS54" si="186">FM39-((FM39-FM40)*0.25)</f>
        <v>4.5</v>
      </c>
      <c r="FN54" s="123">
        <f t="shared" si="186"/>
        <v>4.5</v>
      </c>
      <c r="FO54" s="123">
        <f t="shared" si="186"/>
        <v>4.5</v>
      </c>
      <c r="FP54" s="123">
        <f t="shared" si="186"/>
        <v>4.5</v>
      </c>
      <c r="FQ54" s="123">
        <f t="shared" si="186"/>
        <v>4.5</v>
      </c>
      <c r="FR54" s="123">
        <f t="shared" si="186"/>
        <v>4.5</v>
      </c>
      <c r="FS54" s="138">
        <f t="shared" si="186"/>
        <v>4.5</v>
      </c>
      <c r="FX54" s="201">
        <v>45</v>
      </c>
      <c r="FY54" s="137">
        <f>FY39-((FY39-FY40)*0.25)</f>
        <v>4.25</v>
      </c>
      <c r="FZ54" s="123">
        <f t="shared" ref="FZ54:GF54" si="187">FZ39-((FZ39-FZ40)*0.25)</f>
        <v>4.25</v>
      </c>
      <c r="GA54" s="123">
        <f t="shared" si="187"/>
        <v>4.5</v>
      </c>
      <c r="GB54" s="123">
        <f t="shared" si="187"/>
        <v>4.5</v>
      </c>
      <c r="GC54" s="123">
        <f t="shared" si="187"/>
        <v>4.5</v>
      </c>
      <c r="GD54" s="123">
        <f t="shared" si="187"/>
        <v>4.5</v>
      </c>
      <c r="GE54" s="123">
        <f t="shared" si="187"/>
        <v>4.5</v>
      </c>
      <c r="GF54" s="138">
        <f t="shared" si="187"/>
        <v>4.5</v>
      </c>
    </row>
    <row r="55" spans="8:188" x14ac:dyDescent="0.3">
      <c r="K55" s="201">
        <v>60</v>
      </c>
      <c r="L55" s="137">
        <f>L40</f>
        <v>1</v>
      </c>
      <c r="M55" s="123">
        <f t="shared" ref="M55:S55" si="188">M40</f>
        <v>1</v>
      </c>
      <c r="N55" s="123">
        <f t="shared" si="188"/>
        <v>0</v>
      </c>
      <c r="O55" s="123">
        <f t="shared" si="188"/>
        <v>0</v>
      </c>
      <c r="P55" s="123">
        <f t="shared" si="188"/>
        <v>0</v>
      </c>
      <c r="Q55" s="123">
        <f t="shared" si="188"/>
        <v>0</v>
      </c>
      <c r="R55" s="123">
        <f t="shared" si="188"/>
        <v>0</v>
      </c>
      <c r="S55" s="138">
        <f t="shared" si="188"/>
        <v>0</v>
      </c>
      <c r="X55" s="201">
        <v>60</v>
      </c>
      <c r="Y55" s="137">
        <f>Y40</f>
        <v>2</v>
      </c>
      <c r="Z55" s="123">
        <f t="shared" ref="Z55:AF55" si="189">Z40</f>
        <v>1</v>
      </c>
      <c r="AA55" s="123">
        <f t="shared" si="189"/>
        <v>0</v>
      </c>
      <c r="AB55" s="123">
        <f t="shared" si="189"/>
        <v>0</v>
      </c>
      <c r="AC55" s="123">
        <f t="shared" si="189"/>
        <v>0</v>
      </c>
      <c r="AD55" s="123">
        <f t="shared" si="189"/>
        <v>0</v>
      </c>
      <c r="AE55" s="123">
        <f t="shared" si="189"/>
        <v>0</v>
      </c>
      <c r="AF55" s="138">
        <f t="shared" si="189"/>
        <v>0</v>
      </c>
      <c r="AK55" s="201">
        <v>60</v>
      </c>
      <c r="AL55" s="137">
        <f>AL40</f>
        <v>1</v>
      </c>
      <c r="AM55" s="123">
        <f t="shared" ref="AM55:AS55" si="190">AM40</f>
        <v>0</v>
      </c>
      <c r="AN55" s="123">
        <f t="shared" si="190"/>
        <v>0</v>
      </c>
      <c r="AO55" s="123">
        <f t="shared" si="190"/>
        <v>0</v>
      </c>
      <c r="AP55" s="123">
        <f t="shared" si="190"/>
        <v>0</v>
      </c>
      <c r="AQ55" s="123">
        <f t="shared" si="190"/>
        <v>0</v>
      </c>
      <c r="AR55" s="123">
        <f t="shared" si="190"/>
        <v>0</v>
      </c>
      <c r="AS55" s="138">
        <f t="shared" si="190"/>
        <v>0</v>
      </c>
      <c r="AX55" s="201">
        <v>60</v>
      </c>
      <c r="AY55" s="137">
        <f>AY40</f>
        <v>2</v>
      </c>
      <c r="AZ55" s="123">
        <f t="shared" ref="AZ55:BF55" si="191">AZ40</f>
        <v>2</v>
      </c>
      <c r="BA55" s="123">
        <f t="shared" si="191"/>
        <v>0</v>
      </c>
      <c r="BB55" s="123">
        <f t="shared" si="191"/>
        <v>0</v>
      </c>
      <c r="BC55" s="123">
        <f t="shared" si="191"/>
        <v>0</v>
      </c>
      <c r="BD55" s="123">
        <f t="shared" si="191"/>
        <v>0</v>
      </c>
      <c r="BE55" s="123">
        <f t="shared" si="191"/>
        <v>0</v>
      </c>
      <c r="BF55" s="138">
        <f t="shared" si="191"/>
        <v>0</v>
      </c>
      <c r="BK55" s="201">
        <v>60</v>
      </c>
      <c r="BL55" s="137">
        <f>BL40</f>
        <v>2</v>
      </c>
      <c r="BM55" s="123">
        <f t="shared" ref="BM55:BS55" si="192">BM40</f>
        <v>2</v>
      </c>
      <c r="BN55" s="123">
        <f t="shared" si="192"/>
        <v>0</v>
      </c>
      <c r="BO55" s="123">
        <f t="shared" si="192"/>
        <v>0</v>
      </c>
      <c r="BP55" s="123">
        <f t="shared" si="192"/>
        <v>0</v>
      </c>
      <c r="BQ55" s="123">
        <f t="shared" si="192"/>
        <v>0</v>
      </c>
      <c r="BR55" s="123">
        <f t="shared" si="192"/>
        <v>0</v>
      </c>
      <c r="BS55" s="138">
        <f t="shared" si="192"/>
        <v>0</v>
      </c>
      <c r="BX55" s="201">
        <v>60</v>
      </c>
      <c r="BY55" s="137">
        <f>BY40</f>
        <v>1</v>
      </c>
      <c r="BZ55" s="123">
        <f t="shared" ref="BZ55:CF55" si="193">BZ40</f>
        <v>0</v>
      </c>
      <c r="CA55" s="123">
        <f t="shared" si="193"/>
        <v>0</v>
      </c>
      <c r="CB55" s="123">
        <f t="shared" si="193"/>
        <v>0</v>
      </c>
      <c r="CC55" s="123">
        <f t="shared" si="193"/>
        <v>0</v>
      </c>
      <c r="CD55" s="123">
        <f t="shared" si="193"/>
        <v>0</v>
      </c>
      <c r="CE55" s="123">
        <f t="shared" si="193"/>
        <v>0</v>
      </c>
      <c r="CF55" s="138">
        <f t="shared" si="193"/>
        <v>0</v>
      </c>
      <c r="CK55" s="201">
        <v>60</v>
      </c>
      <c r="CL55" s="137">
        <f>CL40</f>
        <v>1</v>
      </c>
      <c r="CM55" s="123">
        <f t="shared" ref="CM55:CS55" si="194">CM40</f>
        <v>1</v>
      </c>
      <c r="CN55" s="123">
        <f t="shared" si="194"/>
        <v>0</v>
      </c>
      <c r="CO55" s="123">
        <f t="shared" si="194"/>
        <v>0</v>
      </c>
      <c r="CP55" s="123">
        <f t="shared" si="194"/>
        <v>0</v>
      </c>
      <c r="CQ55" s="123">
        <f t="shared" si="194"/>
        <v>0</v>
      </c>
      <c r="CR55" s="123">
        <f t="shared" si="194"/>
        <v>0</v>
      </c>
      <c r="CS55" s="138">
        <f t="shared" si="194"/>
        <v>0</v>
      </c>
      <c r="CX55" s="201">
        <v>60</v>
      </c>
      <c r="CY55" s="137">
        <f>CY40</f>
        <v>3</v>
      </c>
      <c r="CZ55" s="123">
        <f t="shared" ref="CZ55:DF55" si="195">CZ40</f>
        <v>2.5</v>
      </c>
      <c r="DA55" s="123">
        <f t="shared" si="195"/>
        <v>2.5</v>
      </c>
      <c r="DB55" s="123">
        <f t="shared" si="195"/>
        <v>1</v>
      </c>
      <c r="DC55" s="123">
        <f t="shared" si="195"/>
        <v>1</v>
      </c>
      <c r="DD55" s="123">
        <f t="shared" si="195"/>
        <v>0</v>
      </c>
      <c r="DE55" s="123">
        <f t="shared" si="195"/>
        <v>0</v>
      </c>
      <c r="DF55" s="138">
        <f t="shared" si="195"/>
        <v>0</v>
      </c>
      <c r="DK55" s="201">
        <v>60</v>
      </c>
      <c r="DL55" s="137">
        <f>DL40</f>
        <v>1</v>
      </c>
      <c r="DM55" s="123">
        <f t="shared" ref="DM55:DS55" si="196">DM40</f>
        <v>1</v>
      </c>
      <c r="DN55" s="123">
        <f t="shared" si="196"/>
        <v>0</v>
      </c>
      <c r="DO55" s="123">
        <f t="shared" si="196"/>
        <v>0</v>
      </c>
      <c r="DP55" s="123">
        <f t="shared" si="196"/>
        <v>0</v>
      </c>
      <c r="DQ55" s="123">
        <f t="shared" si="196"/>
        <v>0</v>
      </c>
      <c r="DR55" s="123">
        <f t="shared" si="196"/>
        <v>0</v>
      </c>
      <c r="DS55" s="138">
        <f t="shared" si="196"/>
        <v>0</v>
      </c>
      <c r="DX55" s="201">
        <v>60</v>
      </c>
      <c r="DY55" s="137">
        <f>DY40</f>
        <v>2</v>
      </c>
      <c r="DZ55" s="123">
        <f t="shared" ref="DZ55:EF55" si="197">DZ40</f>
        <v>1</v>
      </c>
      <c r="EA55" s="123">
        <f t="shared" si="197"/>
        <v>0</v>
      </c>
      <c r="EB55" s="123">
        <f t="shared" si="197"/>
        <v>0</v>
      </c>
      <c r="EC55" s="123">
        <f t="shared" si="197"/>
        <v>0</v>
      </c>
      <c r="ED55" s="123">
        <f t="shared" si="197"/>
        <v>0</v>
      </c>
      <c r="EE55" s="123">
        <f t="shared" si="197"/>
        <v>0</v>
      </c>
      <c r="EF55" s="138">
        <f t="shared" si="197"/>
        <v>0</v>
      </c>
      <c r="EK55" s="201">
        <v>60</v>
      </c>
      <c r="EL55" s="137">
        <f>EL40</f>
        <v>1</v>
      </c>
      <c r="EM55" s="123">
        <f t="shared" ref="EM55:ES55" si="198">EM40</f>
        <v>0</v>
      </c>
      <c r="EN55" s="123">
        <f t="shared" si="198"/>
        <v>0</v>
      </c>
      <c r="EO55" s="123">
        <f t="shared" si="198"/>
        <v>0</v>
      </c>
      <c r="EP55" s="123">
        <f t="shared" si="198"/>
        <v>0</v>
      </c>
      <c r="EQ55" s="123">
        <f t="shared" si="198"/>
        <v>0</v>
      </c>
      <c r="ER55" s="123">
        <f t="shared" si="198"/>
        <v>0</v>
      </c>
      <c r="ES55" s="138">
        <f t="shared" si="198"/>
        <v>0</v>
      </c>
      <c r="EX55" s="201">
        <v>60</v>
      </c>
      <c r="EY55" s="137">
        <f>EY40</f>
        <v>2</v>
      </c>
      <c r="EZ55" s="123">
        <f t="shared" ref="EZ55:FF55" si="199">EZ40</f>
        <v>1</v>
      </c>
      <c r="FA55" s="123">
        <f t="shared" si="199"/>
        <v>0</v>
      </c>
      <c r="FB55" s="123">
        <f t="shared" si="199"/>
        <v>0</v>
      </c>
      <c r="FC55" s="123">
        <f t="shared" si="199"/>
        <v>0</v>
      </c>
      <c r="FD55" s="123">
        <f t="shared" si="199"/>
        <v>0</v>
      </c>
      <c r="FE55" s="123">
        <f t="shared" si="199"/>
        <v>0</v>
      </c>
      <c r="FF55" s="138">
        <f t="shared" si="199"/>
        <v>0</v>
      </c>
      <c r="FK55" s="201">
        <v>60</v>
      </c>
      <c r="FL55" s="137">
        <f>FL40</f>
        <v>1</v>
      </c>
      <c r="FM55" s="123">
        <f t="shared" ref="FM55:FS55" si="200">FM40</f>
        <v>0</v>
      </c>
      <c r="FN55" s="123">
        <f t="shared" si="200"/>
        <v>0</v>
      </c>
      <c r="FO55" s="123">
        <f t="shared" si="200"/>
        <v>0</v>
      </c>
      <c r="FP55" s="123">
        <f t="shared" si="200"/>
        <v>0</v>
      </c>
      <c r="FQ55" s="123">
        <f t="shared" si="200"/>
        <v>0</v>
      </c>
      <c r="FR55" s="123">
        <f t="shared" si="200"/>
        <v>0</v>
      </c>
      <c r="FS55" s="138">
        <f t="shared" si="200"/>
        <v>0</v>
      </c>
      <c r="FX55" s="201">
        <v>60</v>
      </c>
      <c r="FY55" s="137">
        <f>FY40</f>
        <v>2</v>
      </c>
      <c r="FZ55" s="123">
        <f t="shared" ref="FZ55:GF55" si="201">FZ40</f>
        <v>2</v>
      </c>
      <c r="GA55" s="123">
        <f t="shared" si="201"/>
        <v>0</v>
      </c>
      <c r="GB55" s="123">
        <f t="shared" si="201"/>
        <v>0</v>
      </c>
      <c r="GC55" s="123">
        <f t="shared" si="201"/>
        <v>0</v>
      </c>
      <c r="GD55" s="123">
        <f t="shared" si="201"/>
        <v>0</v>
      </c>
      <c r="GE55" s="123">
        <f t="shared" si="201"/>
        <v>0</v>
      </c>
      <c r="GF55" s="138">
        <f t="shared" si="201"/>
        <v>0</v>
      </c>
    </row>
    <row r="56" spans="8:188" x14ac:dyDescent="0.3">
      <c r="K56" s="201">
        <v>75</v>
      </c>
      <c r="L56" s="137">
        <f>L40-(ABS(L40-L41)*0.75)</f>
        <v>-12.5</v>
      </c>
      <c r="M56" s="123">
        <f t="shared" ref="M56:S56" si="202">M40-(ABS(M40-M41)*0.75)</f>
        <v>-12.5</v>
      </c>
      <c r="N56" s="123">
        <f t="shared" si="202"/>
        <v>-22.5</v>
      </c>
      <c r="O56" s="123">
        <f t="shared" si="202"/>
        <v>-22.5</v>
      </c>
      <c r="P56" s="123">
        <f t="shared" si="202"/>
        <v>-22.5</v>
      </c>
      <c r="Q56" s="123">
        <f t="shared" si="202"/>
        <v>-22.5</v>
      </c>
      <c r="R56" s="123">
        <f t="shared" si="202"/>
        <v>-22.5</v>
      </c>
      <c r="S56" s="138">
        <f t="shared" si="202"/>
        <v>-22.5</v>
      </c>
      <c r="X56" s="201">
        <v>75</v>
      </c>
      <c r="Y56" s="137">
        <f>Y40-(ABS(Y40-Y41)*0.75)</f>
        <v>-2.5</v>
      </c>
      <c r="Z56" s="123">
        <f t="shared" ref="Z56:AF56" si="203">Z40-(ABS(Z40-Z41)*0.75)</f>
        <v>-12.5</v>
      </c>
      <c r="AA56" s="123">
        <f t="shared" si="203"/>
        <v>-22.5</v>
      </c>
      <c r="AB56" s="123">
        <f t="shared" si="203"/>
        <v>-22.5</v>
      </c>
      <c r="AC56" s="123">
        <f t="shared" si="203"/>
        <v>-22.5</v>
      </c>
      <c r="AD56" s="123">
        <f t="shared" si="203"/>
        <v>-22.5</v>
      </c>
      <c r="AE56" s="123">
        <f t="shared" si="203"/>
        <v>-22.5</v>
      </c>
      <c r="AF56" s="138">
        <f t="shared" si="203"/>
        <v>-22.5</v>
      </c>
      <c r="AK56" s="201">
        <v>75</v>
      </c>
      <c r="AL56" s="137">
        <f>AL40-(ABS(AL40-AL41)*0.75)</f>
        <v>-12.5</v>
      </c>
      <c r="AM56" s="123">
        <f t="shared" ref="AM56:AS56" si="204">AM40-(ABS(AM40-AM41)*0.75)</f>
        <v>-22.5</v>
      </c>
      <c r="AN56" s="123">
        <f t="shared" si="204"/>
        <v>-22.5</v>
      </c>
      <c r="AO56" s="123">
        <f t="shared" si="204"/>
        <v>-22.5</v>
      </c>
      <c r="AP56" s="123">
        <f t="shared" si="204"/>
        <v>-22.5</v>
      </c>
      <c r="AQ56" s="123">
        <f t="shared" si="204"/>
        <v>-22.5</v>
      </c>
      <c r="AR56" s="123">
        <f t="shared" si="204"/>
        <v>-22.5</v>
      </c>
      <c r="AS56" s="138">
        <f t="shared" si="204"/>
        <v>-22.5</v>
      </c>
      <c r="AX56" s="201">
        <v>75</v>
      </c>
      <c r="AY56" s="137">
        <f>AY40-(ABS(AY40-AY41)*0.75)</f>
        <v>-1.375</v>
      </c>
      <c r="AZ56" s="123">
        <f t="shared" ref="AZ56:BF56" si="205">AZ40-(ABS(AZ40-AZ41)*0.75)</f>
        <v>-2.5</v>
      </c>
      <c r="BA56" s="123">
        <f t="shared" si="205"/>
        <v>-22.5</v>
      </c>
      <c r="BB56" s="123">
        <f t="shared" si="205"/>
        <v>-22.5</v>
      </c>
      <c r="BC56" s="123">
        <f t="shared" si="205"/>
        <v>-22.5</v>
      </c>
      <c r="BD56" s="123">
        <f t="shared" si="205"/>
        <v>-22.5</v>
      </c>
      <c r="BE56" s="123">
        <f t="shared" si="205"/>
        <v>-22.5</v>
      </c>
      <c r="BF56" s="138">
        <f t="shared" si="205"/>
        <v>-22.5</v>
      </c>
      <c r="BK56" s="201">
        <v>75</v>
      </c>
      <c r="BL56" s="137">
        <f>BL40-(ABS(BL40-BL41)*0.75)</f>
        <v>-1.375</v>
      </c>
      <c r="BM56" s="123">
        <f t="shared" ref="BM56:BS56" si="206">BM40-(ABS(BM40-BM41)*0.75)</f>
        <v>-2.5</v>
      </c>
      <c r="BN56" s="123">
        <f t="shared" si="206"/>
        <v>-22.5</v>
      </c>
      <c r="BO56" s="123">
        <f t="shared" si="206"/>
        <v>-22.5</v>
      </c>
      <c r="BP56" s="123">
        <f t="shared" si="206"/>
        <v>-22.5</v>
      </c>
      <c r="BQ56" s="123">
        <f t="shared" si="206"/>
        <v>-22.5</v>
      </c>
      <c r="BR56" s="123">
        <f t="shared" si="206"/>
        <v>-22.5</v>
      </c>
      <c r="BS56" s="138">
        <f t="shared" si="206"/>
        <v>-22.5</v>
      </c>
      <c r="BX56" s="201">
        <v>75</v>
      </c>
      <c r="BY56" s="137">
        <f>BY40-(ABS(BY40-BY41)*0.75)</f>
        <v>-12.5</v>
      </c>
      <c r="BZ56" s="123">
        <f t="shared" ref="BZ56:CF56" si="207">BZ40-(ABS(BZ40-BZ41)*0.75)</f>
        <v>-22.5</v>
      </c>
      <c r="CA56" s="123">
        <f t="shared" si="207"/>
        <v>-22.5</v>
      </c>
      <c r="CB56" s="123">
        <f t="shared" si="207"/>
        <v>-22.5</v>
      </c>
      <c r="CC56" s="123">
        <f t="shared" si="207"/>
        <v>-22.5</v>
      </c>
      <c r="CD56" s="123">
        <f t="shared" si="207"/>
        <v>-22.5</v>
      </c>
      <c r="CE56" s="123">
        <f t="shared" si="207"/>
        <v>-22.5</v>
      </c>
      <c r="CF56" s="138">
        <f t="shared" si="207"/>
        <v>-22.5</v>
      </c>
      <c r="CK56" s="201">
        <v>75</v>
      </c>
      <c r="CL56" s="137">
        <f>CL40-(ABS(CL40-CL41)*0.75)</f>
        <v>-12.5</v>
      </c>
      <c r="CM56" s="123">
        <f t="shared" ref="CM56:CS56" si="208">CM40-(ABS(CM40-CM41)*0.75)</f>
        <v>-12.5</v>
      </c>
      <c r="CN56" s="123">
        <f t="shared" si="208"/>
        <v>-22.5</v>
      </c>
      <c r="CO56" s="123">
        <f t="shared" si="208"/>
        <v>-22.5</v>
      </c>
      <c r="CP56" s="123">
        <f t="shared" si="208"/>
        <v>-22.5</v>
      </c>
      <c r="CQ56" s="123">
        <f t="shared" si="208"/>
        <v>-22.5</v>
      </c>
      <c r="CR56" s="123">
        <f t="shared" si="208"/>
        <v>-22.5</v>
      </c>
      <c r="CS56" s="138">
        <f t="shared" si="208"/>
        <v>-22.5</v>
      </c>
      <c r="CX56" s="201">
        <v>75</v>
      </c>
      <c r="CY56" s="137">
        <f>CY40-(ABS(CY40-CY41)*0.75)</f>
        <v>1.875</v>
      </c>
      <c r="CZ56" s="123">
        <f t="shared" ref="CZ56:DF56" si="209">CZ40-(ABS(CZ40-CZ41)*0.75)</f>
        <v>1</v>
      </c>
      <c r="DA56" s="123">
        <f t="shared" si="209"/>
        <v>-0.5</v>
      </c>
      <c r="DB56" s="123">
        <f t="shared" si="209"/>
        <v>-11.375</v>
      </c>
      <c r="DC56" s="123">
        <f t="shared" si="209"/>
        <v>-12.5</v>
      </c>
      <c r="DD56" s="123">
        <f t="shared" si="209"/>
        <v>-22.5</v>
      </c>
      <c r="DE56" s="123">
        <f t="shared" si="209"/>
        <v>-22.5</v>
      </c>
      <c r="DF56" s="138">
        <f t="shared" si="209"/>
        <v>-22.5</v>
      </c>
      <c r="DK56" s="201">
        <v>75</v>
      </c>
      <c r="DL56" s="137">
        <f>DL40-(ABS(DL40-DL41)*0.75)</f>
        <v>-11.375</v>
      </c>
      <c r="DM56" s="123">
        <f t="shared" ref="DM56:DS56" si="210">DM40-(ABS(DM40-DM41)*0.75)</f>
        <v>-12.5</v>
      </c>
      <c r="DN56" s="123">
        <f t="shared" si="210"/>
        <v>-22.5</v>
      </c>
      <c r="DO56" s="123">
        <f t="shared" si="210"/>
        <v>-22.5</v>
      </c>
      <c r="DP56" s="123">
        <f t="shared" si="210"/>
        <v>-22.5</v>
      </c>
      <c r="DQ56" s="123">
        <f t="shared" si="210"/>
        <v>-22.5</v>
      </c>
      <c r="DR56" s="123">
        <f t="shared" si="210"/>
        <v>-22.5</v>
      </c>
      <c r="DS56" s="138">
        <f t="shared" si="210"/>
        <v>-22.5</v>
      </c>
      <c r="DX56" s="201">
        <v>75</v>
      </c>
      <c r="DY56" s="137">
        <f>DY40-(ABS(DY40-DY41)*0.75)</f>
        <v>-1.375</v>
      </c>
      <c r="DZ56" s="123">
        <f t="shared" ref="DZ56:EF56" si="211">DZ40-(ABS(DZ40-DZ41)*0.75)</f>
        <v>-12.5</v>
      </c>
      <c r="EA56" s="123">
        <f t="shared" si="211"/>
        <v>-22.5</v>
      </c>
      <c r="EB56" s="123">
        <f t="shared" si="211"/>
        <v>-22.5</v>
      </c>
      <c r="EC56" s="123">
        <f t="shared" si="211"/>
        <v>-22.5</v>
      </c>
      <c r="ED56" s="123">
        <f t="shared" si="211"/>
        <v>-22.5</v>
      </c>
      <c r="EE56" s="123">
        <f t="shared" si="211"/>
        <v>-22.5</v>
      </c>
      <c r="EF56" s="138">
        <f t="shared" si="211"/>
        <v>-22.5</v>
      </c>
      <c r="EK56" s="201">
        <v>75</v>
      </c>
      <c r="EL56" s="137">
        <f>EL40-(ABS(EL40-EL41)*0.75)</f>
        <v>-12.5</v>
      </c>
      <c r="EM56" s="123">
        <f t="shared" ref="EM56:ES56" si="212">EM40-(ABS(EM40-EM41)*0.75)</f>
        <v>-22.5</v>
      </c>
      <c r="EN56" s="123">
        <f t="shared" si="212"/>
        <v>-22.5</v>
      </c>
      <c r="EO56" s="123">
        <f t="shared" si="212"/>
        <v>-22.5</v>
      </c>
      <c r="EP56" s="123">
        <f t="shared" si="212"/>
        <v>-22.5</v>
      </c>
      <c r="EQ56" s="123">
        <f t="shared" si="212"/>
        <v>-22.5</v>
      </c>
      <c r="ER56" s="123">
        <f t="shared" si="212"/>
        <v>-22.5</v>
      </c>
      <c r="ES56" s="138">
        <f t="shared" si="212"/>
        <v>-22.5</v>
      </c>
      <c r="EX56" s="201">
        <v>75</v>
      </c>
      <c r="EY56" s="137">
        <f>EY40-(ABS(EY40-EY41)*0.75)</f>
        <v>-2.5</v>
      </c>
      <c r="EZ56" s="123">
        <f t="shared" ref="EZ56:FF56" si="213">EZ40-(ABS(EZ40-EZ41)*0.75)</f>
        <v>-12.5</v>
      </c>
      <c r="FA56" s="123">
        <f t="shared" si="213"/>
        <v>-22.5</v>
      </c>
      <c r="FB56" s="123">
        <f t="shared" si="213"/>
        <v>-22.5</v>
      </c>
      <c r="FC56" s="123">
        <f t="shared" si="213"/>
        <v>-22.5</v>
      </c>
      <c r="FD56" s="123">
        <f t="shared" si="213"/>
        <v>-22.5</v>
      </c>
      <c r="FE56" s="123">
        <f t="shared" si="213"/>
        <v>-22.5</v>
      </c>
      <c r="FF56" s="138">
        <f t="shared" si="213"/>
        <v>-22.5</v>
      </c>
      <c r="FK56" s="201">
        <v>75</v>
      </c>
      <c r="FL56" s="137">
        <f>FL40-(ABS(FL40-FL41)*0.75)</f>
        <v>-12.5</v>
      </c>
      <c r="FM56" s="123">
        <f t="shared" ref="FM56:FS56" si="214">FM40-(ABS(FM40-FM41)*0.75)</f>
        <v>-22.5</v>
      </c>
      <c r="FN56" s="123">
        <f t="shared" si="214"/>
        <v>-22.5</v>
      </c>
      <c r="FO56" s="123">
        <f t="shared" si="214"/>
        <v>-22.5</v>
      </c>
      <c r="FP56" s="123">
        <f t="shared" si="214"/>
        <v>-22.5</v>
      </c>
      <c r="FQ56" s="123">
        <f t="shared" si="214"/>
        <v>-22.5</v>
      </c>
      <c r="FR56" s="123">
        <f t="shared" si="214"/>
        <v>-22.5</v>
      </c>
      <c r="FS56" s="138">
        <f t="shared" si="214"/>
        <v>-22.5</v>
      </c>
      <c r="FX56" s="201">
        <v>75</v>
      </c>
      <c r="FY56" s="137">
        <f>FY40-(ABS(FY40-FY41)*0.75)</f>
        <v>-0.25</v>
      </c>
      <c r="FZ56" s="123">
        <f t="shared" ref="FZ56:GF56" si="215">FZ40-(ABS(FZ40-FZ41)*0.75)</f>
        <v>-2.5</v>
      </c>
      <c r="GA56" s="123">
        <f t="shared" si="215"/>
        <v>-22.5</v>
      </c>
      <c r="GB56" s="123">
        <f t="shared" si="215"/>
        <v>-22.5</v>
      </c>
      <c r="GC56" s="123">
        <f t="shared" si="215"/>
        <v>-22.5</v>
      </c>
      <c r="GD56" s="123">
        <f t="shared" si="215"/>
        <v>-22.5</v>
      </c>
      <c r="GE56" s="123">
        <f t="shared" si="215"/>
        <v>-22.5</v>
      </c>
      <c r="GF56" s="138">
        <f t="shared" si="215"/>
        <v>-22.5</v>
      </c>
    </row>
    <row r="57" spans="8:188" x14ac:dyDescent="0.3">
      <c r="K57" s="201">
        <v>90</v>
      </c>
      <c r="L57" s="137">
        <f>L41-(ABS(L41-L42)*0.5)</f>
        <v>-21.75</v>
      </c>
      <c r="M57" s="123">
        <f t="shared" ref="M57:S57" si="216">M41-(ABS(M41-M42)*0.5)</f>
        <v>-21.75</v>
      </c>
      <c r="N57" s="123">
        <f t="shared" si="216"/>
        <v>-35</v>
      </c>
      <c r="O57" s="123">
        <f t="shared" si="216"/>
        <v>-35</v>
      </c>
      <c r="P57" s="123">
        <f t="shared" si="216"/>
        <v>-35</v>
      </c>
      <c r="Q57" s="123">
        <f t="shared" si="216"/>
        <v>-35</v>
      </c>
      <c r="R57" s="123">
        <f t="shared" si="216"/>
        <v>-35</v>
      </c>
      <c r="S57" s="138">
        <f t="shared" si="216"/>
        <v>-35</v>
      </c>
      <c r="X57" s="201">
        <v>90</v>
      </c>
      <c r="Y57" s="137">
        <f>Y41-(ABS(Y41-Y42)*0.5)</f>
        <v>-8.5</v>
      </c>
      <c r="Z57" s="123">
        <f t="shared" ref="Z57:AF57" si="217">Z41-(ABS(Z41-Z42)*0.5)</f>
        <v>-21.75</v>
      </c>
      <c r="AA57" s="123">
        <f t="shared" si="217"/>
        <v>-35</v>
      </c>
      <c r="AB57" s="123">
        <f t="shared" si="217"/>
        <v>-35</v>
      </c>
      <c r="AC57" s="123">
        <f t="shared" si="217"/>
        <v>-35</v>
      </c>
      <c r="AD57" s="123">
        <f t="shared" si="217"/>
        <v>-35</v>
      </c>
      <c r="AE57" s="123">
        <f t="shared" si="217"/>
        <v>-35</v>
      </c>
      <c r="AF57" s="138">
        <f t="shared" si="217"/>
        <v>-35</v>
      </c>
      <c r="AK57" s="201">
        <v>90</v>
      </c>
      <c r="AL57" s="137">
        <f>AL41-(ABS(AL41-AL42)*0.5)</f>
        <v>-21.75</v>
      </c>
      <c r="AM57" s="123">
        <f t="shared" ref="AM57:AS57" si="218">AM41-(ABS(AM41-AM42)*0.5)</f>
        <v>-35</v>
      </c>
      <c r="AN57" s="123">
        <f t="shared" si="218"/>
        <v>-35</v>
      </c>
      <c r="AO57" s="123">
        <f t="shared" si="218"/>
        <v>-35</v>
      </c>
      <c r="AP57" s="123">
        <f t="shared" si="218"/>
        <v>-35</v>
      </c>
      <c r="AQ57" s="123">
        <f t="shared" si="218"/>
        <v>-35</v>
      </c>
      <c r="AR57" s="123">
        <f t="shared" si="218"/>
        <v>-35</v>
      </c>
      <c r="AS57" s="138">
        <f t="shared" si="218"/>
        <v>-35</v>
      </c>
      <c r="AX57" s="201">
        <v>90</v>
      </c>
      <c r="AY57" s="137">
        <f>AY41-(ABS(AY41-AY42)*0.5)</f>
        <v>-5.5</v>
      </c>
      <c r="AZ57" s="123">
        <f t="shared" ref="AZ57:BF57" si="219">AZ41-(ABS(AZ41-AZ42)*0.5)</f>
        <v>-8.5</v>
      </c>
      <c r="BA57" s="123">
        <f t="shared" si="219"/>
        <v>-35</v>
      </c>
      <c r="BB57" s="123">
        <f t="shared" si="219"/>
        <v>-35</v>
      </c>
      <c r="BC57" s="123">
        <f t="shared" si="219"/>
        <v>-35</v>
      </c>
      <c r="BD57" s="123">
        <f t="shared" si="219"/>
        <v>-35</v>
      </c>
      <c r="BE57" s="123">
        <f t="shared" si="219"/>
        <v>-35</v>
      </c>
      <c r="BF57" s="138">
        <f t="shared" si="219"/>
        <v>-35</v>
      </c>
      <c r="BK57" s="201">
        <v>90</v>
      </c>
      <c r="BL57" s="137">
        <f>BL41-(ABS(BL41-BL42)*0.5)</f>
        <v>-5.5</v>
      </c>
      <c r="BM57" s="123">
        <f t="shared" ref="BM57:BS57" si="220">BM41-(ABS(BM41-BM42)*0.5)</f>
        <v>-8.5</v>
      </c>
      <c r="BN57" s="123">
        <f t="shared" si="220"/>
        <v>-35</v>
      </c>
      <c r="BO57" s="123">
        <f t="shared" si="220"/>
        <v>-35</v>
      </c>
      <c r="BP57" s="123">
        <f t="shared" si="220"/>
        <v>-35</v>
      </c>
      <c r="BQ57" s="123">
        <f t="shared" si="220"/>
        <v>-35</v>
      </c>
      <c r="BR57" s="123">
        <f t="shared" si="220"/>
        <v>-35</v>
      </c>
      <c r="BS57" s="138">
        <f t="shared" si="220"/>
        <v>-35</v>
      </c>
      <c r="BX57" s="201">
        <v>90</v>
      </c>
      <c r="BY57" s="137">
        <f>BY41-(ABS(BY41-BY42)*0.5)</f>
        <v>-21.75</v>
      </c>
      <c r="BZ57" s="123">
        <f t="shared" ref="BZ57:CF57" si="221">BZ41-(ABS(BZ41-BZ42)*0.5)</f>
        <v>-35</v>
      </c>
      <c r="CA57" s="123">
        <f t="shared" si="221"/>
        <v>-35</v>
      </c>
      <c r="CB57" s="123">
        <f t="shared" si="221"/>
        <v>-35</v>
      </c>
      <c r="CC57" s="123">
        <f t="shared" si="221"/>
        <v>-35</v>
      </c>
      <c r="CD57" s="123">
        <f t="shared" si="221"/>
        <v>-35</v>
      </c>
      <c r="CE57" s="123">
        <f t="shared" si="221"/>
        <v>-35</v>
      </c>
      <c r="CF57" s="138">
        <f t="shared" si="221"/>
        <v>-35</v>
      </c>
      <c r="CK57" s="201">
        <v>90</v>
      </c>
      <c r="CL57" s="137">
        <f>CL41-(ABS(CL41-CL42)*0.5)</f>
        <v>-21.75</v>
      </c>
      <c r="CM57" s="123">
        <f t="shared" ref="CM57:CS57" si="222">CM41-(ABS(CM41-CM42)*0.5)</f>
        <v>-21.75</v>
      </c>
      <c r="CN57" s="123">
        <f t="shared" si="222"/>
        <v>-35</v>
      </c>
      <c r="CO57" s="123">
        <f t="shared" si="222"/>
        <v>-35</v>
      </c>
      <c r="CP57" s="123">
        <f t="shared" si="222"/>
        <v>-35</v>
      </c>
      <c r="CQ57" s="123">
        <f t="shared" si="222"/>
        <v>-35</v>
      </c>
      <c r="CR57" s="123">
        <f t="shared" si="222"/>
        <v>-35</v>
      </c>
      <c r="CS57" s="138">
        <f t="shared" si="222"/>
        <v>-35</v>
      </c>
      <c r="CX57" s="201">
        <v>90</v>
      </c>
      <c r="CY57" s="137">
        <f>CY41-(ABS(CY41-CY42)*0.5)</f>
        <v>1</v>
      </c>
      <c r="CZ57" s="123">
        <f t="shared" ref="CZ57:DF57" si="223">CZ41-(ABS(CZ41-CZ42)*0.5)</f>
        <v>-0.5</v>
      </c>
      <c r="DA57" s="123">
        <f t="shared" si="223"/>
        <v>-4.25</v>
      </c>
      <c r="DB57" s="123">
        <f t="shared" si="223"/>
        <v>-18.75</v>
      </c>
      <c r="DC57" s="123">
        <f t="shared" si="223"/>
        <v>-21.75</v>
      </c>
      <c r="DD57" s="123">
        <f t="shared" si="223"/>
        <v>-35</v>
      </c>
      <c r="DE57" s="123">
        <f t="shared" si="223"/>
        <v>-35</v>
      </c>
      <c r="DF57" s="138">
        <f t="shared" si="223"/>
        <v>-35</v>
      </c>
      <c r="DK57" s="201">
        <v>90</v>
      </c>
      <c r="DL57" s="137">
        <f>DL41-(ABS(DL41-DL42)*0.5)</f>
        <v>-18.75</v>
      </c>
      <c r="DM57" s="123">
        <f t="shared" ref="DM57:DS57" si="224">DM41-(ABS(DM41-DM42)*0.5)</f>
        <v>-21.75</v>
      </c>
      <c r="DN57" s="123">
        <f t="shared" si="224"/>
        <v>-35</v>
      </c>
      <c r="DO57" s="123">
        <f t="shared" si="224"/>
        <v>-35</v>
      </c>
      <c r="DP57" s="123">
        <f t="shared" si="224"/>
        <v>-35</v>
      </c>
      <c r="DQ57" s="123">
        <f t="shared" si="224"/>
        <v>-35</v>
      </c>
      <c r="DR57" s="123">
        <f t="shared" si="224"/>
        <v>-35</v>
      </c>
      <c r="DS57" s="138">
        <f t="shared" si="224"/>
        <v>-35</v>
      </c>
      <c r="DX57" s="201">
        <v>90</v>
      </c>
      <c r="DY57" s="137">
        <f>DY41-(ABS(DY41-DY42)*0.5)</f>
        <v>-5.5</v>
      </c>
      <c r="DZ57" s="123">
        <f t="shared" ref="DZ57:EF57" si="225">DZ41-(ABS(DZ41-DZ42)*0.5)</f>
        <v>-21.75</v>
      </c>
      <c r="EA57" s="123">
        <f t="shared" si="225"/>
        <v>-35</v>
      </c>
      <c r="EB57" s="123">
        <f t="shared" si="225"/>
        <v>-35</v>
      </c>
      <c r="EC57" s="123">
        <f t="shared" si="225"/>
        <v>-35</v>
      </c>
      <c r="ED57" s="123">
        <f t="shared" si="225"/>
        <v>-35</v>
      </c>
      <c r="EE57" s="123">
        <f t="shared" si="225"/>
        <v>-35</v>
      </c>
      <c r="EF57" s="138">
        <f t="shared" si="225"/>
        <v>-35</v>
      </c>
      <c r="EK57" s="201">
        <v>90</v>
      </c>
      <c r="EL57" s="137">
        <f>EL41-(ABS(EL41-EL42)*0.5)</f>
        <v>-21.75</v>
      </c>
      <c r="EM57" s="123">
        <f t="shared" ref="EM57:ES57" si="226">EM41-(ABS(EM41-EM42)*0.5)</f>
        <v>-35</v>
      </c>
      <c r="EN57" s="123">
        <f t="shared" si="226"/>
        <v>-35</v>
      </c>
      <c r="EO57" s="123">
        <f t="shared" si="226"/>
        <v>-35</v>
      </c>
      <c r="EP57" s="123">
        <f t="shared" si="226"/>
        <v>-35</v>
      </c>
      <c r="EQ57" s="123">
        <f t="shared" si="226"/>
        <v>-35</v>
      </c>
      <c r="ER57" s="123">
        <f t="shared" si="226"/>
        <v>-35</v>
      </c>
      <c r="ES57" s="138">
        <f t="shared" si="226"/>
        <v>-35</v>
      </c>
      <c r="EX57" s="201">
        <v>90</v>
      </c>
      <c r="EY57" s="137">
        <f>EY41-(ABS(EY41-EY42)*0.5)</f>
        <v>-8.5</v>
      </c>
      <c r="EZ57" s="123">
        <f t="shared" ref="EZ57:FF57" si="227">EZ41-(ABS(EZ41-EZ42)*0.5)</f>
        <v>-21.75</v>
      </c>
      <c r="FA57" s="123">
        <f t="shared" si="227"/>
        <v>-35</v>
      </c>
      <c r="FB57" s="123">
        <f t="shared" si="227"/>
        <v>-35</v>
      </c>
      <c r="FC57" s="123">
        <f t="shared" si="227"/>
        <v>-35</v>
      </c>
      <c r="FD57" s="123">
        <f t="shared" si="227"/>
        <v>-35</v>
      </c>
      <c r="FE57" s="123">
        <f t="shared" si="227"/>
        <v>-35</v>
      </c>
      <c r="FF57" s="138">
        <f t="shared" si="227"/>
        <v>-35</v>
      </c>
      <c r="FK57" s="201">
        <v>90</v>
      </c>
      <c r="FL57" s="137">
        <f>FL41-(ABS(FL41-FL42)*0.5)</f>
        <v>-21.75</v>
      </c>
      <c r="FM57" s="123">
        <f t="shared" ref="FM57:FS57" si="228">FM41-(ABS(FM41-FM42)*0.5)</f>
        <v>-35</v>
      </c>
      <c r="FN57" s="123">
        <f t="shared" si="228"/>
        <v>-35</v>
      </c>
      <c r="FO57" s="123">
        <f t="shared" si="228"/>
        <v>-35</v>
      </c>
      <c r="FP57" s="123">
        <f t="shared" si="228"/>
        <v>-35</v>
      </c>
      <c r="FQ57" s="123">
        <f t="shared" si="228"/>
        <v>-35</v>
      </c>
      <c r="FR57" s="123">
        <f t="shared" si="228"/>
        <v>-35</v>
      </c>
      <c r="FS57" s="138">
        <f t="shared" si="228"/>
        <v>-35</v>
      </c>
      <c r="FX57" s="201">
        <v>90</v>
      </c>
      <c r="FY57" s="137">
        <f>FY41-(ABS(FY41-FY42)*0.5)</f>
        <v>-2.5</v>
      </c>
      <c r="FZ57" s="123">
        <f t="shared" ref="FZ57:GF57" si="229">FZ41-(ABS(FZ41-FZ42)*0.5)</f>
        <v>-8.5</v>
      </c>
      <c r="GA57" s="123">
        <f t="shared" si="229"/>
        <v>-35</v>
      </c>
      <c r="GB57" s="123">
        <f t="shared" si="229"/>
        <v>-35</v>
      </c>
      <c r="GC57" s="123">
        <f t="shared" si="229"/>
        <v>-35</v>
      </c>
      <c r="GD57" s="123">
        <f t="shared" si="229"/>
        <v>-35</v>
      </c>
      <c r="GE57" s="123">
        <f t="shared" si="229"/>
        <v>-35</v>
      </c>
      <c r="GF57" s="138">
        <f t="shared" si="229"/>
        <v>-35</v>
      </c>
    </row>
    <row r="58" spans="8:188" x14ac:dyDescent="0.3">
      <c r="K58" s="201">
        <v>105</v>
      </c>
      <c r="L58" s="137">
        <f>L42-(ABS(L42-L43)*0.25)</f>
        <v>-27.875</v>
      </c>
      <c r="M58" s="123">
        <f t="shared" ref="M58:S58" si="230">M42-(ABS(M42-M43)*0.25)</f>
        <v>-27.875</v>
      </c>
      <c r="N58" s="123">
        <f t="shared" si="230"/>
        <v>-40</v>
      </c>
      <c r="O58" s="123">
        <f t="shared" si="230"/>
        <v>-40</v>
      </c>
      <c r="P58" s="123">
        <f t="shared" si="230"/>
        <v>-40</v>
      </c>
      <c r="Q58" s="123">
        <f t="shared" si="230"/>
        <v>-40</v>
      </c>
      <c r="R58" s="123">
        <f t="shared" si="230"/>
        <v>-40</v>
      </c>
      <c r="S58" s="138">
        <f t="shared" si="230"/>
        <v>-40</v>
      </c>
      <c r="X58" s="201">
        <v>105</v>
      </c>
      <c r="Y58" s="137">
        <f>Y42-(ABS(Y42-Y43)*0.25)</f>
        <v>-15.75</v>
      </c>
      <c r="Z58" s="123">
        <f t="shared" ref="Z58:AF58" si="231">Z42-(ABS(Z42-Z43)*0.25)</f>
        <v>-27.875</v>
      </c>
      <c r="AA58" s="123">
        <f t="shared" si="231"/>
        <v>-40</v>
      </c>
      <c r="AB58" s="123">
        <f t="shared" si="231"/>
        <v>-40</v>
      </c>
      <c r="AC58" s="123">
        <f t="shared" si="231"/>
        <v>-40</v>
      </c>
      <c r="AD58" s="123">
        <f t="shared" si="231"/>
        <v>-40</v>
      </c>
      <c r="AE58" s="123">
        <f t="shared" si="231"/>
        <v>-40</v>
      </c>
      <c r="AF58" s="138">
        <f t="shared" si="231"/>
        <v>-40</v>
      </c>
      <c r="AK58" s="201">
        <v>105</v>
      </c>
      <c r="AL58" s="137">
        <f>AL42-(ABS(AL42-AL43)*0.25)</f>
        <v>-27.875</v>
      </c>
      <c r="AM58" s="123">
        <f t="shared" ref="AM58:AS58" si="232">AM42-(ABS(AM42-AM43)*0.25)</f>
        <v>-40</v>
      </c>
      <c r="AN58" s="123">
        <f t="shared" si="232"/>
        <v>-40</v>
      </c>
      <c r="AO58" s="123">
        <f t="shared" si="232"/>
        <v>-40</v>
      </c>
      <c r="AP58" s="123">
        <f t="shared" si="232"/>
        <v>-40</v>
      </c>
      <c r="AQ58" s="123">
        <f t="shared" si="232"/>
        <v>-40</v>
      </c>
      <c r="AR58" s="123">
        <f t="shared" si="232"/>
        <v>-40</v>
      </c>
      <c r="AS58" s="138">
        <f t="shared" si="232"/>
        <v>-40</v>
      </c>
      <c r="AX58" s="201">
        <v>105</v>
      </c>
      <c r="AY58" s="137">
        <f>AY42-(ABS(AY42-AY43)*0.25)</f>
        <v>-10.5</v>
      </c>
      <c r="AZ58" s="123">
        <f t="shared" ref="AZ58:BF58" si="233">AZ42-(ABS(AZ42-AZ43)*0.25)</f>
        <v>-15.75</v>
      </c>
      <c r="BA58" s="123">
        <f t="shared" si="233"/>
        <v>-40</v>
      </c>
      <c r="BB58" s="123">
        <f t="shared" si="233"/>
        <v>-40</v>
      </c>
      <c r="BC58" s="123">
        <f t="shared" si="233"/>
        <v>-40</v>
      </c>
      <c r="BD58" s="123">
        <f t="shared" si="233"/>
        <v>-40</v>
      </c>
      <c r="BE58" s="123">
        <f t="shared" si="233"/>
        <v>-40</v>
      </c>
      <c r="BF58" s="138">
        <f t="shared" si="233"/>
        <v>-40</v>
      </c>
      <c r="BK58" s="201">
        <v>105</v>
      </c>
      <c r="BL58" s="137">
        <f>BL42-(ABS(BL42-BL43)*0.25)</f>
        <v>-10.5</v>
      </c>
      <c r="BM58" s="123">
        <f t="shared" ref="BM58:BS58" si="234">BM42-(ABS(BM42-BM43)*0.25)</f>
        <v>-15.75</v>
      </c>
      <c r="BN58" s="123">
        <f t="shared" si="234"/>
        <v>-40</v>
      </c>
      <c r="BO58" s="123">
        <f t="shared" si="234"/>
        <v>-40</v>
      </c>
      <c r="BP58" s="123">
        <f t="shared" si="234"/>
        <v>-40</v>
      </c>
      <c r="BQ58" s="123">
        <f t="shared" si="234"/>
        <v>-40</v>
      </c>
      <c r="BR58" s="123">
        <f t="shared" si="234"/>
        <v>-40</v>
      </c>
      <c r="BS58" s="138">
        <f t="shared" si="234"/>
        <v>-40</v>
      </c>
      <c r="BX58" s="201">
        <v>105</v>
      </c>
      <c r="BY58" s="137">
        <f>BY42-(ABS(BY42-BY43)*0.25)</f>
        <v>-27.875</v>
      </c>
      <c r="BZ58" s="123">
        <f t="shared" ref="BZ58:CF58" si="235">BZ42-(ABS(BZ42-BZ43)*0.25)</f>
        <v>-40</v>
      </c>
      <c r="CA58" s="123">
        <f t="shared" si="235"/>
        <v>-40</v>
      </c>
      <c r="CB58" s="123">
        <f t="shared" si="235"/>
        <v>-40</v>
      </c>
      <c r="CC58" s="123">
        <f t="shared" si="235"/>
        <v>-40</v>
      </c>
      <c r="CD58" s="123">
        <f t="shared" si="235"/>
        <v>-40</v>
      </c>
      <c r="CE58" s="123">
        <f t="shared" si="235"/>
        <v>-40</v>
      </c>
      <c r="CF58" s="138">
        <f t="shared" si="235"/>
        <v>-40</v>
      </c>
      <c r="CK58" s="201">
        <v>105</v>
      </c>
      <c r="CL58" s="137">
        <f>CL42-(ABS(CL42-CL43)*0.25)</f>
        <v>-27.875</v>
      </c>
      <c r="CM58" s="123">
        <f t="shared" ref="CM58:CS58" si="236">CM42-(ABS(CM42-CM43)*0.25)</f>
        <v>-27.875</v>
      </c>
      <c r="CN58" s="123">
        <f t="shared" si="236"/>
        <v>-40</v>
      </c>
      <c r="CO58" s="123">
        <f t="shared" si="236"/>
        <v>-40</v>
      </c>
      <c r="CP58" s="123">
        <f t="shared" si="236"/>
        <v>-40</v>
      </c>
      <c r="CQ58" s="123">
        <f t="shared" si="236"/>
        <v>-40</v>
      </c>
      <c r="CR58" s="123">
        <f t="shared" si="236"/>
        <v>-40</v>
      </c>
      <c r="CS58" s="138">
        <f t="shared" si="236"/>
        <v>-40</v>
      </c>
      <c r="CX58" s="201">
        <v>105</v>
      </c>
      <c r="CY58" s="137">
        <f>CY42-(ABS(CY42-CY43)*0.25)</f>
        <v>0.125</v>
      </c>
      <c r="CZ58" s="123">
        <f t="shared" ref="CZ58:DF58" si="237">CZ42-(ABS(CZ42-CZ43)*0.25)</f>
        <v>-2.25</v>
      </c>
      <c r="DA58" s="123">
        <f t="shared" si="237"/>
        <v>-8.625</v>
      </c>
      <c r="DB58" s="123">
        <f t="shared" si="237"/>
        <v>-22.625</v>
      </c>
      <c r="DC58" s="123">
        <f t="shared" si="237"/>
        <v>-27.875</v>
      </c>
      <c r="DD58" s="123">
        <f t="shared" si="237"/>
        <v>-40</v>
      </c>
      <c r="DE58" s="123">
        <f t="shared" si="237"/>
        <v>-40</v>
      </c>
      <c r="DF58" s="138">
        <f t="shared" si="237"/>
        <v>-40</v>
      </c>
      <c r="DK58" s="201">
        <v>105</v>
      </c>
      <c r="DL58" s="137">
        <f>DL42-(ABS(DL42-DL43)*0.25)</f>
        <v>-22.625</v>
      </c>
      <c r="DM58" s="123">
        <f t="shared" ref="DM58:DS58" si="238">DM42-(ABS(DM42-DM43)*0.25)</f>
        <v>-27.875</v>
      </c>
      <c r="DN58" s="123">
        <f t="shared" si="238"/>
        <v>-40</v>
      </c>
      <c r="DO58" s="123">
        <f t="shared" si="238"/>
        <v>-40</v>
      </c>
      <c r="DP58" s="123">
        <f t="shared" si="238"/>
        <v>-40</v>
      </c>
      <c r="DQ58" s="123">
        <f t="shared" si="238"/>
        <v>-40</v>
      </c>
      <c r="DR58" s="123">
        <f t="shared" si="238"/>
        <v>-40</v>
      </c>
      <c r="DS58" s="138">
        <f t="shared" si="238"/>
        <v>-40</v>
      </c>
      <c r="DX58" s="201">
        <v>105</v>
      </c>
      <c r="DY58" s="137">
        <f>DY42-(ABS(DY42-DY43)*0.25)</f>
        <v>-10.5</v>
      </c>
      <c r="DZ58" s="123">
        <f t="shared" ref="DZ58:EF58" si="239">DZ42-(ABS(DZ42-DZ43)*0.25)</f>
        <v>-27.875</v>
      </c>
      <c r="EA58" s="123">
        <f t="shared" si="239"/>
        <v>-40</v>
      </c>
      <c r="EB58" s="123">
        <f t="shared" si="239"/>
        <v>-40</v>
      </c>
      <c r="EC58" s="123">
        <f t="shared" si="239"/>
        <v>-40</v>
      </c>
      <c r="ED58" s="123">
        <f t="shared" si="239"/>
        <v>-40</v>
      </c>
      <c r="EE58" s="123">
        <f t="shared" si="239"/>
        <v>-40</v>
      </c>
      <c r="EF58" s="138">
        <f t="shared" si="239"/>
        <v>-40</v>
      </c>
      <c r="EK58" s="201">
        <v>105</v>
      </c>
      <c r="EL58" s="137">
        <f>EL42-(ABS(EL42-EL43)*0.25)</f>
        <v>-27.875</v>
      </c>
      <c r="EM58" s="123">
        <f t="shared" ref="EM58:ES58" si="240">EM42-(ABS(EM42-EM43)*0.25)</f>
        <v>-40</v>
      </c>
      <c r="EN58" s="123">
        <f t="shared" si="240"/>
        <v>-40</v>
      </c>
      <c r="EO58" s="123">
        <f t="shared" si="240"/>
        <v>-40</v>
      </c>
      <c r="EP58" s="123">
        <f t="shared" si="240"/>
        <v>-40</v>
      </c>
      <c r="EQ58" s="123">
        <f t="shared" si="240"/>
        <v>-40</v>
      </c>
      <c r="ER58" s="123">
        <f t="shared" si="240"/>
        <v>-40</v>
      </c>
      <c r="ES58" s="138">
        <f t="shared" si="240"/>
        <v>-40</v>
      </c>
      <c r="EX58" s="201">
        <v>105</v>
      </c>
      <c r="EY58" s="137">
        <f>EY42-(ABS(EY42-EY43)*0.25)</f>
        <v>-15.75</v>
      </c>
      <c r="EZ58" s="123">
        <f t="shared" ref="EZ58:FF58" si="241">EZ42-(ABS(EZ42-EZ43)*0.25)</f>
        <v>-27.875</v>
      </c>
      <c r="FA58" s="123">
        <f t="shared" si="241"/>
        <v>-40</v>
      </c>
      <c r="FB58" s="123">
        <f t="shared" si="241"/>
        <v>-40</v>
      </c>
      <c r="FC58" s="123">
        <f t="shared" si="241"/>
        <v>-40</v>
      </c>
      <c r="FD58" s="123">
        <f t="shared" si="241"/>
        <v>-40</v>
      </c>
      <c r="FE58" s="123">
        <f t="shared" si="241"/>
        <v>-40</v>
      </c>
      <c r="FF58" s="138">
        <f t="shared" si="241"/>
        <v>-40</v>
      </c>
      <c r="FK58" s="201">
        <v>105</v>
      </c>
      <c r="FL58" s="137">
        <f>FL42-(ABS(FL42-FL43)*0.25)</f>
        <v>-27.875</v>
      </c>
      <c r="FM58" s="123">
        <f t="shared" ref="FM58:FS58" si="242">FM42-(ABS(FM42-FM43)*0.25)</f>
        <v>-40</v>
      </c>
      <c r="FN58" s="123">
        <f t="shared" si="242"/>
        <v>-40</v>
      </c>
      <c r="FO58" s="123">
        <f t="shared" si="242"/>
        <v>-40</v>
      </c>
      <c r="FP58" s="123">
        <f t="shared" si="242"/>
        <v>-40</v>
      </c>
      <c r="FQ58" s="123">
        <f t="shared" si="242"/>
        <v>-40</v>
      </c>
      <c r="FR58" s="123">
        <f t="shared" si="242"/>
        <v>-40</v>
      </c>
      <c r="FS58" s="138">
        <f t="shared" si="242"/>
        <v>-40</v>
      </c>
      <c r="FX58" s="201">
        <v>105</v>
      </c>
      <c r="FY58" s="137">
        <f>FY42-(ABS(FY42-FY43)*0.25)</f>
        <v>-5.25</v>
      </c>
      <c r="FZ58" s="123">
        <f t="shared" ref="FZ58:GF58" si="243">FZ42-(ABS(FZ42-FZ43)*0.25)</f>
        <v>-15.75</v>
      </c>
      <c r="GA58" s="123">
        <f t="shared" si="243"/>
        <v>-40</v>
      </c>
      <c r="GB58" s="123">
        <f t="shared" si="243"/>
        <v>-40</v>
      </c>
      <c r="GC58" s="123">
        <f t="shared" si="243"/>
        <v>-40</v>
      </c>
      <c r="GD58" s="123">
        <f t="shared" si="243"/>
        <v>-40</v>
      </c>
      <c r="GE58" s="123">
        <f t="shared" si="243"/>
        <v>-40</v>
      </c>
      <c r="GF58" s="138">
        <f t="shared" si="243"/>
        <v>-40</v>
      </c>
    </row>
    <row r="59" spans="8:188" x14ac:dyDescent="0.3">
      <c r="K59" s="201">
        <v>120</v>
      </c>
      <c r="L59" s="137">
        <f>L43</f>
        <v>-32</v>
      </c>
      <c r="M59" s="123">
        <f t="shared" ref="M59:S59" si="244">M43</f>
        <v>-32</v>
      </c>
      <c r="N59" s="123">
        <f t="shared" si="244"/>
        <v>-40</v>
      </c>
      <c r="O59" s="123">
        <f t="shared" si="244"/>
        <v>-40</v>
      </c>
      <c r="P59" s="123">
        <f t="shared" si="244"/>
        <v>-40</v>
      </c>
      <c r="Q59" s="123">
        <f t="shared" si="244"/>
        <v>-40</v>
      </c>
      <c r="R59" s="123">
        <f t="shared" si="244"/>
        <v>-40</v>
      </c>
      <c r="S59" s="138">
        <f t="shared" si="244"/>
        <v>-40</v>
      </c>
      <c r="X59" s="201">
        <v>120</v>
      </c>
      <c r="Y59" s="137">
        <f>Y43</f>
        <v>-24</v>
      </c>
      <c r="Z59" s="123">
        <f t="shared" ref="Z59:AF59" si="245">Z43</f>
        <v>-32</v>
      </c>
      <c r="AA59" s="123">
        <f t="shared" si="245"/>
        <v>-40</v>
      </c>
      <c r="AB59" s="123">
        <f t="shared" si="245"/>
        <v>-40</v>
      </c>
      <c r="AC59" s="123">
        <f t="shared" si="245"/>
        <v>-40</v>
      </c>
      <c r="AD59" s="123">
        <f t="shared" si="245"/>
        <v>-40</v>
      </c>
      <c r="AE59" s="123">
        <f t="shared" si="245"/>
        <v>-40</v>
      </c>
      <c r="AF59" s="138">
        <f t="shared" si="245"/>
        <v>-40</v>
      </c>
      <c r="AK59" s="201">
        <v>120</v>
      </c>
      <c r="AL59" s="137">
        <f>AL43</f>
        <v>-32</v>
      </c>
      <c r="AM59" s="123">
        <f t="shared" ref="AM59:AS59" si="246">AM43</f>
        <v>-40</v>
      </c>
      <c r="AN59" s="123">
        <f t="shared" si="246"/>
        <v>-40</v>
      </c>
      <c r="AO59" s="123">
        <f t="shared" si="246"/>
        <v>-40</v>
      </c>
      <c r="AP59" s="123">
        <f t="shared" si="246"/>
        <v>-40</v>
      </c>
      <c r="AQ59" s="123">
        <f t="shared" si="246"/>
        <v>-40</v>
      </c>
      <c r="AR59" s="123">
        <f t="shared" si="246"/>
        <v>-40</v>
      </c>
      <c r="AS59" s="138">
        <f t="shared" si="246"/>
        <v>-40</v>
      </c>
      <c r="AX59" s="201">
        <v>120</v>
      </c>
      <c r="AY59" s="137">
        <f>AY43</f>
        <v>-16.5</v>
      </c>
      <c r="AZ59" s="123">
        <f t="shared" ref="AZ59:BF59" si="247">AZ43</f>
        <v>-24</v>
      </c>
      <c r="BA59" s="123">
        <f t="shared" si="247"/>
        <v>-40</v>
      </c>
      <c r="BB59" s="123">
        <f t="shared" si="247"/>
        <v>-40</v>
      </c>
      <c r="BC59" s="123">
        <f t="shared" si="247"/>
        <v>-40</v>
      </c>
      <c r="BD59" s="123">
        <f t="shared" si="247"/>
        <v>-40</v>
      </c>
      <c r="BE59" s="123">
        <f t="shared" si="247"/>
        <v>-40</v>
      </c>
      <c r="BF59" s="138">
        <f t="shared" si="247"/>
        <v>-40</v>
      </c>
      <c r="BK59" s="201">
        <v>120</v>
      </c>
      <c r="BL59" s="137">
        <f>BL43</f>
        <v>-16.5</v>
      </c>
      <c r="BM59" s="123">
        <f t="shared" ref="BM59:BS59" si="248">BM43</f>
        <v>-24</v>
      </c>
      <c r="BN59" s="123">
        <f t="shared" si="248"/>
        <v>-40</v>
      </c>
      <c r="BO59" s="123">
        <f t="shared" si="248"/>
        <v>-40</v>
      </c>
      <c r="BP59" s="123">
        <f t="shared" si="248"/>
        <v>-40</v>
      </c>
      <c r="BQ59" s="123">
        <f t="shared" si="248"/>
        <v>-40</v>
      </c>
      <c r="BR59" s="123">
        <f t="shared" si="248"/>
        <v>-40</v>
      </c>
      <c r="BS59" s="138">
        <f t="shared" si="248"/>
        <v>-40</v>
      </c>
      <c r="BX59" s="201">
        <v>120</v>
      </c>
      <c r="BY59" s="137">
        <f>BY43</f>
        <v>-32</v>
      </c>
      <c r="BZ59" s="123">
        <f t="shared" ref="BZ59:CF59" si="249">BZ43</f>
        <v>-40</v>
      </c>
      <c r="CA59" s="123">
        <f t="shared" si="249"/>
        <v>-40</v>
      </c>
      <c r="CB59" s="123">
        <f t="shared" si="249"/>
        <v>-40</v>
      </c>
      <c r="CC59" s="123">
        <f t="shared" si="249"/>
        <v>-40</v>
      </c>
      <c r="CD59" s="123">
        <f t="shared" si="249"/>
        <v>-40</v>
      </c>
      <c r="CE59" s="123">
        <f t="shared" si="249"/>
        <v>-40</v>
      </c>
      <c r="CF59" s="138">
        <f t="shared" si="249"/>
        <v>-40</v>
      </c>
      <c r="CK59" s="201">
        <v>120</v>
      </c>
      <c r="CL59" s="137">
        <f>CL43</f>
        <v>-32</v>
      </c>
      <c r="CM59" s="123">
        <f t="shared" ref="CM59:CS59" si="250">CM43</f>
        <v>-32</v>
      </c>
      <c r="CN59" s="123">
        <f t="shared" si="250"/>
        <v>-40</v>
      </c>
      <c r="CO59" s="123">
        <f t="shared" si="250"/>
        <v>-40</v>
      </c>
      <c r="CP59" s="123">
        <f t="shared" si="250"/>
        <v>-40</v>
      </c>
      <c r="CQ59" s="123">
        <f t="shared" si="250"/>
        <v>-40</v>
      </c>
      <c r="CR59" s="123">
        <f t="shared" si="250"/>
        <v>-40</v>
      </c>
      <c r="CS59" s="138">
        <f t="shared" si="250"/>
        <v>-40</v>
      </c>
      <c r="CX59" s="201">
        <v>120</v>
      </c>
      <c r="CY59" s="137">
        <f>CY43</f>
        <v>-1</v>
      </c>
      <c r="CZ59" s="123">
        <f t="shared" ref="CZ59:DF59" si="251">CZ43</f>
        <v>-4.5</v>
      </c>
      <c r="DA59" s="123">
        <f t="shared" si="251"/>
        <v>-13.5</v>
      </c>
      <c r="DB59" s="123">
        <f t="shared" si="251"/>
        <v>-24.5</v>
      </c>
      <c r="DC59" s="123">
        <f t="shared" si="251"/>
        <v>-32</v>
      </c>
      <c r="DD59" s="123">
        <f t="shared" si="251"/>
        <v>-40</v>
      </c>
      <c r="DE59" s="123">
        <f t="shared" si="251"/>
        <v>-40</v>
      </c>
      <c r="DF59" s="138">
        <f t="shared" si="251"/>
        <v>-40</v>
      </c>
      <c r="DK59" s="201">
        <v>120</v>
      </c>
      <c r="DL59" s="137">
        <f>DL43</f>
        <v>-24.5</v>
      </c>
      <c r="DM59" s="123">
        <f t="shared" ref="DM59:DS59" si="252">DM43</f>
        <v>-32</v>
      </c>
      <c r="DN59" s="123">
        <f t="shared" si="252"/>
        <v>-40</v>
      </c>
      <c r="DO59" s="123">
        <f t="shared" si="252"/>
        <v>-40</v>
      </c>
      <c r="DP59" s="123">
        <f t="shared" si="252"/>
        <v>-40</v>
      </c>
      <c r="DQ59" s="123">
        <f t="shared" si="252"/>
        <v>-40</v>
      </c>
      <c r="DR59" s="123">
        <f t="shared" si="252"/>
        <v>-40</v>
      </c>
      <c r="DS59" s="138">
        <f t="shared" si="252"/>
        <v>-40</v>
      </c>
      <c r="DX59" s="201">
        <v>120</v>
      </c>
      <c r="DY59" s="137">
        <f>DY43</f>
        <v>-16.5</v>
      </c>
      <c r="DZ59" s="123">
        <f t="shared" ref="DZ59:EF59" si="253">DZ43</f>
        <v>-32</v>
      </c>
      <c r="EA59" s="123">
        <f t="shared" si="253"/>
        <v>-40</v>
      </c>
      <c r="EB59" s="123">
        <f t="shared" si="253"/>
        <v>-40</v>
      </c>
      <c r="EC59" s="123">
        <f t="shared" si="253"/>
        <v>-40</v>
      </c>
      <c r="ED59" s="123">
        <f t="shared" si="253"/>
        <v>-40</v>
      </c>
      <c r="EE59" s="123">
        <f t="shared" si="253"/>
        <v>-40</v>
      </c>
      <c r="EF59" s="138">
        <f t="shared" si="253"/>
        <v>-40</v>
      </c>
      <c r="EK59" s="201">
        <v>120</v>
      </c>
      <c r="EL59" s="137">
        <f>EL43</f>
        <v>-32</v>
      </c>
      <c r="EM59" s="123">
        <f t="shared" ref="EM59:ES59" si="254">EM43</f>
        <v>-40</v>
      </c>
      <c r="EN59" s="123">
        <f t="shared" si="254"/>
        <v>-40</v>
      </c>
      <c r="EO59" s="123">
        <f t="shared" si="254"/>
        <v>-40</v>
      </c>
      <c r="EP59" s="123">
        <f t="shared" si="254"/>
        <v>-40</v>
      </c>
      <c r="EQ59" s="123">
        <f t="shared" si="254"/>
        <v>-40</v>
      </c>
      <c r="ER59" s="123">
        <f t="shared" si="254"/>
        <v>-40</v>
      </c>
      <c r="ES59" s="138">
        <f t="shared" si="254"/>
        <v>-40</v>
      </c>
      <c r="EX59" s="201">
        <v>120</v>
      </c>
      <c r="EY59" s="137">
        <f>EY43</f>
        <v>-24</v>
      </c>
      <c r="EZ59" s="123">
        <f t="shared" ref="EZ59:FF59" si="255">EZ43</f>
        <v>-32</v>
      </c>
      <c r="FA59" s="123">
        <f t="shared" si="255"/>
        <v>-40</v>
      </c>
      <c r="FB59" s="123">
        <f t="shared" si="255"/>
        <v>-40</v>
      </c>
      <c r="FC59" s="123">
        <f t="shared" si="255"/>
        <v>-40</v>
      </c>
      <c r="FD59" s="123">
        <f t="shared" si="255"/>
        <v>-40</v>
      </c>
      <c r="FE59" s="123">
        <f t="shared" si="255"/>
        <v>-40</v>
      </c>
      <c r="FF59" s="138">
        <f t="shared" si="255"/>
        <v>-40</v>
      </c>
      <c r="FK59" s="201">
        <v>120</v>
      </c>
      <c r="FL59" s="137">
        <f>FL43</f>
        <v>-32</v>
      </c>
      <c r="FM59" s="123">
        <f t="shared" ref="FM59:FS59" si="256">FM43</f>
        <v>-40</v>
      </c>
      <c r="FN59" s="123">
        <f t="shared" si="256"/>
        <v>-40</v>
      </c>
      <c r="FO59" s="123">
        <f t="shared" si="256"/>
        <v>-40</v>
      </c>
      <c r="FP59" s="123">
        <f t="shared" si="256"/>
        <v>-40</v>
      </c>
      <c r="FQ59" s="123">
        <f t="shared" si="256"/>
        <v>-40</v>
      </c>
      <c r="FR59" s="123">
        <f t="shared" si="256"/>
        <v>-40</v>
      </c>
      <c r="FS59" s="138">
        <f t="shared" si="256"/>
        <v>-40</v>
      </c>
      <c r="FX59" s="201">
        <v>120</v>
      </c>
      <c r="FY59" s="137">
        <f>FY43</f>
        <v>-9</v>
      </c>
      <c r="FZ59" s="123">
        <f t="shared" ref="FZ59:GF59" si="257">FZ43</f>
        <v>-24</v>
      </c>
      <c r="GA59" s="123">
        <f t="shared" si="257"/>
        <v>-40</v>
      </c>
      <c r="GB59" s="123">
        <f t="shared" si="257"/>
        <v>-40</v>
      </c>
      <c r="GC59" s="123">
        <f t="shared" si="257"/>
        <v>-40</v>
      </c>
      <c r="GD59" s="123">
        <f t="shared" si="257"/>
        <v>-40</v>
      </c>
      <c r="GE59" s="123">
        <f t="shared" si="257"/>
        <v>-40</v>
      </c>
      <c r="GF59" s="138">
        <f t="shared" si="257"/>
        <v>-40</v>
      </c>
    </row>
    <row r="60" spans="8:188" x14ac:dyDescent="0.3">
      <c r="K60" s="201">
        <v>135</v>
      </c>
      <c r="L60" s="137">
        <f>L43-(ABS(L43-L44)*0.75)</f>
        <v>-34.25</v>
      </c>
      <c r="M60" s="123">
        <f t="shared" ref="M60:S60" si="258">M43-(ABS(M43-M44)*0.75)</f>
        <v>-34.25</v>
      </c>
      <c r="N60" s="123">
        <f t="shared" si="258"/>
        <v>-40</v>
      </c>
      <c r="O60" s="123">
        <f t="shared" si="258"/>
        <v>-40</v>
      </c>
      <c r="P60" s="123">
        <f t="shared" si="258"/>
        <v>-40</v>
      </c>
      <c r="Q60" s="123">
        <f t="shared" si="258"/>
        <v>-40</v>
      </c>
      <c r="R60" s="123">
        <f t="shared" si="258"/>
        <v>-40</v>
      </c>
      <c r="S60" s="138">
        <f t="shared" si="258"/>
        <v>-40</v>
      </c>
      <c r="X60" s="201">
        <v>135</v>
      </c>
      <c r="Y60" s="137">
        <f>Y43-(ABS(Y43-Y44)*0.75)</f>
        <v>-28.5</v>
      </c>
      <c r="Z60" s="123">
        <f t="shared" ref="Z60:AF60" si="259">Z43-(ABS(Z43-Z44)*0.75)</f>
        <v>-34.25</v>
      </c>
      <c r="AA60" s="123">
        <f t="shared" si="259"/>
        <v>-40</v>
      </c>
      <c r="AB60" s="123">
        <f t="shared" si="259"/>
        <v>-40</v>
      </c>
      <c r="AC60" s="123">
        <f t="shared" si="259"/>
        <v>-40</v>
      </c>
      <c r="AD60" s="123">
        <f t="shared" si="259"/>
        <v>-40</v>
      </c>
      <c r="AE60" s="123">
        <f t="shared" si="259"/>
        <v>-40</v>
      </c>
      <c r="AF60" s="138">
        <f t="shared" si="259"/>
        <v>-40</v>
      </c>
      <c r="AK60" s="201">
        <v>135</v>
      </c>
      <c r="AL60" s="137">
        <f>AL43-(ABS(AL43-AL44)*0.75)</f>
        <v>-34.25</v>
      </c>
      <c r="AM60" s="123">
        <f t="shared" ref="AM60:AS60" si="260">AM43-(ABS(AM43-AM44)*0.75)</f>
        <v>-40</v>
      </c>
      <c r="AN60" s="123">
        <f t="shared" si="260"/>
        <v>-40</v>
      </c>
      <c r="AO60" s="123">
        <f t="shared" si="260"/>
        <v>-40</v>
      </c>
      <c r="AP60" s="123">
        <f t="shared" si="260"/>
        <v>-40</v>
      </c>
      <c r="AQ60" s="123">
        <f t="shared" si="260"/>
        <v>-40</v>
      </c>
      <c r="AR60" s="123">
        <f t="shared" si="260"/>
        <v>-40</v>
      </c>
      <c r="AS60" s="138">
        <f t="shared" si="260"/>
        <v>-40</v>
      </c>
      <c r="AX60" s="201">
        <v>135</v>
      </c>
      <c r="AY60" s="137">
        <f>AY43-(ABS(AY43-AY44)*0.75)</f>
        <v>-21</v>
      </c>
      <c r="AZ60" s="123">
        <f t="shared" ref="AZ60:BF60" si="261">AZ43-(ABS(AZ43-AZ44)*0.75)</f>
        <v>-28.5</v>
      </c>
      <c r="BA60" s="123">
        <f t="shared" si="261"/>
        <v>-40</v>
      </c>
      <c r="BB60" s="123">
        <f t="shared" si="261"/>
        <v>-40</v>
      </c>
      <c r="BC60" s="123">
        <f t="shared" si="261"/>
        <v>-40</v>
      </c>
      <c r="BD60" s="123">
        <f t="shared" si="261"/>
        <v>-40</v>
      </c>
      <c r="BE60" s="123">
        <f t="shared" si="261"/>
        <v>-40</v>
      </c>
      <c r="BF60" s="138">
        <f t="shared" si="261"/>
        <v>-40</v>
      </c>
      <c r="BK60" s="201">
        <v>135</v>
      </c>
      <c r="BL60" s="137">
        <f>BL43-(ABS(BL43-BL44)*0.75)</f>
        <v>-21</v>
      </c>
      <c r="BM60" s="123">
        <f t="shared" ref="BM60:BS60" si="262">BM43-(ABS(BM43-BM44)*0.75)</f>
        <v>-28.5</v>
      </c>
      <c r="BN60" s="123">
        <f t="shared" si="262"/>
        <v>-40</v>
      </c>
      <c r="BO60" s="123">
        <f t="shared" si="262"/>
        <v>-40</v>
      </c>
      <c r="BP60" s="123">
        <f t="shared" si="262"/>
        <v>-40</v>
      </c>
      <c r="BQ60" s="123">
        <f t="shared" si="262"/>
        <v>-40</v>
      </c>
      <c r="BR60" s="123">
        <f t="shared" si="262"/>
        <v>-40</v>
      </c>
      <c r="BS60" s="138">
        <f t="shared" si="262"/>
        <v>-40</v>
      </c>
      <c r="BX60" s="201">
        <v>135</v>
      </c>
      <c r="BY60" s="137">
        <f>BY43-(ABS(BY43-BY44)*0.75)</f>
        <v>-34.25</v>
      </c>
      <c r="BZ60" s="123">
        <f t="shared" ref="BZ60:CF60" si="263">BZ43-(ABS(BZ43-BZ44)*0.75)</f>
        <v>-40</v>
      </c>
      <c r="CA60" s="123">
        <f t="shared" si="263"/>
        <v>-40</v>
      </c>
      <c r="CB60" s="123">
        <f t="shared" si="263"/>
        <v>-40</v>
      </c>
      <c r="CC60" s="123">
        <f t="shared" si="263"/>
        <v>-40</v>
      </c>
      <c r="CD60" s="123">
        <f t="shared" si="263"/>
        <v>-40</v>
      </c>
      <c r="CE60" s="123">
        <f t="shared" si="263"/>
        <v>-40</v>
      </c>
      <c r="CF60" s="138">
        <f t="shared" si="263"/>
        <v>-40</v>
      </c>
      <c r="CK60" s="201">
        <v>135</v>
      </c>
      <c r="CL60" s="137">
        <f>CL43-(ABS(CL43-CL44)*0.75)</f>
        <v>-34.25</v>
      </c>
      <c r="CM60" s="123">
        <f t="shared" ref="CM60:CS60" si="264">CM43-(ABS(CM43-CM44)*0.75)</f>
        <v>-34.25</v>
      </c>
      <c r="CN60" s="123">
        <f t="shared" si="264"/>
        <v>-40</v>
      </c>
      <c r="CO60" s="123">
        <f t="shared" si="264"/>
        <v>-40</v>
      </c>
      <c r="CP60" s="123">
        <f t="shared" si="264"/>
        <v>-40</v>
      </c>
      <c r="CQ60" s="123">
        <f t="shared" si="264"/>
        <v>-40</v>
      </c>
      <c r="CR60" s="123">
        <f t="shared" si="264"/>
        <v>-40</v>
      </c>
      <c r="CS60" s="138">
        <f t="shared" si="264"/>
        <v>-40</v>
      </c>
      <c r="CX60" s="201">
        <v>135</v>
      </c>
      <c r="CY60" s="137">
        <f>CY43-(ABS(CY43-CY44)*0.75)</f>
        <v>-2.5</v>
      </c>
      <c r="CZ60" s="123">
        <f t="shared" ref="CZ60:DF60" si="265">CZ43-(ABS(CZ43-CZ44)*0.75)</f>
        <v>-7.5</v>
      </c>
      <c r="DA60" s="123">
        <f t="shared" si="265"/>
        <v>-16.875</v>
      </c>
      <c r="DB60" s="123">
        <f t="shared" si="265"/>
        <v>-26.75</v>
      </c>
      <c r="DC60" s="123">
        <f t="shared" si="265"/>
        <v>-34.25</v>
      </c>
      <c r="DD60" s="123">
        <f t="shared" si="265"/>
        <v>-40</v>
      </c>
      <c r="DE60" s="123">
        <f t="shared" si="265"/>
        <v>-40</v>
      </c>
      <c r="DF60" s="138">
        <f t="shared" si="265"/>
        <v>-40</v>
      </c>
      <c r="DK60" s="201">
        <v>135</v>
      </c>
      <c r="DL60" s="137">
        <f>DL43-(ABS(DL43-DL44)*0.75)</f>
        <v>-26.75</v>
      </c>
      <c r="DM60" s="123">
        <f t="shared" ref="DM60:DS60" si="266">DM43-(ABS(DM43-DM44)*0.75)</f>
        <v>-34.25</v>
      </c>
      <c r="DN60" s="123">
        <f t="shared" si="266"/>
        <v>-40</v>
      </c>
      <c r="DO60" s="123">
        <f t="shared" si="266"/>
        <v>-40</v>
      </c>
      <c r="DP60" s="123">
        <f t="shared" si="266"/>
        <v>-40</v>
      </c>
      <c r="DQ60" s="123">
        <f t="shared" si="266"/>
        <v>-40</v>
      </c>
      <c r="DR60" s="123">
        <f t="shared" si="266"/>
        <v>-40</v>
      </c>
      <c r="DS60" s="138">
        <f t="shared" si="266"/>
        <v>-40</v>
      </c>
      <c r="DX60" s="201">
        <v>135</v>
      </c>
      <c r="DY60" s="137">
        <f>DY43-(ABS(DY43-DY44)*0.75)</f>
        <v>-21</v>
      </c>
      <c r="DZ60" s="123">
        <f t="shared" ref="DZ60:EF60" si="267">DZ43-(ABS(DZ43-DZ44)*0.75)</f>
        <v>-34.25</v>
      </c>
      <c r="EA60" s="123">
        <f t="shared" si="267"/>
        <v>-40</v>
      </c>
      <c r="EB60" s="123">
        <f t="shared" si="267"/>
        <v>-40</v>
      </c>
      <c r="EC60" s="123">
        <f t="shared" si="267"/>
        <v>-40</v>
      </c>
      <c r="ED60" s="123">
        <f t="shared" si="267"/>
        <v>-40</v>
      </c>
      <c r="EE60" s="123">
        <f t="shared" si="267"/>
        <v>-40</v>
      </c>
      <c r="EF60" s="138">
        <f t="shared" si="267"/>
        <v>-40</v>
      </c>
      <c r="EK60" s="201">
        <v>135</v>
      </c>
      <c r="EL60" s="137">
        <f>EL43-(ABS(EL43-EL44)*0.75)</f>
        <v>-34.25</v>
      </c>
      <c r="EM60" s="123">
        <f t="shared" ref="EM60:ES60" si="268">EM43-(ABS(EM43-EM44)*0.75)</f>
        <v>-40</v>
      </c>
      <c r="EN60" s="123">
        <f t="shared" si="268"/>
        <v>-40</v>
      </c>
      <c r="EO60" s="123">
        <f t="shared" si="268"/>
        <v>-40</v>
      </c>
      <c r="EP60" s="123">
        <f t="shared" si="268"/>
        <v>-40</v>
      </c>
      <c r="EQ60" s="123">
        <f t="shared" si="268"/>
        <v>-40</v>
      </c>
      <c r="ER60" s="123">
        <f t="shared" si="268"/>
        <v>-40</v>
      </c>
      <c r="ES60" s="138">
        <f t="shared" si="268"/>
        <v>-40</v>
      </c>
      <c r="EX60" s="201">
        <v>135</v>
      </c>
      <c r="EY60" s="137">
        <f>EY43-(ABS(EY43-EY44)*0.75)</f>
        <v>-28.5</v>
      </c>
      <c r="EZ60" s="123">
        <f t="shared" ref="EZ60:FF60" si="269">EZ43-(ABS(EZ43-EZ44)*0.75)</f>
        <v>-34.25</v>
      </c>
      <c r="FA60" s="123">
        <f t="shared" si="269"/>
        <v>-40</v>
      </c>
      <c r="FB60" s="123">
        <f t="shared" si="269"/>
        <v>-40</v>
      </c>
      <c r="FC60" s="123">
        <f t="shared" si="269"/>
        <v>-40</v>
      </c>
      <c r="FD60" s="123">
        <f t="shared" si="269"/>
        <v>-40</v>
      </c>
      <c r="FE60" s="123">
        <f t="shared" si="269"/>
        <v>-40</v>
      </c>
      <c r="FF60" s="138">
        <f t="shared" si="269"/>
        <v>-40</v>
      </c>
      <c r="FK60" s="201">
        <v>135</v>
      </c>
      <c r="FL60" s="137">
        <f>FL43-(ABS(FL43-FL44)*0.75)</f>
        <v>-34.25</v>
      </c>
      <c r="FM60" s="123">
        <f t="shared" ref="FM60:FS60" si="270">FM43-(ABS(FM43-FM44)*0.75)</f>
        <v>-40</v>
      </c>
      <c r="FN60" s="123">
        <f t="shared" si="270"/>
        <v>-40</v>
      </c>
      <c r="FO60" s="123">
        <f t="shared" si="270"/>
        <v>-40</v>
      </c>
      <c r="FP60" s="123">
        <f t="shared" si="270"/>
        <v>-40</v>
      </c>
      <c r="FQ60" s="123">
        <f t="shared" si="270"/>
        <v>-40</v>
      </c>
      <c r="FR60" s="123">
        <f t="shared" si="270"/>
        <v>-40</v>
      </c>
      <c r="FS60" s="138">
        <f t="shared" si="270"/>
        <v>-40</v>
      </c>
      <c r="FX60" s="201">
        <v>135</v>
      </c>
      <c r="FY60" s="137">
        <f>FY43-(ABS(FY43-FY44)*0.75)</f>
        <v>-13.5</v>
      </c>
      <c r="FZ60" s="123">
        <f t="shared" ref="FZ60:GF60" si="271">FZ43-(ABS(FZ43-FZ44)*0.75)</f>
        <v>-28.5</v>
      </c>
      <c r="GA60" s="123">
        <f t="shared" si="271"/>
        <v>-40</v>
      </c>
      <c r="GB60" s="123">
        <f t="shared" si="271"/>
        <v>-40</v>
      </c>
      <c r="GC60" s="123">
        <f t="shared" si="271"/>
        <v>-40</v>
      </c>
      <c r="GD60" s="123">
        <f t="shared" si="271"/>
        <v>-40</v>
      </c>
      <c r="GE60" s="123">
        <f t="shared" si="271"/>
        <v>-40</v>
      </c>
      <c r="GF60" s="138">
        <f t="shared" si="271"/>
        <v>-40</v>
      </c>
    </row>
    <row r="61" spans="8:188" x14ac:dyDescent="0.3">
      <c r="K61" s="201">
        <v>150</v>
      </c>
      <c r="L61" s="137">
        <f>L44-(ABS(L44-L45)*0.5)</f>
        <v>-35</v>
      </c>
      <c r="M61" s="123">
        <f t="shared" ref="M61:S61" si="272">M44-(ABS(M44-M45)*0.5)</f>
        <v>-35</v>
      </c>
      <c r="N61" s="123">
        <f t="shared" si="272"/>
        <v>-40</v>
      </c>
      <c r="O61" s="123">
        <f t="shared" si="272"/>
        <v>-40</v>
      </c>
      <c r="P61" s="123">
        <f t="shared" si="272"/>
        <v>-40</v>
      </c>
      <c r="Q61" s="123">
        <f t="shared" si="272"/>
        <v>-40</v>
      </c>
      <c r="R61" s="123">
        <f t="shared" si="272"/>
        <v>-40</v>
      </c>
      <c r="S61" s="138">
        <f t="shared" si="272"/>
        <v>-40</v>
      </c>
      <c r="X61" s="201">
        <v>150</v>
      </c>
      <c r="Y61" s="137">
        <f>Y44-(ABS(Y44-Y45)*0.5)</f>
        <v>-30</v>
      </c>
      <c r="Z61" s="123">
        <f t="shared" ref="Z61:AF61" si="273">Z44-(ABS(Z44-Z45)*0.5)</f>
        <v>-35</v>
      </c>
      <c r="AA61" s="123">
        <f t="shared" si="273"/>
        <v>-40</v>
      </c>
      <c r="AB61" s="123">
        <f t="shared" si="273"/>
        <v>-40</v>
      </c>
      <c r="AC61" s="123">
        <f t="shared" si="273"/>
        <v>-40</v>
      </c>
      <c r="AD61" s="123">
        <f t="shared" si="273"/>
        <v>-40</v>
      </c>
      <c r="AE61" s="123">
        <f t="shared" si="273"/>
        <v>-40</v>
      </c>
      <c r="AF61" s="138">
        <f t="shared" si="273"/>
        <v>-40</v>
      </c>
      <c r="AK61" s="201">
        <v>150</v>
      </c>
      <c r="AL61" s="137">
        <f>AL44-(ABS(AL44-AL45)*0.5)</f>
        <v>-35</v>
      </c>
      <c r="AM61" s="123">
        <f t="shared" ref="AM61:AS61" si="274">AM44-(ABS(AM44-AM45)*0.5)</f>
        <v>-40</v>
      </c>
      <c r="AN61" s="123">
        <f t="shared" si="274"/>
        <v>-40</v>
      </c>
      <c r="AO61" s="123">
        <f t="shared" si="274"/>
        <v>-40</v>
      </c>
      <c r="AP61" s="123">
        <f t="shared" si="274"/>
        <v>-40</v>
      </c>
      <c r="AQ61" s="123">
        <f t="shared" si="274"/>
        <v>-40</v>
      </c>
      <c r="AR61" s="123">
        <f t="shared" si="274"/>
        <v>-40</v>
      </c>
      <c r="AS61" s="138">
        <f t="shared" si="274"/>
        <v>-40</v>
      </c>
      <c r="AX61" s="201">
        <v>150</v>
      </c>
      <c r="AY61" s="137">
        <f>AY44-(ABS(AY44-AY45)*0.5)</f>
        <v>-22.5</v>
      </c>
      <c r="AZ61" s="123">
        <f t="shared" ref="AZ61:BF61" si="275">AZ44-(ABS(AZ44-AZ45)*0.5)</f>
        <v>-30</v>
      </c>
      <c r="BA61" s="123">
        <f t="shared" si="275"/>
        <v>-40</v>
      </c>
      <c r="BB61" s="123">
        <f t="shared" si="275"/>
        <v>-40</v>
      </c>
      <c r="BC61" s="123">
        <f t="shared" si="275"/>
        <v>-40</v>
      </c>
      <c r="BD61" s="123">
        <f t="shared" si="275"/>
        <v>-40</v>
      </c>
      <c r="BE61" s="123">
        <f t="shared" si="275"/>
        <v>-40</v>
      </c>
      <c r="BF61" s="138">
        <f t="shared" si="275"/>
        <v>-40</v>
      </c>
      <c r="BK61" s="201">
        <v>150</v>
      </c>
      <c r="BL61" s="137">
        <f>BL44-(ABS(BL44-BL45)*0.5)</f>
        <v>-22.5</v>
      </c>
      <c r="BM61" s="123">
        <f t="shared" ref="BM61:BS61" si="276">BM44-(ABS(BM44-BM45)*0.5)</f>
        <v>-30</v>
      </c>
      <c r="BN61" s="123">
        <f t="shared" si="276"/>
        <v>-40</v>
      </c>
      <c r="BO61" s="123">
        <f t="shared" si="276"/>
        <v>-40</v>
      </c>
      <c r="BP61" s="123">
        <f t="shared" si="276"/>
        <v>-40</v>
      </c>
      <c r="BQ61" s="123">
        <f t="shared" si="276"/>
        <v>-40</v>
      </c>
      <c r="BR61" s="123">
        <f t="shared" si="276"/>
        <v>-40</v>
      </c>
      <c r="BS61" s="138">
        <f t="shared" si="276"/>
        <v>-40</v>
      </c>
      <c r="BX61" s="201">
        <v>150</v>
      </c>
      <c r="BY61" s="137">
        <f>BY44-(ABS(BY44-BY45)*0.5)</f>
        <v>-35</v>
      </c>
      <c r="BZ61" s="123">
        <f t="shared" ref="BZ61:CF61" si="277">BZ44-(ABS(BZ44-BZ45)*0.5)</f>
        <v>-40</v>
      </c>
      <c r="CA61" s="123">
        <f t="shared" si="277"/>
        <v>-40</v>
      </c>
      <c r="CB61" s="123">
        <f t="shared" si="277"/>
        <v>-40</v>
      </c>
      <c r="CC61" s="123">
        <f t="shared" si="277"/>
        <v>-40</v>
      </c>
      <c r="CD61" s="123">
        <f t="shared" si="277"/>
        <v>-40</v>
      </c>
      <c r="CE61" s="123">
        <f t="shared" si="277"/>
        <v>-40</v>
      </c>
      <c r="CF61" s="138">
        <f t="shared" si="277"/>
        <v>-40</v>
      </c>
      <c r="CK61" s="201">
        <v>150</v>
      </c>
      <c r="CL61" s="137">
        <f>CL44-(ABS(CL44-CL45)*0.5)</f>
        <v>-35</v>
      </c>
      <c r="CM61" s="123">
        <f t="shared" ref="CM61:CS61" si="278">CM44-(ABS(CM44-CM45)*0.5)</f>
        <v>-35</v>
      </c>
      <c r="CN61" s="123">
        <f t="shared" si="278"/>
        <v>-40</v>
      </c>
      <c r="CO61" s="123">
        <f t="shared" si="278"/>
        <v>-40</v>
      </c>
      <c r="CP61" s="123">
        <f t="shared" si="278"/>
        <v>-40</v>
      </c>
      <c r="CQ61" s="123">
        <f t="shared" si="278"/>
        <v>-40</v>
      </c>
      <c r="CR61" s="123">
        <f t="shared" si="278"/>
        <v>-40</v>
      </c>
      <c r="CS61" s="138">
        <f t="shared" si="278"/>
        <v>-40</v>
      </c>
      <c r="CX61" s="201">
        <v>150</v>
      </c>
      <c r="CY61" s="137">
        <f>CY44-(ABS(CY44-CY45)*0.5)</f>
        <v>-3</v>
      </c>
      <c r="CZ61" s="123">
        <f t="shared" ref="CZ61:DF61" si="279">CZ44-(ABS(CZ44-CZ45)*0.5)</f>
        <v>-8.5</v>
      </c>
      <c r="DA61" s="123">
        <f t="shared" si="279"/>
        <v>-18</v>
      </c>
      <c r="DB61" s="123">
        <f t="shared" si="279"/>
        <v>-27.5</v>
      </c>
      <c r="DC61" s="123">
        <f t="shared" si="279"/>
        <v>-35</v>
      </c>
      <c r="DD61" s="123">
        <f t="shared" si="279"/>
        <v>-40</v>
      </c>
      <c r="DE61" s="123">
        <f t="shared" si="279"/>
        <v>-40</v>
      </c>
      <c r="DF61" s="138">
        <f t="shared" si="279"/>
        <v>-40</v>
      </c>
      <c r="DK61" s="201">
        <v>150</v>
      </c>
      <c r="DL61" s="137">
        <f>DL44-(ABS(DL44-DL45)*0.5)</f>
        <v>-27.5</v>
      </c>
      <c r="DM61" s="123">
        <f t="shared" ref="DM61:DS61" si="280">DM44-(ABS(DM44-DM45)*0.5)</f>
        <v>-35</v>
      </c>
      <c r="DN61" s="123">
        <f t="shared" si="280"/>
        <v>-40</v>
      </c>
      <c r="DO61" s="123">
        <f t="shared" si="280"/>
        <v>-40</v>
      </c>
      <c r="DP61" s="123">
        <f t="shared" si="280"/>
        <v>-40</v>
      </c>
      <c r="DQ61" s="123">
        <f t="shared" si="280"/>
        <v>-40</v>
      </c>
      <c r="DR61" s="123">
        <f t="shared" si="280"/>
        <v>-40</v>
      </c>
      <c r="DS61" s="138">
        <f t="shared" si="280"/>
        <v>-40</v>
      </c>
      <c r="DX61" s="201">
        <v>150</v>
      </c>
      <c r="DY61" s="137">
        <f>DY44-(ABS(DY44-DY45)*0.5)</f>
        <v>-22.5</v>
      </c>
      <c r="DZ61" s="123">
        <f t="shared" ref="DZ61:EF61" si="281">DZ44-(ABS(DZ44-DZ45)*0.5)</f>
        <v>-35</v>
      </c>
      <c r="EA61" s="123">
        <f t="shared" si="281"/>
        <v>-40</v>
      </c>
      <c r="EB61" s="123">
        <f t="shared" si="281"/>
        <v>-40</v>
      </c>
      <c r="EC61" s="123">
        <f t="shared" si="281"/>
        <v>-40</v>
      </c>
      <c r="ED61" s="123">
        <f t="shared" si="281"/>
        <v>-40</v>
      </c>
      <c r="EE61" s="123">
        <f t="shared" si="281"/>
        <v>-40</v>
      </c>
      <c r="EF61" s="138">
        <f t="shared" si="281"/>
        <v>-40</v>
      </c>
      <c r="EK61" s="201">
        <v>150</v>
      </c>
      <c r="EL61" s="137">
        <f>EL44-(ABS(EL44-EL45)*0.5)</f>
        <v>-35</v>
      </c>
      <c r="EM61" s="123">
        <f t="shared" ref="EM61:ES61" si="282">EM44-(ABS(EM44-EM45)*0.5)</f>
        <v>-40</v>
      </c>
      <c r="EN61" s="123">
        <f t="shared" si="282"/>
        <v>-40</v>
      </c>
      <c r="EO61" s="123">
        <f t="shared" si="282"/>
        <v>-40</v>
      </c>
      <c r="EP61" s="123">
        <f t="shared" si="282"/>
        <v>-40</v>
      </c>
      <c r="EQ61" s="123">
        <f t="shared" si="282"/>
        <v>-40</v>
      </c>
      <c r="ER61" s="123">
        <f t="shared" si="282"/>
        <v>-40</v>
      </c>
      <c r="ES61" s="138">
        <f t="shared" si="282"/>
        <v>-40</v>
      </c>
      <c r="EX61" s="201">
        <v>150</v>
      </c>
      <c r="EY61" s="137">
        <f>EY44-(ABS(EY44-EY45)*0.5)</f>
        <v>-30</v>
      </c>
      <c r="EZ61" s="123">
        <f t="shared" ref="EZ61:FF61" si="283">EZ44-(ABS(EZ44-EZ45)*0.5)</f>
        <v>-35</v>
      </c>
      <c r="FA61" s="123">
        <f t="shared" si="283"/>
        <v>-40</v>
      </c>
      <c r="FB61" s="123">
        <f t="shared" si="283"/>
        <v>-40</v>
      </c>
      <c r="FC61" s="123">
        <f t="shared" si="283"/>
        <v>-40</v>
      </c>
      <c r="FD61" s="123">
        <f t="shared" si="283"/>
        <v>-40</v>
      </c>
      <c r="FE61" s="123">
        <f t="shared" si="283"/>
        <v>-40</v>
      </c>
      <c r="FF61" s="138">
        <f t="shared" si="283"/>
        <v>-40</v>
      </c>
      <c r="FK61" s="201">
        <v>150</v>
      </c>
      <c r="FL61" s="137">
        <f>FL44-(ABS(FL44-FL45)*0.5)</f>
        <v>-35</v>
      </c>
      <c r="FM61" s="123">
        <f t="shared" ref="FM61:FS61" si="284">FM44-(ABS(FM44-FM45)*0.5)</f>
        <v>-40</v>
      </c>
      <c r="FN61" s="123">
        <f t="shared" si="284"/>
        <v>-40</v>
      </c>
      <c r="FO61" s="123">
        <f t="shared" si="284"/>
        <v>-40</v>
      </c>
      <c r="FP61" s="123">
        <f t="shared" si="284"/>
        <v>-40</v>
      </c>
      <c r="FQ61" s="123">
        <f t="shared" si="284"/>
        <v>-40</v>
      </c>
      <c r="FR61" s="123">
        <f t="shared" si="284"/>
        <v>-40</v>
      </c>
      <c r="FS61" s="138">
        <f t="shared" si="284"/>
        <v>-40</v>
      </c>
      <c r="FX61" s="201">
        <v>150</v>
      </c>
      <c r="FY61" s="137">
        <f>FY44-(ABS(FY44-FY45)*0.5)</f>
        <v>-15</v>
      </c>
      <c r="FZ61" s="123">
        <f t="shared" ref="FZ61:GF61" si="285">FZ44-(ABS(FZ44-FZ45)*0.5)</f>
        <v>-30</v>
      </c>
      <c r="GA61" s="123">
        <f t="shared" si="285"/>
        <v>-40</v>
      </c>
      <c r="GB61" s="123">
        <f t="shared" si="285"/>
        <v>-40</v>
      </c>
      <c r="GC61" s="123">
        <f t="shared" si="285"/>
        <v>-40</v>
      </c>
      <c r="GD61" s="123">
        <f t="shared" si="285"/>
        <v>-40</v>
      </c>
      <c r="GE61" s="123">
        <f t="shared" si="285"/>
        <v>-40</v>
      </c>
      <c r="GF61" s="138">
        <f t="shared" si="285"/>
        <v>-40</v>
      </c>
    </row>
    <row r="62" spans="8:188" x14ac:dyDescent="0.3">
      <c r="K62" s="201">
        <v>165</v>
      </c>
      <c r="L62" s="137">
        <f>L45-(ABS(L45-L46)*0.25)</f>
        <v>-35</v>
      </c>
      <c r="M62" s="123">
        <f t="shared" ref="M62:S62" si="286">M45-(ABS(M45-M46)*0.25)</f>
        <v>-35</v>
      </c>
      <c r="N62" s="123">
        <f t="shared" si="286"/>
        <v>-40</v>
      </c>
      <c r="O62" s="123">
        <f t="shared" si="286"/>
        <v>-40</v>
      </c>
      <c r="P62" s="123">
        <f t="shared" si="286"/>
        <v>-40</v>
      </c>
      <c r="Q62" s="123">
        <f t="shared" si="286"/>
        <v>-40</v>
      </c>
      <c r="R62" s="123">
        <f t="shared" si="286"/>
        <v>-40</v>
      </c>
      <c r="S62" s="138">
        <f t="shared" si="286"/>
        <v>-40</v>
      </c>
      <c r="X62" s="201">
        <v>165</v>
      </c>
      <c r="Y62" s="137">
        <f>Y45-(ABS(Y45-Y46)*0.25)</f>
        <v>-30</v>
      </c>
      <c r="Z62" s="123">
        <f t="shared" ref="Z62:AF62" si="287">Z45-(ABS(Z45-Z46)*0.25)</f>
        <v>-35</v>
      </c>
      <c r="AA62" s="123">
        <f t="shared" si="287"/>
        <v>-40</v>
      </c>
      <c r="AB62" s="123">
        <f t="shared" si="287"/>
        <v>-40</v>
      </c>
      <c r="AC62" s="123">
        <f t="shared" si="287"/>
        <v>-40</v>
      </c>
      <c r="AD62" s="123">
        <f t="shared" si="287"/>
        <v>-40</v>
      </c>
      <c r="AE62" s="123">
        <f t="shared" si="287"/>
        <v>-40</v>
      </c>
      <c r="AF62" s="138">
        <f t="shared" si="287"/>
        <v>-40</v>
      </c>
      <c r="AK62" s="201">
        <v>165</v>
      </c>
      <c r="AL62" s="137">
        <f>AL45-(ABS(AL45-AL46)*0.25)</f>
        <v>-35</v>
      </c>
      <c r="AM62" s="123">
        <f t="shared" ref="AM62:AS62" si="288">AM45-(ABS(AM45-AM46)*0.25)</f>
        <v>-40</v>
      </c>
      <c r="AN62" s="123">
        <f t="shared" si="288"/>
        <v>-40</v>
      </c>
      <c r="AO62" s="123">
        <f t="shared" si="288"/>
        <v>-40</v>
      </c>
      <c r="AP62" s="123">
        <f t="shared" si="288"/>
        <v>-40</v>
      </c>
      <c r="AQ62" s="123">
        <f t="shared" si="288"/>
        <v>-40</v>
      </c>
      <c r="AR62" s="123">
        <f t="shared" si="288"/>
        <v>-40</v>
      </c>
      <c r="AS62" s="138">
        <f t="shared" si="288"/>
        <v>-40</v>
      </c>
      <c r="AX62" s="201">
        <v>165</v>
      </c>
      <c r="AY62" s="137">
        <f>AY45-(ABS(AY45-AY46)*0.25)</f>
        <v>-22.5</v>
      </c>
      <c r="AZ62" s="123">
        <f t="shared" ref="AZ62:BF62" si="289">AZ45-(ABS(AZ45-AZ46)*0.25)</f>
        <v>-30</v>
      </c>
      <c r="BA62" s="123">
        <f t="shared" si="289"/>
        <v>-40</v>
      </c>
      <c r="BB62" s="123">
        <f t="shared" si="289"/>
        <v>-40</v>
      </c>
      <c r="BC62" s="123">
        <f t="shared" si="289"/>
        <v>-40</v>
      </c>
      <c r="BD62" s="123">
        <f t="shared" si="289"/>
        <v>-40</v>
      </c>
      <c r="BE62" s="123">
        <f t="shared" si="289"/>
        <v>-40</v>
      </c>
      <c r="BF62" s="138">
        <f t="shared" si="289"/>
        <v>-40</v>
      </c>
      <c r="BK62" s="201">
        <v>165</v>
      </c>
      <c r="BL62" s="137">
        <f>BL45-(ABS(BL45-BL46)*0.25)</f>
        <v>-22.5</v>
      </c>
      <c r="BM62" s="123">
        <f t="shared" ref="BM62:BS62" si="290">BM45-(ABS(BM45-BM46)*0.25)</f>
        <v>-30</v>
      </c>
      <c r="BN62" s="123">
        <f t="shared" si="290"/>
        <v>-40</v>
      </c>
      <c r="BO62" s="123">
        <f t="shared" si="290"/>
        <v>-40</v>
      </c>
      <c r="BP62" s="123">
        <f t="shared" si="290"/>
        <v>-40</v>
      </c>
      <c r="BQ62" s="123">
        <f t="shared" si="290"/>
        <v>-40</v>
      </c>
      <c r="BR62" s="123">
        <f t="shared" si="290"/>
        <v>-40</v>
      </c>
      <c r="BS62" s="138">
        <f t="shared" si="290"/>
        <v>-40</v>
      </c>
      <c r="BX62" s="201">
        <v>165</v>
      </c>
      <c r="BY62" s="137">
        <f>BY45-(ABS(BY45-BY46)*0.25)</f>
        <v>-35</v>
      </c>
      <c r="BZ62" s="123">
        <f t="shared" ref="BZ62:CF62" si="291">BZ45-(ABS(BZ45-BZ46)*0.25)</f>
        <v>-40</v>
      </c>
      <c r="CA62" s="123">
        <f t="shared" si="291"/>
        <v>-40</v>
      </c>
      <c r="CB62" s="123">
        <f t="shared" si="291"/>
        <v>-40</v>
      </c>
      <c r="CC62" s="123">
        <f t="shared" si="291"/>
        <v>-40</v>
      </c>
      <c r="CD62" s="123">
        <f t="shared" si="291"/>
        <v>-40</v>
      </c>
      <c r="CE62" s="123">
        <f t="shared" si="291"/>
        <v>-40</v>
      </c>
      <c r="CF62" s="138">
        <f t="shared" si="291"/>
        <v>-40</v>
      </c>
      <c r="CK62" s="201">
        <v>165</v>
      </c>
      <c r="CL62" s="137">
        <f>CL45-(ABS(CL45-CL46)*0.25)</f>
        <v>-35</v>
      </c>
      <c r="CM62" s="123">
        <f t="shared" ref="CM62:CS62" si="292">CM45-(ABS(CM45-CM46)*0.25)</f>
        <v>-35</v>
      </c>
      <c r="CN62" s="123">
        <f t="shared" si="292"/>
        <v>-40</v>
      </c>
      <c r="CO62" s="123">
        <f t="shared" si="292"/>
        <v>-40</v>
      </c>
      <c r="CP62" s="123">
        <f t="shared" si="292"/>
        <v>-40</v>
      </c>
      <c r="CQ62" s="123">
        <f t="shared" si="292"/>
        <v>-40</v>
      </c>
      <c r="CR62" s="123">
        <f t="shared" si="292"/>
        <v>-40</v>
      </c>
      <c r="CS62" s="138">
        <f t="shared" si="292"/>
        <v>-40</v>
      </c>
      <c r="CX62" s="201">
        <v>165</v>
      </c>
      <c r="CY62" s="137">
        <f>CY45-(ABS(CY45-CY46)*0.25)</f>
        <v>-3</v>
      </c>
      <c r="CZ62" s="123">
        <f t="shared" ref="CZ62:DF62" si="293">CZ45-(ABS(CZ45-CZ46)*0.25)</f>
        <v>-8.5</v>
      </c>
      <c r="DA62" s="123">
        <f t="shared" si="293"/>
        <v>-18</v>
      </c>
      <c r="DB62" s="123">
        <f t="shared" si="293"/>
        <v>-27.5</v>
      </c>
      <c r="DC62" s="123">
        <f t="shared" si="293"/>
        <v>-35</v>
      </c>
      <c r="DD62" s="123">
        <f t="shared" si="293"/>
        <v>-40</v>
      </c>
      <c r="DE62" s="123">
        <f t="shared" si="293"/>
        <v>-40</v>
      </c>
      <c r="DF62" s="138">
        <f t="shared" si="293"/>
        <v>-40</v>
      </c>
      <c r="DK62" s="201">
        <v>165</v>
      </c>
      <c r="DL62" s="137">
        <f>DL45-(ABS(DL45-DL46)*0.25)</f>
        <v>-27.5</v>
      </c>
      <c r="DM62" s="123">
        <f t="shared" ref="DM62:DS62" si="294">DM45-(ABS(DM45-DM46)*0.25)</f>
        <v>-35</v>
      </c>
      <c r="DN62" s="123">
        <f t="shared" si="294"/>
        <v>-40</v>
      </c>
      <c r="DO62" s="123">
        <f t="shared" si="294"/>
        <v>-40</v>
      </c>
      <c r="DP62" s="123">
        <f t="shared" si="294"/>
        <v>-40</v>
      </c>
      <c r="DQ62" s="123">
        <f t="shared" si="294"/>
        <v>-40</v>
      </c>
      <c r="DR62" s="123">
        <f t="shared" si="294"/>
        <v>-40</v>
      </c>
      <c r="DS62" s="138">
        <f t="shared" si="294"/>
        <v>-40</v>
      </c>
      <c r="DX62" s="201">
        <v>165</v>
      </c>
      <c r="DY62" s="137">
        <f>DY45-(ABS(DY45-DY46)*0.25)</f>
        <v>-22.5</v>
      </c>
      <c r="DZ62" s="123">
        <f t="shared" ref="DZ62:EF62" si="295">DZ45-(ABS(DZ45-DZ46)*0.25)</f>
        <v>-35</v>
      </c>
      <c r="EA62" s="123">
        <f t="shared" si="295"/>
        <v>-40</v>
      </c>
      <c r="EB62" s="123">
        <f t="shared" si="295"/>
        <v>-40</v>
      </c>
      <c r="EC62" s="123">
        <f t="shared" si="295"/>
        <v>-40</v>
      </c>
      <c r="ED62" s="123">
        <f t="shared" si="295"/>
        <v>-40</v>
      </c>
      <c r="EE62" s="123">
        <f t="shared" si="295"/>
        <v>-40</v>
      </c>
      <c r="EF62" s="138">
        <f t="shared" si="295"/>
        <v>-40</v>
      </c>
      <c r="EK62" s="201">
        <v>165</v>
      </c>
      <c r="EL62" s="137">
        <f>EL45-(ABS(EL45-EL46)*0.25)</f>
        <v>-35</v>
      </c>
      <c r="EM62" s="123">
        <f t="shared" ref="EM62:ES62" si="296">EM45-(ABS(EM45-EM46)*0.25)</f>
        <v>-40</v>
      </c>
      <c r="EN62" s="123">
        <f t="shared" si="296"/>
        <v>-40</v>
      </c>
      <c r="EO62" s="123">
        <f t="shared" si="296"/>
        <v>-40</v>
      </c>
      <c r="EP62" s="123">
        <f t="shared" si="296"/>
        <v>-40</v>
      </c>
      <c r="EQ62" s="123">
        <f t="shared" si="296"/>
        <v>-40</v>
      </c>
      <c r="ER62" s="123">
        <f t="shared" si="296"/>
        <v>-40</v>
      </c>
      <c r="ES62" s="138">
        <f t="shared" si="296"/>
        <v>-40</v>
      </c>
      <c r="EX62" s="201">
        <v>165</v>
      </c>
      <c r="EY62" s="137">
        <f>EY45-(ABS(EY45-EY46)*0.25)</f>
        <v>-30</v>
      </c>
      <c r="EZ62" s="123">
        <f t="shared" ref="EZ62:FF62" si="297">EZ45-(ABS(EZ45-EZ46)*0.25)</f>
        <v>-35</v>
      </c>
      <c r="FA62" s="123">
        <f t="shared" si="297"/>
        <v>-40</v>
      </c>
      <c r="FB62" s="123">
        <f t="shared" si="297"/>
        <v>-40</v>
      </c>
      <c r="FC62" s="123">
        <f t="shared" si="297"/>
        <v>-40</v>
      </c>
      <c r="FD62" s="123">
        <f t="shared" si="297"/>
        <v>-40</v>
      </c>
      <c r="FE62" s="123">
        <f t="shared" si="297"/>
        <v>-40</v>
      </c>
      <c r="FF62" s="138">
        <f t="shared" si="297"/>
        <v>-40</v>
      </c>
      <c r="FK62" s="201">
        <v>165</v>
      </c>
      <c r="FL62" s="137">
        <f>FL45-(ABS(FL45-FL46)*0.25)</f>
        <v>-35</v>
      </c>
      <c r="FM62" s="123">
        <f t="shared" ref="FM62:FS62" si="298">FM45-(ABS(FM45-FM46)*0.25)</f>
        <v>-40</v>
      </c>
      <c r="FN62" s="123">
        <f t="shared" si="298"/>
        <v>-40</v>
      </c>
      <c r="FO62" s="123">
        <f t="shared" si="298"/>
        <v>-40</v>
      </c>
      <c r="FP62" s="123">
        <f t="shared" si="298"/>
        <v>-40</v>
      </c>
      <c r="FQ62" s="123">
        <f t="shared" si="298"/>
        <v>-40</v>
      </c>
      <c r="FR62" s="123">
        <f t="shared" si="298"/>
        <v>-40</v>
      </c>
      <c r="FS62" s="138">
        <f t="shared" si="298"/>
        <v>-40</v>
      </c>
      <c r="FX62" s="201">
        <v>165</v>
      </c>
      <c r="FY62" s="137">
        <f>FY45-(ABS(FY45-FY46)*0.25)</f>
        <v>-15</v>
      </c>
      <c r="FZ62" s="123">
        <f t="shared" ref="FZ62:GF62" si="299">FZ45-(ABS(FZ45-FZ46)*0.25)</f>
        <v>-30</v>
      </c>
      <c r="GA62" s="123">
        <f t="shared" si="299"/>
        <v>-40</v>
      </c>
      <c r="GB62" s="123">
        <f t="shared" si="299"/>
        <v>-40</v>
      </c>
      <c r="GC62" s="123">
        <f t="shared" si="299"/>
        <v>-40</v>
      </c>
      <c r="GD62" s="123">
        <f t="shared" si="299"/>
        <v>-40</v>
      </c>
      <c r="GE62" s="123">
        <f t="shared" si="299"/>
        <v>-40</v>
      </c>
      <c r="GF62" s="138">
        <f t="shared" si="299"/>
        <v>-40</v>
      </c>
    </row>
    <row r="63" spans="8:188" ht="15" thickBot="1" x14ac:dyDescent="0.35">
      <c r="K63" s="178">
        <v>180</v>
      </c>
      <c r="L63" s="139">
        <f>L46</f>
        <v>-35</v>
      </c>
      <c r="M63" s="125">
        <f t="shared" ref="M63:S63" si="300">M46</f>
        <v>-35</v>
      </c>
      <c r="N63" s="125">
        <f t="shared" si="300"/>
        <v>-40</v>
      </c>
      <c r="O63" s="125">
        <f t="shared" si="300"/>
        <v>-40</v>
      </c>
      <c r="P63" s="125">
        <f t="shared" si="300"/>
        <v>-40</v>
      </c>
      <c r="Q63" s="125">
        <f t="shared" si="300"/>
        <v>-40</v>
      </c>
      <c r="R63" s="125">
        <f t="shared" si="300"/>
        <v>-40</v>
      </c>
      <c r="S63" s="140">
        <f t="shared" si="300"/>
        <v>-40</v>
      </c>
      <c r="X63" s="178">
        <v>180</v>
      </c>
      <c r="Y63" s="139">
        <f>Y46</f>
        <v>-30</v>
      </c>
      <c r="Z63" s="125">
        <f t="shared" ref="Z63:AF63" si="301">Z46</f>
        <v>-35</v>
      </c>
      <c r="AA63" s="125">
        <f t="shared" si="301"/>
        <v>-40</v>
      </c>
      <c r="AB63" s="125">
        <f t="shared" si="301"/>
        <v>-40</v>
      </c>
      <c r="AC63" s="125">
        <f t="shared" si="301"/>
        <v>-40</v>
      </c>
      <c r="AD63" s="125">
        <f t="shared" si="301"/>
        <v>-40</v>
      </c>
      <c r="AE63" s="125">
        <f t="shared" si="301"/>
        <v>-40</v>
      </c>
      <c r="AF63" s="140">
        <f t="shared" si="301"/>
        <v>-40</v>
      </c>
      <c r="AK63" s="178">
        <v>180</v>
      </c>
      <c r="AL63" s="139">
        <f>AL46</f>
        <v>-35</v>
      </c>
      <c r="AM63" s="125">
        <f t="shared" ref="AM63:AS63" si="302">AM46</f>
        <v>-40</v>
      </c>
      <c r="AN63" s="125">
        <f t="shared" si="302"/>
        <v>-40</v>
      </c>
      <c r="AO63" s="125">
        <f t="shared" si="302"/>
        <v>-40</v>
      </c>
      <c r="AP63" s="125">
        <f t="shared" si="302"/>
        <v>-40</v>
      </c>
      <c r="AQ63" s="125">
        <f t="shared" si="302"/>
        <v>-40</v>
      </c>
      <c r="AR63" s="125">
        <f t="shared" si="302"/>
        <v>-40</v>
      </c>
      <c r="AS63" s="140">
        <f t="shared" si="302"/>
        <v>-40</v>
      </c>
      <c r="AX63" s="178">
        <v>180</v>
      </c>
      <c r="AY63" s="139">
        <f>AY46</f>
        <v>-22.5</v>
      </c>
      <c r="AZ63" s="125">
        <f t="shared" ref="AZ63:BF63" si="303">AZ46</f>
        <v>-30</v>
      </c>
      <c r="BA63" s="125">
        <f t="shared" si="303"/>
        <v>-40</v>
      </c>
      <c r="BB63" s="125">
        <f t="shared" si="303"/>
        <v>-40</v>
      </c>
      <c r="BC63" s="125">
        <f t="shared" si="303"/>
        <v>-40</v>
      </c>
      <c r="BD63" s="125">
        <f t="shared" si="303"/>
        <v>-40</v>
      </c>
      <c r="BE63" s="125">
        <f t="shared" si="303"/>
        <v>-40</v>
      </c>
      <c r="BF63" s="140">
        <f t="shared" si="303"/>
        <v>-40</v>
      </c>
      <c r="BK63" s="178">
        <v>180</v>
      </c>
      <c r="BL63" s="139">
        <f>BL46</f>
        <v>-22.5</v>
      </c>
      <c r="BM63" s="125">
        <f t="shared" ref="BM63:BS63" si="304">BM46</f>
        <v>-30</v>
      </c>
      <c r="BN63" s="125">
        <f t="shared" si="304"/>
        <v>-40</v>
      </c>
      <c r="BO63" s="125">
        <f t="shared" si="304"/>
        <v>-40</v>
      </c>
      <c r="BP63" s="125">
        <f t="shared" si="304"/>
        <v>-40</v>
      </c>
      <c r="BQ63" s="125">
        <f t="shared" si="304"/>
        <v>-40</v>
      </c>
      <c r="BR63" s="125">
        <f t="shared" si="304"/>
        <v>-40</v>
      </c>
      <c r="BS63" s="140">
        <f t="shared" si="304"/>
        <v>-40</v>
      </c>
      <c r="BX63" s="178">
        <v>180</v>
      </c>
      <c r="BY63" s="139">
        <f>BY46</f>
        <v>-35</v>
      </c>
      <c r="BZ63" s="125">
        <f t="shared" ref="BZ63:CF63" si="305">BZ46</f>
        <v>-40</v>
      </c>
      <c r="CA63" s="125">
        <f t="shared" si="305"/>
        <v>-40</v>
      </c>
      <c r="CB63" s="125">
        <f t="shared" si="305"/>
        <v>-40</v>
      </c>
      <c r="CC63" s="125">
        <f t="shared" si="305"/>
        <v>-40</v>
      </c>
      <c r="CD63" s="125">
        <f t="shared" si="305"/>
        <v>-40</v>
      </c>
      <c r="CE63" s="125">
        <f t="shared" si="305"/>
        <v>-40</v>
      </c>
      <c r="CF63" s="140">
        <f t="shared" si="305"/>
        <v>-40</v>
      </c>
      <c r="CK63" s="178">
        <v>180</v>
      </c>
      <c r="CL63" s="139">
        <f>CL46</f>
        <v>-35</v>
      </c>
      <c r="CM63" s="125">
        <f t="shared" ref="CM63:CS63" si="306">CM46</f>
        <v>-35</v>
      </c>
      <c r="CN63" s="125">
        <f t="shared" si="306"/>
        <v>-40</v>
      </c>
      <c r="CO63" s="125">
        <f t="shared" si="306"/>
        <v>-40</v>
      </c>
      <c r="CP63" s="125">
        <f t="shared" si="306"/>
        <v>-40</v>
      </c>
      <c r="CQ63" s="125">
        <f t="shared" si="306"/>
        <v>-40</v>
      </c>
      <c r="CR63" s="125">
        <f t="shared" si="306"/>
        <v>-40</v>
      </c>
      <c r="CS63" s="140">
        <f t="shared" si="306"/>
        <v>-40</v>
      </c>
      <c r="CX63" s="178">
        <v>180</v>
      </c>
      <c r="CY63" s="139">
        <f>CY46</f>
        <v>-3</v>
      </c>
      <c r="CZ63" s="125">
        <f t="shared" ref="CZ63:DF63" si="307">CZ46</f>
        <v>-8.5</v>
      </c>
      <c r="DA63" s="125">
        <f t="shared" si="307"/>
        <v>-18</v>
      </c>
      <c r="DB63" s="125">
        <f t="shared" si="307"/>
        <v>-27.5</v>
      </c>
      <c r="DC63" s="125">
        <f t="shared" si="307"/>
        <v>-35</v>
      </c>
      <c r="DD63" s="125">
        <f t="shared" si="307"/>
        <v>-40</v>
      </c>
      <c r="DE63" s="125">
        <f t="shared" si="307"/>
        <v>-40</v>
      </c>
      <c r="DF63" s="140">
        <f t="shared" si="307"/>
        <v>-40</v>
      </c>
      <c r="DK63" s="178">
        <v>180</v>
      </c>
      <c r="DL63" s="139">
        <f>DL46</f>
        <v>-27.5</v>
      </c>
      <c r="DM63" s="125">
        <f t="shared" ref="DM63:DS63" si="308">DM46</f>
        <v>-35</v>
      </c>
      <c r="DN63" s="125">
        <f t="shared" si="308"/>
        <v>-40</v>
      </c>
      <c r="DO63" s="125">
        <f t="shared" si="308"/>
        <v>-40</v>
      </c>
      <c r="DP63" s="125">
        <f t="shared" si="308"/>
        <v>-40</v>
      </c>
      <c r="DQ63" s="125">
        <f t="shared" si="308"/>
        <v>-40</v>
      </c>
      <c r="DR63" s="125">
        <f t="shared" si="308"/>
        <v>-40</v>
      </c>
      <c r="DS63" s="140">
        <f t="shared" si="308"/>
        <v>-40</v>
      </c>
      <c r="DX63" s="178">
        <v>180</v>
      </c>
      <c r="DY63" s="139">
        <f>DY46</f>
        <v>-22.5</v>
      </c>
      <c r="DZ63" s="125">
        <f t="shared" ref="DZ63:EF63" si="309">DZ46</f>
        <v>-35</v>
      </c>
      <c r="EA63" s="125">
        <f t="shared" si="309"/>
        <v>-40</v>
      </c>
      <c r="EB63" s="125">
        <f t="shared" si="309"/>
        <v>-40</v>
      </c>
      <c r="EC63" s="125">
        <f t="shared" si="309"/>
        <v>-40</v>
      </c>
      <c r="ED63" s="125">
        <f t="shared" si="309"/>
        <v>-40</v>
      </c>
      <c r="EE63" s="125">
        <f t="shared" si="309"/>
        <v>-40</v>
      </c>
      <c r="EF63" s="140">
        <f t="shared" si="309"/>
        <v>-40</v>
      </c>
      <c r="EK63" s="178">
        <v>180</v>
      </c>
      <c r="EL63" s="139">
        <f>EL46</f>
        <v>-35</v>
      </c>
      <c r="EM63" s="125">
        <f t="shared" ref="EM63:ES63" si="310">EM46</f>
        <v>-40</v>
      </c>
      <c r="EN63" s="125">
        <f t="shared" si="310"/>
        <v>-40</v>
      </c>
      <c r="EO63" s="125">
        <f t="shared" si="310"/>
        <v>-40</v>
      </c>
      <c r="EP63" s="125">
        <f t="shared" si="310"/>
        <v>-40</v>
      </c>
      <c r="EQ63" s="125">
        <f t="shared" si="310"/>
        <v>-40</v>
      </c>
      <c r="ER63" s="125">
        <f t="shared" si="310"/>
        <v>-40</v>
      </c>
      <c r="ES63" s="140">
        <f t="shared" si="310"/>
        <v>-40</v>
      </c>
      <c r="EX63" s="178">
        <v>180</v>
      </c>
      <c r="EY63" s="139">
        <f>EY46</f>
        <v>-30</v>
      </c>
      <c r="EZ63" s="125">
        <f t="shared" ref="EZ63:FF63" si="311">EZ46</f>
        <v>-35</v>
      </c>
      <c r="FA63" s="125">
        <f t="shared" si="311"/>
        <v>-40</v>
      </c>
      <c r="FB63" s="125">
        <f t="shared" si="311"/>
        <v>-40</v>
      </c>
      <c r="FC63" s="125">
        <f t="shared" si="311"/>
        <v>-40</v>
      </c>
      <c r="FD63" s="125">
        <f t="shared" si="311"/>
        <v>-40</v>
      </c>
      <c r="FE63" s="125">
        <f t="shared" si="311"/>
        <v>-40</v>
      </c>
      <c r="FF63" s="140">
        <f t="shared" si="311"/>
        <v>-40</v>
      </c>
      <c r="FK63" s="178">
        <v>180</v>
      </c>
      <c r="FL63" s="139">
        <f>FL46</f>
        <v>-35</v>
      </c>
      <c r="FM63" s="125">
        <f t="shared" ref="FM63:FS63" si="312">FM46</f>
        <v>-40</v>
      </c>
      <c r="FN63" s="125">
        <f t="shared" si="312"/>
        <v>-40</v>
      </c>
      <c r="FO63" s="125">
        <f t="shared" si="312"/>
        <v>-40</v>
      </c>
      <c r="FP63" s="125">
        <f t="shared" si="312"/>
        <v>-40</v>
      </c>
      <c r="FQ63" s="125">
        <f t="shared" si="312"/>
        <v>-40</v>
      </c>
      <c r="FR63" s="125">
        <f t="shared" si="312"/>
        <v>-40</v>
      </c>
      <c r="FS63" s="140">
        <f t="shared" si="312"/>
        <v>-40</v>
      </c>
      <c r="FX63" s="178">
        <v>180</v>
      </c>
      <c r="FY63" s="139">
        <f>FY46</f>
        <v>-15</v>
      </c>
      <c r="FZ63" s="125">
        <f t="shared" ref="FZ63:GF63" si="313">FZ46</f>
        <v>-30</v>
      </c>
      <c r="GA63" s="125">
        <f t="shared" si="313"/>
        <v>-40</v>
      </c>
      <c r="GB63" s="125">
        <f t="shared" si="313"/>
        <v>-40</v>
      </c>
      <c r="GC63" s="125">
        <f t="shared" si="313"/>
        <v>-40</v>
      </c>
      <c r="GD63" s="125">
        <f t="shared" si="313"/>
        <v>-40</v>
      </c>
      <c r="GE63" s="125">
        <f t="shared" si="313"/>
        <v>-40</v>
      </c>
      <c r="GF63" s="140">
        <f t="shared" si="313"/>
        <v>-40</v>
      </c>
    </row>
    <row r="64" spans="8:188" x14ac:dyDescent="0.3">
      <c r="K64" s="203"/>
      <c r="L64" s="123"/>
      <c r="M64" s="123"/>
      <c r="N64" s="123"/>
      <c r="O64" s="123"/>
      <c r="P64" s="123"/>
      <c r="Q64" s="123"/>
      <c r="R64" s="123"/>
      <c r="S64" s="123"/>
    </row>
  </sheetData>
  <mergeCells count="112">
    <mergeCell ref="DY35:EF35"/>
    <mergeCell ref="DY48:EF48"/>
    <mergeCell ref="DY49:EF49"/>
    <mergeCell ref="DY6:EF6"/>
    <mergeCell ref="DY7:EF7"/>
    <mergeCell ref="DY20:EF20"/>
    <mergeCell ref="DY21:EF21"/>
    <mergeCell ref="DY34:EF34"/>
    <mergeCell ref="AL35:AS35"/>
    <mergeCell ref="AL48:AS48"/>
    <mergeCell ref="AL49:AS49"/>
    <mergeCell ref="DL6:DS6"/>
    <mergeCell ref="DL7:DS7"/>
    <mergeCell ref="DL20:DS20"/>
    <mergeCell ref="DL21:DS21"/>
    <mergeCell ref="DL34:DS34"/>
    <mergeCell ref="DL35:DS35"/>
    <mergeCell ref="DL48:DS48"/>
    <mergeCell ref="DL49:DS49"/>
    <mergeCell ref="AL6:AS6"/>
    <mergeCell ref="AL7:AS7"/>
    <mergeCell ref="AL20:AS20"/>
    <mergeCell ref="AL21:AS21"/>
    <mergeCell ref="AL34:AS34"/>
    <mergeCell ref="L48:S48"/>
    <mergeCell ref="L49:S49"/>
    <mergeCell ref="Y6:AF6"/>
    <mergeCell ref="Y7:AF7"/>
    <mergeCell ref="Y20:AF20"/>
    <mergeCell ref="Y21:AF21"/>
    <mergeCell ref="Y34:AF34"/>
    <mergeCell ref="Y35:AF35"/>
    <mergeCell ref="L6:S6"/>
    <mergeCell ref="L7:S7"/>
    <mergeCell ref="L20:S20"/>
    <mergeCell ref="L21:S21"/>
    <mergeCell ref="L34:S34"/>
    <mergeCell ref="L35:S35"/>
    <mergeCell ref="Y48:AF48"/>
    <mergeCell ref="Y49:AF49"/>
    <mergeCell ref="AY35:BF35"/>
    <mergeCell ref="AY48:BF48"/>
    <mergeCell ref="AY49:BF49"/>
    <mergeCell ref="BL6:BS6"/>
    <mergeCell ref="BL7:BS7"/>
    <mergeCell ref="BL20:BS20"/>
    <mergeCell ref="BL21:BS21"/>
    <mergeCell ref="BL34:BS34"/>
    <mergeCell ref="BL35:BS35"/>
    <mergeCell ref="BL48:BS48"/>
    <mergeCell ref="BL49:BS49"/>
    <mergeCell ref="AY6:BF6"/>
    <mergeCell ref="AY7:BF7"/>
    <mergeCell ref="AY20:BF20"/>
    <mergeCell ref="AY21:BF21"/>
    <mergeCell ref="AY34:BF34"/>
    <mergeCell ref="CY6:DF6"/>
    <mergeCell ref="CY7:DF7"/>
    <mergeCell ref="CY20:DF20"/>
    <mergeCell ref="CY21:DF21"/>
    <mergeCell ref="CY34:DF34"/>
    <mergeCell ref="CY35:DF35"/>
    <mergeCell ref="CY48:DF48"/>
    <mergeCell ref="CY49:DF49"/>
    <mergeCell ref="BY35:CF35"/>
    <mergeCell ref="BY48:CF48"/>
    <mergeCell ref="BY49:CF49"/>
    <mergeCell ref="CL35:CS35"/>
    <mergeCell ref="CL48:CS48"/>
    <mergeCell ref="CL49:CS49"/>
    <mergeCell ref="CL6:CS6"/>
    <mergeCell ref="CL7:CS7"/>
    <mergeCell ref="CL20:CS20"/>
    <mergeCell ref="CL21:CS21"/>
    <mergeCell ref="CL34:CS34"/>
    <mergeCell ref="BY6:CF6"/>
    <mergeCell ref="BY7:CF7"/>
    <mergeCell ref="BY20:CF20"/>
    <mergeCell ref="BY21:CF21"/>
    <mergeCell ref="BY34:CF34"/>
    <mergeCell ref="EL35:ES35"/>
    <mergeCell ref="EL48:ES48"/>
    <mergeCell ref="EL49:ES49"/>
    <mergeCell ref="EY6:FF6"/>
    <mergeCell ref="EY7:FF7"/>
    <mergeCell ref="EY20:FF20"/>
    <mergeCell ref="EY21:FF21"/>
    <mergeCell ref="EY34:FF34"/>
    <mergeCell ref="EY35:FF35"/>
    <mergeCell ref="EY48:FF48"/>
    <mergeCell ref="EY49:FF49"/>
    <mergeCell ref="EL6:ES6"/>
    <mergeCell ref="EL7:ES7"/>
    <mergeCell ref="EL20:ES20"/>
    <mergeCell ref="EL21:ES21"/>
    <mergeCell ref="EL34:ES34"/>
    <mergeCell ref="FL35:FS35"/>
    <mergeCell ref="FL48:FS48"/>
    <mergeCell ref="FL49:FS49"/>
    <mergeCell ref="FY6:GF6"/>
    <mergeCell ref="FY7:GF7"/>
    <mergeCell ref="FY20:GF20"/>
    <mergeCell ref="FY21:GF21"/>
    <mergeCell ref="FY34:GF34"/>
    <mergeCell ref="FY35:GF35"/>
    <mergeCell ref="FY48:GF48"/>
    <mergeCell ref="FY49:GF49"/>
    <mergeCell ref="FL6:FS6"/>
    <mergeCell ref="FL7:FS7"/>
    <mergeCell ref="FL20:FS20"/>
    <mergeCell ref="FL21:FS21"/>
    <mergeCell ref="FL34:FS3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3AD7-E71D-4BB5-8815-2322E622D07B}">
  <dimension ref="B1:DA128"/>
  <sheetViews>
    <sheetView topLeftCell="BF19" zoomScale="70" zoomScaleNormal="70" workbookViewId="0">
      <selection activeCell="CC3" sqref="CC3"/>
    </sheetView>
  </sheetViews>
  <sheetFormatPr defaultRowHeight="14.4" x14ac:dyDescent="0.3"/>
  <cols>
    <col min="2" max="2" width="17.6640625" customWidth="1"/>
    <col min="13" max="13" width="14" bestFit="1" customWidth="1"/>
    <col min="33" max="33" width="14" customWidth="1"/>
    <col min="34" max="34" width="14.6640625" customWidth="1"/>
    <col min="36" max="36" width="12.44140625" bestFit="1" customWidth="1"/>
    <col min="37" max="37" width="10.77734375" bestFit="1" customWidth="1"/>
    <col min="38" max="38" width="17.88671875" bestFit="1" customWidth="1"/>
    <col min="41" max="41" width="11.33203125" bestFit="1" customWidth="1"/>
    <col min="67" max="67" width="15" customWidth="1"/>
  </cols>
  <sheetData>
    <row r="1" spans="2:105" x14ac:dyDescent="0.3">
      <c r="B1" s="1" t="s">
        <v>752</v>
      </c>
      <c r="AG1" s="1" t="s">
        <v>752</v>
      </c>
      <c r="AN1" s="1" t="s">
        <v>803</v>
      </c>
      <c r="BO1" s="1" t="s">
        <v>802</v>
      </c>
      <c r="CR1" s="1" t="s">
        <v>801</v>
      </c>
    </row>
    <row r="2" spans="2:105" x14ac:dyDescent="0.3">
      <c r="B2" s="429" t="s">
        <v>751</v>
      </c>
      <c r="AN2" s="429" t="s">
        <v>797</v>
      </c>
      <c r="BO2" s="429" t="s">
        <v>799</v>
      </c>
      <c r="CR2" s="429" t="s">
        <v>800</v>
      </c>
    </row>
    <row r="3" spans="2:105" x14ac:dyDescent="0.3">
      <c r="B3" t="s">
        <v>767</v>
      </c>
      <c r="C3" t="s">
        <v>766</v>
      </c>
      <c r="AG3" t="s">
        <v>768</v>
      </c>
      <c r="AH3" t="s">
        <v>769</v>
      </c>
      <c r="AN3" t="s">
        <v>786</v>
      </c>
      <c r="BO3" t="s">
        <v>767</v>
      </c>
      <c r="BP3" t="s">
        <v>798</v>
      </c>
      <c r="CR3" t="s">
        <v>767</v>
      </c>
    </row>
    <row r="4" spans="2:105" x14ac:dyDescent="0.3">
      <c r="BZ4" t="s">
        <v>804</v>
      </c>
    </row>
    <row r="5" spans="2:105" x14ac:dyDescent="0.3">
      <c r="B5" t="s">
        <v>770</v>
      </c>
      <c r="D5" t="s">
        <v>753</v>
      </c>
      <c r="F5" t="s">
        <v>754</v>
      </c>
      <c r="G5" t="s">
        <v>755</v>
      </c>
      <c r="I5" t="s">
        <v>756</v>
      </c>
      <c r="AG5" t="s">
        <v>770</v>
      </c>
      <c r="AH5" t="s">
        <v>771</v>
      </c>
      <c r="AN5" t="s">
        <v>787</v>
      </c>
      <c r="AO5" t="s">
        <v>788</v>
      </c>
      <c r="AP5" t="s">
        <v>789</v>
      </c>
      <c r="AQ5" t="s">
        <v>764</v>
      </c>
      <c r="AS5" t="s">
        <v>791</v>
      </c>
      <c r="BO5" t="s">
        <v>770</v>
      </c>
      <c r="BQ5" t="s">
        <v>753</v>
      </c>
      <c r="BT5" t="s">
        <v>754</v>
      </c>
      <c r="BV5" t="s">
        <v>755</v>
      </c>
      <c r="CR5" t="s">
        <v>770</v>
      </c>
      <c r="CT5" t="s">
        <v>753</v>
      </c>
      <c r="CW5" t="s">
        <v>754</v>
      </c>
      <c r="CY5" t="s">
        <v>755</v>
      </c>
    </row>
    <row r="6" spans="2:105" x14ac:dyDescent="0.3">
      <c r="D6" t="s">
        <v>757</v>
      </c>
      <c r="G6" t="s">
        <v>758</v>
      </c>
      <c r="I6" t="s">
        <v>589</v>
      </c>
      <c r="AH6" t="s">
        <v>772</v>
      </c>
      <c r="AJ6" t="s">
        <v>773</v>
      </c>
      <c r="AK6" t="s">
        <v>774</v>
      </c>
      <c r="AQ6" t="s">
        <v>765</v>
      </c>
      <c r="AR6" t="s">
        <v>790</v>
      </c>
      <c r="AS6" t="s">
        <v>792</v>
      </c>
      <c r="AT6" t="s">
        <v>793</v>
      </c>
      <c r="AU6" t="s">
        <v>794</v>
      </c>
      <c r="BQ6" t="s">
        <v>757</v>
      </c>
      <c r="BT6" t="s">
        <v>758</v>
      </c>
      <c r="BV6" t="s">
        <v>589</v>
      </c>
      <c r="CT6" t="s">
        <v>757</v>
      </c>
      <c r="CW6" t="s">
        <v>758</v>
      </c>
      <c r="CY6" t="s">
        <v>589</v>
      </c>
    </row>
    <row r="7" spans="2:105" x14ac:dyDescent="0.3">
      <c r="D7" t="s">
        <v>759</v>
      </c>
      <c r="F7" t="s">
        <v>760</v>
      </c>
      <c r="G7" t="s">
        <v>759</v>
      </c>
      <c r="I7" t="s">
        <v>759</v>
      </c>
      <c r="K7" t="s">
        <v>760</v>
      </c>
      <c r="AH7" t="s">
        <v>759</v>
      </c>
      <c r="AI7" t="s">
        <v>775</v>
      </c>
      <c r="AJ7" t="s">
        <v>759</v>
      </c>
      <c r="AK7" t="s">
        <v>776</v>
      </c>
      <c r="AL7" t="s">
        <v>777</v>
      </c>
      <c r="AN7" s="433">
        <v>1</v>
      </c>
      <c r="AO7" s="432">
        <v>43308</v>
      </c>
      <c r="AP7" t="s">
        <v>795</v>
      </c>
      <c r="AQ7" s="431">
        <v>1.8055555555555557E-2</v>
      </c>
      <c r="AR7" s="431">
        <v>2.1527777777777781E-2</v>
      </c>
      <c r="AS7">
        <v>47</v>
      </c>
      <c r="AT7">
        <v>64</v>
      </c>
      <c r="AU7">
        <v>36</v>
      </c>
      <c r="BQ7" t="s">
        <v>759</v>
      </c>
      <c r="BS7" t="s">
        <v>760</v>
      </c>
      <c r="BT7" t="s">
        <v>759</v>
      </c>
      <c r="BV7" t="s">
        <v>759</v>
      </c>
      <c r="BX7" t="s">
        <v>760</v>
      </c>
      <c r="CT7" t="s">
        <v>759</v>
      </c>
      <c r="CV7" t="s">
        <v>760</v>
      </c>
      <c r="CW7" t="s">
        <v>759</v>
      </c>
      <c r="CY7" t="s">
        <v>759</v>
      </c>
      <c r="DA7" t="s">
        <v>760</v>
      </c>
    </row>
    <row r="8" spans="2:105" x14ac:dyDescent="0.3">
      <c r="D8" t="s">
        <v>761</v>
      </c>
      <c r="E8" t="s">
        <v>762</v>
      </c>
      <c r="F8" t="s">
        <v>763</v>
      </c>
      <c r="G8" t="s">
        <v>761</v>
      </c>
      <c r="H8" t="s">
        <v>762</v>
      </c>
      <c r="I8" t="s">
        <v>761</v>
      </c>
      <c r="J8" t="s">
        <v>762</v>
      </c>
      <c r="K8" t="s">
        <v>763</v>
      </c>
      <c r="AG8" t="s">
        <v>778</v>
      </c>
      <c r="AH8" t="s">
        <v>780</v>
      </c>
      <c r="AI8">
        <v>35</v>
      </c>
      <c r="AJ8" t="s">
        <v>782</v>
      </c>
      <c r="AK8" t="s">
        <v>784</v>
      </c>
      <c r="AL8">
        <v>33</v>
      </c>
      <c r="AN8" s="433"/>
      <c r="AQ8" s="431">
        <v>6.1805555555555558E-2</v>
      </c>
      <c r="AR8" s="431">
        <v>6.5277777777777782E-2</v>
      </c>
      <c r="AS8">
        <v>44</v>
      </c>
      <c r="AT8">
        <v>63</v>
      </c>
      <c r="AU8">
        <v>36</v>
      </c>
      <c r="AV8" s="430"/>
      <c r="BQ8" t="s">
        <v>761</v>
      </c>
      <c r="BR8" t="s">
        <v>762</v>
      </c>
      <c r="BS8" t="s">
        <v>763</v>
      </c>
      <c r="BT8" t="s">
        <v>761</v>
      </c>
      <c r="BU8" t="s">
        <v>762</v>
      </c>
      <c r="BV8" t="s">
        <v>761</v>
      </c>
      <c r="BW8" t="s">
        <v>762</v>
      </c>
      <c r="BX8" t="s">
        <v>763</v>
      </c>
      <c r="CT8" t="s">
        <v>761</v>
      </c>
      <c r="CU8" t="s">
        <v>762</v>
      </c>
      <c r="CV8" t="s">
        <v>763</v>
      </c>
      <c r="CW8" t="s">
        <v>761</v>
      </c>
      <c r="CX8" t="s">
        <v>762</v>
      </c>
      <c r="CY8" t="s">
        <v>761</v>
      </c>
      <c r="CZ8" t="s">
        <v>762</v>
      </c>
      <c r="DA8" t="s">
        <v>763</v>
      </c>
    </row>
    <row r="9" spans="2:105" x14ac:dyDescent="0.3">
      <c r="B9" s="430">
        <v>44038</v>
      </c>
      <c r="C9">
        <v>1700</v>
      </c>
      <c r="D9">
        <v>42</v>
      </c>
      <c r="E9">
        <v>56</v>
      </c>
      <c r="F9">
        <v>52</v>
      </c>
      <c r="G9">
        <v>51</v>
      </c>
      <c r="H9">
        <v>73</v>
      </c>
      <c r="I9">
        <v>38</v>
      </c>
      <c r="J9">
        <v>48</v>
      </c>
      <c r="K9">
        <v>42</v>
      </c>
      <c r="AG9" t="s">
        <v>779</v>
      </c>
      <c r="AH9" t="s">
        <v>781</v>
      </c>
      <c r="AI9">
        <v>32</v>
      </c>
      <c r="AJ9" t="s">
        <v>783</v>
      </c>
      <c r="AK9" t="s">
        <v>785</v>
      </c>
      <c r="AL9">
        <v>28</v>
      </c>
      <c r="AN9" s="433"/>
      <c r="AQ9" s="431">
        <v>8.6805555555555566E-2</v>
      </c>
      <c r="AR9" s="431">
        <v>9.0277777777777776E-2</v>
      </c>
      <c r="AS9">
        <v>47</v>
      </c>
      <c r="AT9">
        <v>60</v>
      </c>
      <c r="AU9">
        <v>39</v>
      </c>
      <c r="BO9" s="430">
        <v>43930</v>
      </c>
      <c r="BP9">
        <v>1500</v>
      </c>
      <c r="BQ9">
        <v>44</v>
      </c>
      <c r="BR9">
        <v>48</v>
      </c>
      <c r="BS9">
        <v>46</v>
      </c>
      <c r="BT9">
        <v>50</v>
      </c>
      <c r="BU9">
        <v>65</v>
      </c>
      <c r="BV9">
        <v>41</v>
      </c>
      <c r="BW9">
        <v>47</v>
      </c>
      <c r="BX9">
        <v>44</v>
      </c>
      <c r="CR9" s="430">
        <v>44305</v>
      </c>
      <c r="CS9">
        <v>2300</v>
      </c>
      <c r="CT9">
        <v>46</v>
      </c>
      <c r="CU9">
        <v>47</v>
      </c>
      <c r="CV9">
        <v>46</v>
      </c>
      <c r="CW9">
        <v>48</v>
      </c>
      <c r="CX9">
        <v>52</v>
      </c>
      <c r="CY9">
        <v>45</v>
      </c>
      <c r="CZ9">
        <v>46</v>
      </c>
      <c r="DA9">
        <v>45</v>
      </c>
    </row>
    <row r="10" spans="2:105" x14ac:dyDescent="0.3">
      <c r="B10" s="430">
        <v>44038</v>
      </c>
      <c r="C10">
        <v>1900</v>
      </c>
      <c r="D10">
        <v>44</v>
      </c>
      <c r="E10">
        <v>55</v>
      </c>
      <c r="F10">
        <v>47</v>
      </c>
      <c r="G10">
        <v>54</v>
      </c>
      <c r="H10">
        <v>74</v>
      </c>
      <c r="I10">
        <v>42</v>
      </c>
      <c r="J10">
        <v>45</v>
      </c>
      <c r="K10">
        <v>44</v>
      </c>
      <c r="AN10" s="433"/>
      <c r="AO10" s="432">
        <v>43319</v>
      </c>
      <c r="AP10" t="s">
        <v>796</v>
      </c>
      <c r="AQ10" s="431">
        <v>1.4583333333333332E-2</v>
      </c>
      <c r="AR10" s="431">
        <v>1.8055555555555557E-2</v>
      </c>
      <c r="AS10">
        <v>36</v>
      </c>
      <c r="AT10">
        <v>57</v>
      </c>
      <c r="AU10">
        <v>29</v>
      </c>
      <c r="BO10" s="430">
        <v>43930</v>
      </c>
      <c r="BP10">
        <v>1900</v>
      </c>
      <c r="BQ10">
        <v>47</v>
      </c>
      <c r="BR10">
        <v>50</v>
      </c>
      <c r="BS10">
        <v>48</v>
      </c>
      <c r="BT10">
        <v>50</v>
      </c>
      <c r="BU10">
        <v>68</v>
      </c>
      <c r="BV10">
        <v>46</v>
      </c>
      <c r="BW10">
        <v>48</v>
      </c>
      <c r="BX10">
        <v>47</v>
      </c>
      <c r="CR10" s="430">
        <v>44306</v>
      </c>
      <c r="CS10">
        <v>0</v>
      </c>
      <c r="CT10">
        <v>45</v>
      </c>
      <c r="CU10">
        <v>46</v>
      </c>
      <c r="CV10">
        <v>46</v>
      </c>
      <c r="CW10">
        <v>49</v>
      </c>
      <c r="CX10">
        <v>50</v>
      </c>
      <c r="CY10">
        <v>44</v>
      </c>
      <c r="CZ10">
        <v>45</v>
      </c>
      <c r="DA10">
        <v>44</v>
      </c>
    </row>
    <row r="11" spans="2:105" x14ac:dyDescent="0.3">
      <c r="B11" s="430">
        <v>44038</v>
      </c>
      <c r="C11">
        <v>2300</v>
      </c>
      <c r="D11">
        <v>45</v>
      </c>
      <c r="E11">
        <v>46</v>
      </c>
      <c r="F11">
        <v>45</v>
      </c>
      <c r="G11">
        <v>48</v>
      </c>
      <c r="H11">
        <v>53</v>
      </c>
      <c r="I11">
        <v>44</v>
      </c>
      <c r="J11">
        <v>45</v>
      </c>
      <c r="K11">
        <v>45</v>
      </c>
      <c r="AN11" s="433"/>
      <c r="AQ11" s="431">
        <v>4.8611111111111112E-2</v>
      </c>
      <c r="AR11" s="431">
        <v>5.2083333333333336E-2</v>
      </c>
      <c r="AS11">
        <v>48</v>
      </c>
      <c r="AT11">
        <v>60</v>
      </c>
      <c r="AU11">
        <v>34</v>
      </c>
      <c r="BO11" s="430">
        <v>43930</v>
      </c>
      <c r="BP11">
        <v>2300</v>
      </c>
      <c r="BQ11">
        <v>48</v>
      </c>
      <c r="BR11">
        <v>49</v>
      </c>
      <c r="BS11">
        <v>48</v>
      </c>
      <c r="BT11">
        <v>51</v>
      </c>
      <c r="BU11">
        <v>61</v>
      </c>
      <c r="BV11">
        <v>47</v>
      </c>
      <c r="BW11">
        <v>48</v>
      </c>
      <c r="BX11">
        <v>47</v>
      </c>
      <c r="CR11" s="430">
        <v>44306</v>
      </c>
      <c r="CS11">
        <v>100</v>
      </c>
      <c r="CT11">
        <v>45</v>
      </c>
      <c r="CU11">
        <v>46</v>
      </c>
      <c r="CV11">
        <v>45</v>
      </c>
      <c r="CW11">
        <v>48</v>
      </c>
      <c r="CX11">
        <v>50</v>
      </c>
      <c r="CY11">
        <v>44</v>
      </c>
      <c r="CZ11">
        <v>45</v>
      </c>
      <c r="DA11">
        <v>45</v>
      </c>
    </row>
    <row r="12" spans="2:105" x14ac:dyDescent="0.3">
      <c r="B12" s="430">
        <v>44039</v>
      </c>
      <c r="C12">
        <v>0</v>
      </c>
      <c r="D12">
        <v>45</v>
      </c>
      <c r="E12">
        <v>45</v>
      </c>
      <c r="F12">
        <v>45</v>
      </c>
      <c r="G12">
        <v>49</v>
      </c>
      <c r="H12">
        <v>52</v>
      </c>
      <c r="I12">
        <v>44</v>
      </c>
      <c r="J12">
        <v>44</v>
      </c>
      <c r="K12">
        <v>44</v>
      </c>
      <c r="AN12" s="433"/>
      <c r="AQ12" s="431">
        <v>7.9861111111111105E-2</v>
      </c>
      <c r="AR12" s="431">
        <v>8.3333333333333329E-2</v>
      </c>
      <c r="AS12">
        <v>37</v>
      </c>
      <c r="AT12">
        <v>65</v>
      </c>
      <c r="AU12">
        <v>31</v>
      </c>
      <c r="BO12" s="430">
        <v>43931</v>
      </c>
      <c r="BP12">
        <v>0</v>
      </c>
      <c r="BQ12">
        <v>48</v>
      </c>
      <c r="BR12">
        <v>48</v>
      </c>
      <c r="BS12">
        <v>48</v>
      </c>
      <c r="BT12">
        <v>50</v>
      </c>
      <c r="BU12">
        <v>58</v>
      </c>
      <c r="BV12">
        <v>47</v>
      </c>
      <c r="BW12">
        <v>47</v>
      </c>
      <c r="BX12">
        <v>47</v>
      </c>
      <c r="CR12" s="430">
        <v>44306</v>
      </c>
      <c r="CS12">
        <v>200</v>
      </c>
      <c r="CT12">
        <v>46</v>
      </c>
      <c r="CU12">
        <v>47</v>
      </c>
      <c r="CV12">
        <v>46</v>
      </c>
      <c r="CW12">
        <v>48</v>
      </c>
      <c r="CX12">
        <v>52</v>
      </c>
      <c r="CY12">
        <v>45</v>
      </c>
      <c r="CZ12">
        <v>46</v>
      </c>
      <c r="DA12">
        <v>45</v>
      </c>
    </row>
    <row r="13" spans="2:105" x14ac:dyDescent="0.3">
      <c r="B13" s="430">
        <v>44039</v>
      </c>
      <c r="C13">
        <v>100</v>
      </c>
      <c r="D13">
        <v>44</v>
      </c>
      <c r="E13">
        <v>45</v>
      </c>
      <c r="F13">
        <v>45</v>
      </c>
      <c r="G13">
        <v>47</v>
      </c>
      <c r="H13">
        <v>57</v>
      </c>
      <c r="I13">
        <v>43</v>
      </c>
      <c r="J13">
        <v>44</v>
      </c>
      <c r="K13">
        <v>44</v>
      </c>
      <c r="AN13" s="433">
        <v>2</v>
      </c>
      <c r="AO13" s="432">
        <v>43308</v>
      </c>
      <c r="AP13" t="s">
        <v>795</v>
      </c>
      <c r="AQ13" s="431">
        <v>2.361111111111111E-2</v>
      </c>
      <c r="AR13" s="431">
        <v>2.6388888888888889E-2</v>
      </c>
      <c r="AS13">
        <v>46</v>
      </c>
      <c r="AT13">
        <v>66</v>
      </c>
      <c r="AU13">
        <v>41</v>
      </c>
      <c r="BO13" s="430">
        <v>43931</v>
      </c>
      <c r="BP13">
        <v>100</v>
      </c>
      <c r="BQ13">
        <v>48</v>
      </c>
      <c r="BR13">
        <v>49</v>
      </c>
      <c r="BS13">
        <v>48</v>
      </c>
      <c r="BT13">
        <v>52</v>
      </c>
      <c r="BU13">
        <v>60</v>
      </c>
      <c r="BV13">
        <v>47</v>
      </c>
      <c r="BW13">
        <v>48</v>
      </c>
      <c r="BX13">
        <v>47</v>
      </c>
      <c r="CR13" s="430">
        <v>44306</v>
      </c>
      <c r="CS13">
        <v>300</v>
      </c>
      <c r="CT13">
        <v>46</v>
      </c>
      <c r="CU13">
        <v>47</v>
      </c>
      <c r="CV13">
        <v>47</v>
      </c>
      <c r="CW13">
        <v>50</v>
      </c>
      <c r="CX13">
        <v>55</v>
      </c>
      <c r="CY13">
        <v>45</v>
      </c>
      <c r="CZ13">
        <v>46</v>
      </c>
      <c r="DA13">
        <v>45</v>
      </c>
    </row>
    <row r="14" spans="2:105" x14ac:dyDescent="0.3">
      <c r="B14" s="430">
        <v>44039</v>
      </c>
      <c r="C14">
        <v>200</v>
      </c>
      <c r="D14">
        <v>46</v>
      </c>
      <c r="E14">
        <v>48</v>
      </c>
      <c r="F14">
        <v>47</v>
      </c>
      <c r="G14">
        <v>53</v>
      </c>
      <c r="H14">
        <v>56</v>
      </c>
      <c r="I14">
        <v>45</v>
      </c>
      <c r="J14">
        <v>46</v>
      </c>
      <c r="K14">
        <v>45</v>
      </c>
      <c r="AN14" s="433"/>
      <c r="AQ14" s="431">
        <v>6.6666666666666666E-2</v>
      </c>
      <c r="AR14" s="431">
        <v>7.013888888888889E-2</v>
      </c>
      <c r="AS14">
        <v>46</v>
      </c>
      <c r="AT14">
        <v>62</v>
      </c>
      <c r="AU14">
        <v>41</v>
      </c>
      <c r="BO14" s="430">
        <v>43931</v>
      </c>
      <c r="BP14">
        <v>200</v>
      </c>
      <c r="BQ14">
        <v>48</v>
      </c>
      <c r="BR14">
        <v>49</v>
      </c>
      <c r="BS14">
        <v>48</v>
      </c>
      <c r="BT14">
        <v>51</v>
      </c>
      <c r="BU14">
        <v>55</v>
      </c>
      <c r="BV14">
        <v>47</v>
      </c>
      <c r="BW14">
        <v>48</v>
      </c>
      <c r="BX14">
        <v>47</v>
      </c>
      <c r="CR14" s="430">
        <v>44306</v>
      </c>
      <c r="CS14">
        <v>400</v>
      </c>
      <c r="CT14">
        <v>45</v>
      </c>
      <c r="CU14">
        <v>47</v>
      </c>
      <c r="CV14">
        <v>46</v>
      </c>
      <c r="CW14">
        <v>49</v>
      </c>
      <c r="CX14">
        <v>61</v>
      </c>
      <c r="CY14">
        <v>45</v>
      </c>
      <c r="CZ14">
        <v>45</v>
      </c>
      <c r="DA14">
        <v>45</v>
      </c>
    </row>
    <row r="15" spans="2:105" x14ac:dyDescent="0.3">
      <c r="B15" s="430">
        <v>44039</v>
      </c>
      <c r="C15">
        <v>300</v>
      </c>
      <c r="D15">
        <v>46</v>
      </c>
      <c r="E15">
        <v>46</v>
      </c>
      <c r="F15">
        <v>46</v>
      </c>
      <c r="G15">
        <v>50</v>
      </c>
      <c r="H15">
        <v>56</v>
      </c>
      <c r="I15">
        <v>45</v>
      </c>
      <c r="J15">
        <v>45</v>
      </c>
      <c r="K15">
        <v>45</v>
      </c>
      <c r="AN15" s="433"/>
      <c r="AQ15" s="431">
        <v>9.1666666666666674E-2</v>
      </c>
      <c r="AR15" s="431">
        <v>9.5138888888888884E-2</v>
      </c>
      <c r="AS15">
        <v>47</v>
      </c>
      <c r="AT15">
        <v>56</v>
      </c>
      <c r="AU15">
        <v>42</v>
      </c>
      <c r="BO15" s="430">
        <v>43931</v>
      </c>
      <c r="BP15">
        <v>300</v>
      </c>
      <c r="BQ15">
        <v>47</v>
      </c>
      <c r="BR15">
        <v>49</v>
      </c>
      <c r="BS15">
        <v>48</v>
      </c>
      <c r="BT15">
        <v>51</v>
      </c>
      <c r="BU15">
        <v>62</v>
      </c>
      <c r="BV15">
        <v>46</v>
      </c>
      <c r="BW15">
        <v>47</v>
      </c>
      <c r="BX15">
        <v>47</v>
      </c>
      <c r="CR15" s="430">
        <v>44306</v>
      </c>
      <c r="CS15">
        <v>500</v>
      </c>
      <c r="CT15">
        <v>45</v>
      </c>
      <c r="CU15">
        <v>47</v>
      </c>
      <c r="CV15">
        <v>46</v>
      </c>
      <c r="CW15">
        <v>51</v>
      </c>
      <c r="CX15">
        <v>60</v>
      </c>
      <c r="CY15">
        <v>44</v>
      </c>
      <c r="CZ15">
        <v>45</v>
      </c>
      <c r="DA15">
        <v>45</v>
      </c>
    </row>
    <row r="16" spans="2:105" x14ac:dyDescent="0.3">
      <c r="B16" s="430">
        <v>44039</v>
      </c>
      <c r="C16">
        <v>400</v>
      </c>
      <c r="D16">
        <v>45</v>
      </c>
      <c r="E16">
        <v>46</v>
      </c>
      <c r="F16">
        <v>46</v>
      </c>
      <c r="G16">
        <v>50</v>
      </c>
      <c r="H16">
        <v>52</v>
      </c>
      <c r="I16">
        <v>45</v>
      </c>
      <c r="J16">
        <v>45</v>
      </c>
      <c r="K16">
        <v>45</v>
      </c>
      <c r="AN16" s="433"/>
      <c r="AO16" s="432">
        <v>43319</v>
      </c>
      <c r="AP16" t="s">
        <v>796</v>
      </c>
      <c r="AQ16" s="431">
        <v>2.2222222222222223E-2</v>
      </c>
      <c r="AR16" s="431">
        <v>2.7083333333333334E-2</v>
      </c>
      <c r="AS16">
        <v>49</v>
      </c>
      <c r="AT16">
        <v>71</v>
      </c>
      <c r="AU16">
        <v>31</v>
      </c>
      <c r="BO16" s="430">
        <v>43931</v>
      </c>
      <c r="BP16">
        <v>400</v>
      </c>
      <c r="BQ16">
        <v>47</v>
      </c>
      <c r="BR16">
        <v>48</v>
      </c>
      <c r="BS16">
        <v>47</v>
      </c>
      <c r="BT16">
        <v>49</v>
      </c>
      <c r="BU16">
        <v>67</v>
      </c>
      <c r="BV16">
        <v>46</v>
      </c>
      <c r="BW16">
        <v>47</v>
      </c>
      <c r="BX16">
        <v>46</v>
      </c>
      <c r="CR16" s="430">
        <v>44306</v>
      </c>
      <c r="CS16">
        <v>600</v>
      </c>
      <c r="CT16">
        <v>46</v>
      </c>
      <c r="CU16">
        <v>46</v>
      </c>
      <c r="CV16">
        <v>46</v>
      </c>
      <c r="CW16">
        <v>55</v>
      </c>
      <c r="CX16">
        <v>60</v>
      </c>
      <c r="CY16">
        <v>43</v>
      </c>
      <c r="CZ16">
        <v>44</v>
      </c>
      <c r="DA16">
        <v>44</v>
      </c>
    </row>
    <row r="17" spans="2:105" x14ac:dyDescent="0.3">
      <c r="B17" s="430">
        <v>44039</v>
      </c>
      <c r="C17">
        <v>500</v>
      </c>
      <c r="D17">
        <v>46</v>
      </c>
      <c r="E17">
        <v>47</v>
      </c>
      <c r="F17">
        <v>46</v>
      </c>
      <c r="G17">
        <v>54</v>
      </c>
      <c r="H17">
        <v>62</v>
      </c>
      <c r="I17">
        <v>45</v>
      </c>
      <c r="J17">
        <v>45</v>
      </c>
      <c r="K17">
        <v>45</v>
      </c>
      <c r="AN17" s="433"/>
      <c r="AQ17" s="431">
        <v>5.347222222222222E-2</v>
      </c>
      <c r="AR17" s="431">
        <v>5.6944444444444443E-2</v>
      </c>
      <c r="AS17">
        <v>37</v>
      </c>
      <c r="AT17">
        <v>55</v>
      </c>
      <c r="AU17">
        <v>30</v>
      </c>
      <c r="BO17" s="430">
        <v>43931</v>
      </c>
      <c r="BP17">
        <v>500</v>
      </c>
      <c r="BQ17">
        <v>48</v>
      </c>
      <c r="BR17">
        <v>49</v>
      </c>
      <c r="BS17">
        <v>48</v>
      </c>
      <c r="BT17">
        <v>50</v>
      </c>
      <c r="BU17">
        <v>65</v>
      </c>
      <c r="BV17">
        <v>47</v>
      </c>
      <c r="BW17">
        <v>48</v>
      </c>
      <c r="BX17">
        <v>47</v>
      </c>
      <c r="CR17" s="430">
        <v>44306</v>
      </c>
      <c r="CS17">
        <v>1900</v>
      </c>
      <c r="CT17">
        <v>45</v>
      </c>
      <c r="CU17">
        <v>49</v>
      </c>
      <c r="CV17">
        <v>46</v>
      </c>
      <c r="CW17">
        <v>51</v>
      </c>
      <c r="CX17">
        <v>72</v>
      </c>
      <c r="CY17">
        <v>43</v>
      </c>
      <c r="CZ17">
        <v>46</v>
      </c>
      <c r="DA17">
        <v>44</v>
      </c>
    </row>
    <row r="18" spans="2:105" x14ac:dyDescent="0.3">
      <c r="B18" s="430">
        <v>44039</v>
      </c>
      <c r="C18">
        <v>600</v>
      </c>
      <c r="D18">
        <v>45</v>
      </c>
      <c r="E18">
        <v>46</v>
      </c>
      <c r="F18">
        <v>45</v>
      </c>
      <c r="G18">
        <v>53</v>
      </c>
      <c r="H18">
        <v>62</v>
      </c>
      <c r="I18">
        <v>44</v>
      </c>
      <c r="J18">
        <v>45</v>
      </c>
      <c r="K18">
        <v>44</v>
      </c>
      <c r="AN18" s="433"/>
      <c r="AQ18" s="431">
        <v>8.4722222222222213E-2</v>
      </c>
      <c r="AR18" s="431">
        <v>8.819444444444445E-2</v>
      </c>
      <c r="AS18">
        <v>43</v>
      </c>
      <c r="AT18">
        <v>65</v>
      </c>
      <c r="AU18">
        <v>29</v>
      </c>
      <c r="BO18" s="430">
        <v>43931</v>
      </c>
      <c r="BP18">
        <v>600</v>
      </c>
      <c r="BQ18">
        <v>48</v>
      </c>
      <c r="BR18">
        <v>50</v>
      </c>
      <c r="BS18">
        <v>49</v>
      </c>
      <c r="BT18">
        <v>53</v>
      </c>
      <c r="BU18">
        <v>57</v>
      </c>
      <c r="BV18">
        <v>47</v>
      </c>
      <c r="BW18">
        <v>48</v>
      </c>
      <c r="BX18">
        <v>48</v>
      </c>
      <c r="CR18" s="430">
        <v>44306</v>
      </c>
      <c r="CS18">
        <v>2300</v>
      </c>
      <c r="CT18">
        <v>45</v>
      </c>
      <c r="CU18">
        <v>50</v>
      </c>
      <c r="CV18">
        <v>48</v>
      </c>
      <c r="CW18">
        <v>50</v>
      </c>
      <c r="CX18">
        <v>63</v>
      </c>
      <c r="CY18">
        <v>45</v>
      </c>
      <c r="CZ18">
        <v>46</v>
      </c>
      <c r="DA18">
        <v>45</v>
      </c>
    </row>
    <row r="19" spans="2:105" x14ac:dyDescent="0.3">
      <c r="B19" s="430">
        <v>44039</v>
      </c>
      <c r="C19">
        <v>700</v>
      </c>
      <c r="D19">
        <v>45</v>
      </c>
      <c r="E19">
        <v>47</v>
      </c>
      <c r="F19">
        <v>46</v>
      </c>
      <c r="G19">
        <v>51</v>
      </c>
      <c r="H19">
        <v>62</v>
      </c>
      <c r="I19">
        <v>43</v>
      </c>
      <c r="J19">
        <v>46</v>
      </c>
      <c r="K19">
        <v>45</v>
      </c>
      <c r="AN19" s="433">
        <v>3</v>
      </c>
      <c r="AO19" s="432">
        <v>43330</v>
      </c>
      <c r="AP19" t="s">
        <v>795</v>
      </c>
      <c r="AQ19" s="431">
        <v>3.125E-2</v>
      </c>
      <c r="AR19" s="431">
        <v>3.4722222222222224E-2</v>
      </c>
      <c r="AS19">
        <v>42</v>
      </c>
      <c r="AT19">
        <v>58</v>
      </c>
      <c r="AU19">
        <v>36</v>
      </c>
      <c r="BO19" s="430">
        <v>43931</v>
      </c>
      <c r="BP19">
        <v>700</v>
      </c>
      <c r="BQ19">
        <v>48</v>
      </c>
      <c r="BR19">
        <v>49</v>
      </c>
      <c r="BS19">
        <v>48</v>
      </c>
      <c r="BT19">
        <v>52</v>
      </c>
      <c r="BU19">
        <v>64</v>
      </c>
      <c r="BV19">
        <v>47</v>
      </c>
      <c r="BW19">
        <v>48</v>
      </c>
      <c r="BX19">
        <v>47</v>
      </c>
      <c r="CR19" s="430">
        <v>44307</v>
      </c>
      <c r="CS19">
        <v>0</v>
      </c>
      <c r="CT19">
        <v>46</v>
      </c>
      <c r="CU19">
        <v>48</v>
      </c>
      <c r="CV19">
        <v>46</v>
      </c>
      <c r="CW19">
        <v>49</v>
      </c>
      <c r="CX19">
        <v>63</v>
      </c>
      <c r="CY19">
        <v>45</v>
      </c>
      <c r="CZ19">
        <v>45</v>
      </c>
      <c r="DA19">
        <v>45</v>
      </c>
    </row>
    <row r="20" spans="2:105" x14ac:dyDescent="0.3">
      <c r="B20" s="430">
        <v>44039</v>
      </c>
      <c r="C20">
        <v>1100</v>
      </c>
      <c r="D20">
        <v>46</v>
      </c>
      <c r="E20">
        <v>49</v>
      </c>
      <c r="F20">
        <v>47</v>
      </c>
      <c r="G20">
        <v>51</v>
      </c>
      <c r="H20">
        <v>75</v>
      </c>
      <c r="I20">
        <v>45</v>
      </c>
      <c r="J20">
        <v>46</v>
      </c>
      <c r="K20">
        <v>45</v>
      </c>
      <c r="AN20" s="433"/>
      <c r="AQ20" s="431">
        <v>7.2222222222222229E-2</v>
      </c>
      <c r="AR20" s="431">
        <v>7.5694444444444439E-2</v>
      </c>
      <c r="AS20">
        <v>40</v>
      </c>
      <c r="AT20">
        <v>53</v>
      </c>
      <c r="AU20">
        <v>31</v>
      </c>
      <c r="BO20" s="430">
        <v>43931</v>
      </c>
      <c r="BP20">
        <v>1100</v>
      </c>
      <c r="BQ20">
        <v>48</v>
      </c>
      <c r="BR20">
        <v>52</v>
      </c>
      <c r="BS20">
        <v>49</v>
      </c>
      <c r="BT20">
        <v>52</v>
      </c>
      <c r="BU20">
        <v>71</v>
      </c>
      <c r="BV20">
        <v>47</v>
      </c>
      <c r="BW20">
        <v>51</v>
      </c>
      <c r="BX20">
        <v>48</v>
      </c>
      <c r="CR20" s="430">
        <v>44307</v>
      </c>
      <c r="CS20">
        <v>100</v>
      </c>
      <c r="CT20">
        <v>45</v>
      </c>
      <c r="CU20">
        <v>46</v>
      </c>
      <c r="CV20">
        <v>46</v>
      </c>
      <c r="CW20">
        <v>49</v>
      </c>
      <c r="CX20">
        <v>60</v>
      </c>
      <c r="CY20">
        <v>44</v>
      </c>
      <c r="CZ20">
        <v>45</v>
      </c>
      <c r="DA20">
        <v>45</v>
      </c>
    </row>
    <row r="21" spans="2:105" x14ac:dyDescent="0.3">
      <c r="B21" s="430">
        <v>44039</v>
      </c>
      <c r="C21">
        <v>1500</v>
      </c>
      <c r="D21">
        <v>47</v>
      </c>
      <c r="E21">
        <v>49</v>
      </c>
      <c r="F21">
        <v>48</v>
      </c>
      <c r="G21">
        <v>52</v>
      </c>
      <c r="H21">
        <v>66</v>
      </c>
      <c r="I21">
        <v>45</v>
      </c>
      <c r="J21">
        <v>47</v>
      </c>
      <c r="K21">
        <v>46</v>
      </c>
      <c r="AN21" s="433"/>
      <c r="AQ21" s="431">
        <v>9.7222222222222224E-2</v>
      </c>
      <c r="AR21" s="431">
        <v>0.10069444444444443</v>
      </c>
      <c r="AS21">
        <v>44</v>
      </c>
      <c r="AT21">
        <v>57</v>
      </c>
      <c r="AU21">
        <v>36</v>
      </c>
      <c r="BO21" s="430">
        <v>43931</v>
      </c>
      <c r="BP21">
        <v>1500</v>
      </c>
      <c r="BQ21">
        <v>47</v>
      </c>
      <c r="BR21">
        <v>49</v>
      </c>
      <c r="BS21">
        <v>48</v>
      </c>
      <c r="BT21">
        <v>51</v>
      </c>
      <c r="BU21">
        <v>68</v>
      </c>
      <c r="BV21">
        <v>46</v>
      </c>
      <c r="BW21">
        <v>47</v>
      </c>
      <c r="BX21">
        <v>47</v>
      </c>
      <c r="CR21" s="430">
        <v>44307</v>
      </c>
      <c r="CS21">
        <v>200</v>
      </c>
      <c r="CT21">
        <v>45</v>
      </c>
      <c r="CU21">
        <v>46</v>
      </c>
      <c r="CV21">
        <v>45</v>
      </c>
      <c r="CW21">
        <v>48</v>
      </c>
      <c r="CX21">
        <v>56</v>
      </c>
      <c r="CY21">
        <v>44</v>
      </c>
      <c r="CZ21">
        <v>45</v>
      </c>
      <c r="DA21">
        <v>45</v>
      </c>
    </row>
    <row r="22" spans="2:105" x14ac:dyDescent="0.3">
      <c r="B22" s="430">
        <v>44041</v>
      </c>
      <c r="C22">
        <v>1900</v>
      </c>
      <c r="D22">
        <v>45</v>
      </c>
      <c r="E22">
        <v>48</v>
      </c>
      <c r="F22">
        <v>46</v>
      </c>
      <c r="G22">
        <v>48</v>
      </c>
      <c r="H22">
        <v>69</v>
      </c>
      <c r="I22">
        <v>43</v>
      </c>
      <c r="J22">
        <v>45</v>
      </c>
      <c r="K22">
        <v>44</v>
      </c>
      <c r="AN22" s="433"/>
      <c r="AO22" s="432">
        <v>43341</v>
      </c>
      <c r="AP22" t="s">
        <v>796</v>
      </c>
      <c r="AQ22" s="431">
        <v>2.9166666666666664E-2</v>
      </c>
      <c r="AR22" s="431">
        <v>3.2638888888888891E-2</v>
      </c>
      <c r="AS22">
        <v>43</v>
      </c>
      <c r="AT22">
        <v>52</v>
      </c>
      <c r="AU22">
        <v>39</v>
      </c>
      <c r="BO22" s="430">
        <v>43931</v>
      </c>
      <c r="BP22">
        <v>1900</v>
      </c>
      <c r="BQ22">
        <v>47</v>
      </c>
      <c r="BR22">
        <v>50</v>
      </c>
      <c r="BS22">
        <v>49</v>
      </c>
      <c r="BT22">
        <v>51</v>
      </c>
      <c r="BU22">
        <v>57</v>
      </c>
      <c r="BV22">
        <v>46</v>
      </c>
      <c r="BW22">
        <v>49</v>
      </c>
      <c r="BX22">
        <v>48</v>
      </c>
      <c r="CR22" s="430">
        <v>44307</v>
      </c>
      <c r="CS22">
        <v>300</v>
      </c>
      <c r="CT22">
        <v>46</v>
      </c>
      <c r="CU22">
        <v>47</v>
      </c>
      <c r="CV22">
        <v>46</v>
      </c>
      <c r="CW22">
        <v>49</v>
      </c>
      <c r="CX22">
        <v>56</v>
      </c>
      <c r="CY22">
        <v>45</v>
      </c>
      <c r="CZ22">
        <v>46</v>
      </c>
      <c r="DA22">
        <v>45</v>
      </c>
    </row>
    <row r="23" spans="2:105" x14ac:dyDescent="0.3">
      <c r="B23" s="430">
        <v>44041</v>
      </c>
      <c r="C23">
        <v>2300</v>
      </c>
      <c r="D23">
        <v>45</v>
      </c>
      <c r="E23">
        <v>46</v>
      </c>
      <c r="F23">
        <v>45</v>
      </c>
      <c r="G23">
        <v>48</v>
      </c>
      <c r="H23">
        <v>60</v>
      </c>
      <c r="I23">
        <v>44</v>
      </c>
      <c r="J23">
        <v>45</v>
      </c>
      <c r="K23">
        <v>44</v>
      </c>
      <c r="AN23" s="433"/>
      <c r="AQ23" s="431">
        <v>5.9027777777777783E-2</v>
      </c>
      <c r="AR23" s="431">
        <v>6.25E-2</v>
      </c>
      <c r="AS23">
        <v>40</v>
      </c>
      <c r="AT23">
        <v>58</v>
      </c>
      <c r="AU23">
        <v>34</v>
      </c>
      <c r="BO23" s="430">
        <v>43931</v>
      </c>
      <c r="BP23">
        <v>2300</v>
      </c>
      <c r="BQ23">
        <v>48</v>
      </c>
      <c r="BR23">
        <v>49</v>
      </c>
      <c r="BS23">
        <v>48</v>
      </c>
      <c r="BT23">
        <v>50</v>
      </c>
      <c r="BU23">
        <v>58</v>
      </c>
      <c r="BV23">
        <v>47</v>
      </c>
      <c r="BW23">
        <v>48</v>
      </c>
      <c r="BX23">
        <v>47</v>
      </c>
      <c r="CR23" s="430">
        <v>44307</v>
      </c>
      <c r="CS23">
        <v>400</v>
      </c>
      <c r="CT23">
        <v>45</v>
      </c>
      <c r="CU23">
        <v>46</v>
      </c>
      <c r="CV23">
        <v>46</v>
      </c>
      <c r="CW23">
        <v>48</v>
      </c>
      <c r="CX23">
        <v>53</v>
      </c>
      <c r="CY23">
        <v>45</v>
      </c>
      <c r="CZ23">
        <v>46</v>
      </c>
      <c r="DA23">
        <v>45</v>
      </c>
    </row>
    <row r="24" spans="2:105" x14ac:dyDescent="0.3">
      <c r="B24" s="430">
        <v>44042</v>
      </c>
      <c r="C24">
        <v>0</v>
      </c>
      <c r="D24">
        <v>45</v>
      </c>
      <c r="E24">
        <v>45</v>
      </c>
      <c r="F24">
        <v>45</v>
      </c>
      <c r="G24">
        <v>48</v>
      </c>
      <c r="H24">
        <v>50</v>
      </c>
      <c r="I24">
        <v>44</v>
      </c>
      <c r="J24">
        <v>45</v>
      </c>
      <c r="K24">
        <v>44</v>
      </c>
      <c r="AN24" s="433"/>
      <c r="AQ24" s="431">
        <v>9.0277777777777776E-2</v>
      </c>
      <c r="AR24" s="431">
        <v>9.375E-2</v>
      </c>
      <c r="AS24">
        <v>46</v>
      </c>
      <c r="AT24">
        <v>60</v>
      </c>
      <c r="AU24">
        <v>39</v>
      </c>
      <c r="AV24" s="430"/>
      <c r="BO24" s="430">
        <v>43932</v>
      </c>
      <c r="BP24">
        <v>0</v>
      </c>
      <c r="BQ24">
        <v>47</v>
      </c>
      <c r="BR24">
        <v>48</v>
      </c>
      <c r="BS24">
        <v>48</v>
      </c>
      <c r="BT24">
        <v>49</v>
      </c>
      <c r="BU24">
        <v>50</v>
      </c>
      <c r="BV24">
        <v>46</v>
      </c>
      <c r="BW24">
        <v>47</v>
      </c>
      <c r="BX24">
        <v>47</v>
      </c>
      <c r="CR24" s="430">
        <v>44307</v>
      </c>
      <c r="CS24">
        <v>500</v>
      </c>
      <c r="CT24">
        <v>46</v>
      </c>
      <c r="CU24">
        <v>49</v>
      </c>
      <c r="CV24">
        <v>47</v>
      </c>
      <c r="CW24">
        <v>49</v>
      </c>
      <c r="CX24">
        <v>60</v>
      </c>
      <c r="CY24">
        <v>45</v>
      </c>
      <c r="CZ24">
        <v>47</v>
      </c>
      <c r="DA24">
        <v>46</v>
      </c>
    </row>
    <row r="25" spans="2:105" x14ac:dyDescent="0.3">
      <c r="B25" s="430">
        <v>44042</v>
      </c>
      <c r="C25">
        <v>100</v>
      </c>
      <c r="D25">
        <v>45</v>
      </c>
      <c r="E25">
        <v>45</v>
      </c>
      <c r="F25">
        <v>45</v>
      </c>
      <c r="G25">
        <v>48</v>
      </c>
      <c r="H25">
        <v>49</v>
      </c>
      <c r="I25">
        <v>44</v>
      </c>
      <c r="J25">
        <v>45</v>
      </c>
      <c r="K25">
        <v>44</v>
      </c>
      <c r="AN25" s="433">
        <v>4</v>
      </c>
      <c r="AO25" s="432">
        <v>43352</v>
      </c>
      <c r="AP25" t="s">
        <v>795</v>
      </c>
      <c r="AQ25" s="431">
        <v>3.5416666666666666E-2</v>
      </c>
      <c r="AR25" s="431">
        <v>3.888888888888889E-2</v>
      </c>
      <c r="AS25">
        <v>46</v>
      </c>
      <c r="AT25">
        <v>67</v>
      </c>
      <c r="AU25">
        <v>42</v>
      </c>
      <c r="BO25" s="430">
        <v>43932</v>
      </c>
      <c r="BP25">
        <v>100</v>
      </c>
      <c r="BQ25">
        <v>47</v>
      </c>
      <c r="BR25">
        <v>48</v>
      </c>
      <c r="BS25">
        <v>47</v>
      </c>
      <c r="BT25">
        <v>49</v>
      </c>
      <c r="BU25">
        <v>51</v>
      </c>
      <c r="BV25">
        <v>46</v>
      </c>
      <c r="BW25">
        <v>47</v>
      </c>
      <c r="BX25">
        <v>47</v>
      </c>
      <c r="CR25" s="430">
        <v>44307</v>
      </c>
      <c r="CS25">
        <v>600</v>
      </c>
      <c r="CT25">
        <v>47</v>
      </c>
      <c r="CU25">
        <v>48</v>
      </c>
      <c r="CV25">
        <v>47</v>
      </c>
      <c r="CW25">
        <v>57</v>
      </c>
      <c r="CX25">
        <v>62</v>
      </c>
      <c r="CY25">
        <v>46</v>
      </c>
      <c r="CZ25">
        <v>46</v>
      </c>
      <c r="DA25">
        <v>46</v>
      </c>
    </row>
    <row r="26" spans="2:105" x14ac:dyDescent="0.3">
      <c r="B26" s="430">
        <v>44042</v>
      </c>
      <c r="C26">
        <v>200</v>
      </c>
      <c r="D26">
        <v>45</v>
      </c>
      <c r="E26">
        <v>46</v>
      </c>
      <c r="F26">
        <v>45</v>
      </c>
      <c r="G26">
        <v>48</v>
      </c>
      <c r="H26">
        <v>49</v>
      </c>
      <c r="I26">
        <v>44</v>
      </c>
      <c r="J26">
        <v>45</v>
      </c>
      <c r="K26">
        <v>44</v>
      </c>
      <c r="AN26" s="433"/>
      <c r="AQ26" s="431">
        <v>7.7083333333333337E-2</v>
      </c>
      <c r="AR26" s="431">
        <v>8.0555555555555561E-2</v>
      </c>
      <c r="AS26">
        <v>43</v>
      </c>
      <c r="AT26">
        <v>53</v>
      </c>
      <c r="AU26">
        <v>37</v>
      </c>
      <c r="BO26" s="430">
        <v>43932</v>
      </c>
      <c r="BP26">
        <v>200</v>
      </c>
      <c r="BQ26">
        <v>48</v>
      </c>
      <c r="BR26">
        <v>48</v>
      </c>
      <c r="BS26">
        <v>48</v>
      </c>
      <c r="BT26">
        <v>50</v>
      </c>
      <c r="BU26">
        <v>52</v>
      </c>
      <c r="BV26">
        <v>47</v>
      </c>
      <c r="BW26">
        <v>47</v>
      </c>
      <c r="BX26">
        <v>47</v>
      </c>
      <c r="CR26" s="430">
        <v>44307</v>
      </c>
      <c r="CS26">
        <v>700</v>
      </c>
      <c r="CT26">
        <v>46</v>
      </c>
      <c r="CU26">
        <v>49</v>
      </c>
      <c r="CV26">
        <v>47</v>
      </c>
      <c r="CW26">
        <v>56</v>
      </c>
      <c r="CX26">
        <v>69</v>
      </c>
      <c r="CY26">
        <v>45</v>
      </c>
      <c r="CZ26">
        <v>46</v>
      </c>
      <c r="DA26">
        <v>45</v>
      </c>
    </row>
    <row r="27" spans="2:105" x14ac:dyDescent="0.3">
      <c r="B27" s="430">
        <v>44042</v>
      </c>
      <c r="C27">
        <v>300</v>
      </c>
      <c r="D27">
        <v>45</v>
      </c>
      <c r="E27">
        <v>45</v>
      </c>
      <c r="F27">
        <v>45</v>
      </c>
      <c r="G27">
        <v>48</v>
      </c>
      <c r="H27">
        <v>49</v>
      </c>
      <c r="I27">
        <v>44</v>
      </c>
      <c r="J27">
        <v>44</v>
      </c>
      <c r="K27">
        <v>44</v>
      </c>
      <c r="AN27" s="433"/>
      <c r="AQ27" s="431">
        <v>0.10208333333333335</v>
      </c>
      <c r="AR27" s="431">
        <v>0.10555555555555556</v>
      </c>
      <c r="AS27">
        <v>46</v>
      </c>
      <c r="AT27">
        <v>57</v>
      </c>
      <c r="AU27">
        <v>42</v>
      </c>
      <c r="BO27" s="430">
        <v>43932</v>
      </c>
      <c r="BP27">
        <v>300</v>
      </c>
      <c r="BQ27">
        <v>48</v>
      </c>
      <c r="BR27">
        <v>48</v>
      </c>
      <c r="BS27">
        <v>48</v>
      </c>
      <c r="BT27">
        <v>50</v>
      </c>
      <c r="BU27">
        <v>53</v>
      </c>
      <c r="BV27">
        <v>47</v>
      </c>
      <c r="BW27">
        <v>47</v>
      </c>
      <c r="BX27">
        <v>47</v>
      </c>
      <c r="CR27" s="430">
        <v>44307</v>
      </c>
      <c r="CS27">
        <v>1100</v>
      </c>
      <c r="CT27">
        <v>46</v>
      </c>
      <c r="CU27">
        <v>50</v>
      </c>
      <c r="CV27">
        <v>47</v>
      </c>
      <c r="CW27">
        <v>53</v>
      </c>
      <c r="CX27">
        <v>73</v>
      </c>
      <c r="CY27">
        <v>44</v>
      </c>
      <c r="CZ27">
        <v>45</v>
      </c>
      <c r="DA27">
        <v>45</v>
      </c>
    </row>
    <row r="28" spans="2:105" x14ac:dyDescent="0.3">
      <c r="B28" s="430">
        <v>44042</v>
      </c>
      <c r="C28">
        <v>400</v>
      </c>
      <c r="D28">
        <v>45</v>
      </c>
      <c r="E28">
        <v>46</v>
      </c>
      <c r="F28">
        <v>45</v>
      </c>
      <c r="G28">
        <v>48</v>
      </c>
      <c r="H28">
        <v>58</v>
      </c>
      <c r="I28">
        <v>44</v>
      </c>
      <c r="J28">
        <v>45</v>
      </c>
      <c r="K28">
        <v>44</v>
      </c>
      <c r="AN28" s="433">
        <v>5</v>
      </c>
      <c r="AO28" s="432">
        <v>43363</v>
      </c>
      <c r="AP28" t="s">
        <v>796</v>
      </c>
      <c r="AQ28" s="431">
        <v>3.3333333333333333E-2</v>
      </c>
      <c r="AR28" s="431">
        <v>3.6805555555555557E-2</v>
      </c>
      <c r="AS28">
        <v>48</v>
      </c>
      <c r="AT28">
        <v>51</v>
      </c>
      <c r="AU28">
        <v>44</v>
      </c>
      <c r="BO28" s="430">
        <v>43932</v>
      </c>
      <c r="BP28">
        <v>400</v>
      </c>
      <c r="BQ28">
        <v>47</v>
      </c>
      <c r="BR28">
        <v>47</v>
      </c>
      <c r="BS28">
        <v>47</v>
      </c>
      <c r="BT28">
        <v>49</v>
      </c>
      <c r="BU28">
        <v>50</v>
      </c>
      <c r="BV28">
        <v>46</v>
      </c>
      <c r="BW28">
        <v>47</v>
      </c>
      <c r="BX28">
        <v>46</v>
      </c>
      <c r="CR28" s="430">
        <v>44307</v>
      </c>
      <c r="CS28">
        <v>1500</v>
      </c>
      <c r="CT28">
        <v>46</v>
      </c>
      <c r="CU28">
        <v>49</v>
      </c>
      <c r="CV28">
        <v>47</v>
      </c>
      <c r="CW28">
        <v>55</v>
      </c>
      <c r="CX28">
        <v>69</v>
      </c>
      <c r="CY28">
        <v>45</v>
      </c>
      <c r="CZ28">
        <v>46</v>
      </c>
      <c r="DA28">
        <v>45</v>
      </c>
    </row>
    <row r="29" spans="2:105" x14ac:dyDescent="0.3">
      <c r="B29" s="430">
        <v>44042</v>
      </c>
      <c r="C29">
        <v>500</v>
      </c>
      <c r="D29">
        <v>45</v>
      </c>
      <c r="E29">
        <v>47</v>
      </c>
      <c r="F29">
        <v>46</v>
      </c>
      <c r="G29">
        <v>48</v>
      </c>
      <c r="H29">
        <v>64</v>
      </c>
      <c r="I29">
        <v>44</v>
      </c>
      <c r="J29">
        <v>45</v>
      </c>
      <c r="K29">
        <v>45</v>
      </c>
      <c r="AN29" s="433"/>
      <c r="AQ29" s="431">
        <v>6.3888888888888884E-2</v>
      </c>
      <c r="AR29" s="431">
        <v>6.6666666666666666E-2</v>
      </c>
      <c r="AS29">
        <v>44</v>
      </c>
      <c r="AT29">
        <v>53</v>
      </c>
      <c r="AU29">
        <v>41</v>
      </c>
      <c r="BO29" s="430">
        <v>43932</v>
      </c>
      <c r="BP29">
        <v>500</v>
      </c>
      <c r="BQ29">
        <v>47</v>
      </c>
      <c r="BR29">
        <v>49</v>
      </c>
      <c r="BS29">
        <v>48</v>
      </c>
      <c r="BT29">
        <v>51</v>
      </c>
      <c r="BU29">
        <v>60</v>
      </c>
      <c r="BV29">
        <v>45</v>
      </c>
      <c r="BW29">
        <v>46</v>
      </c>
      <c r="BX29">
        <v>46</v>
      </c>
      <c r="CR29" s="430">
        <v>44307</v>
      </c>
      <c r="CS29">
        <v>1900</v>
      </c>
      <c r="CT29">
        <v>46</v>
      </c>
      <c r="CU29">
        <v>49</v>
      </c>
      <c r="CV29">
        <v>46</v>
      </c>
      <c r="CW29">
        <v>51</v>
      </c>
      <c r="CX29">
        <v>68</v>
      </c>
      <c r="CY29">
        <v>44</v>
      </c>
      <c r="CZ29">
        <v>46</v>
      </c>
      <c r="DA29">
        <v>45</v>
      </c>
    </row>
    <row r="30" spans="2:105" x14ac:dyDescent="0.3">
      <c r="B30" s="430">
        <v>44042</v>
      </c>
      <c r="C30">
        <v>600</v>
      </c>
      <c r="D30">
        <v>45</v>
      </c>
      <c r="E30">
        <v>47</v>
      </c>
      <c r="F30">
        <v>46</v>
      </c>
      <c r="G30">
        <v>54</v>
      </c>
      <c r="H30">
        <v>63</v>
      </c>
      <c r="I30">
        <v>44</v>
      </c>
      <c r="J30">
        <v>45</v>
      </c>
      <c r="K30">
        <v>45</v>
      </c>
      <c r="AN30" s="433"/>
      <c r="AQ30" s="431">
        <v>9.4444444444444442E-2</v>
      </c>
      <c r="AR30" s="431">
        <v>9.7916666666666666E-2</v>
      </c>
      <c r="AS30">
        <v>47</v>
      </c>
      <c r="AT30">
        <v>56</v>
      </c>
      <c r="AU30">
        <v>44</v>
      </c>
      <c r="BO30" s="430">
        <v>43932</v>
      </c>
      <c r="BP30">
        <v>600</v>
      </c>
      <c r="BQ30">
        <v>47</v>
      </c>
      <c r="BR30">
        <v>49</v>
      </c>
      <c r="BS30">
        <v>48</v>
      </c>
      <c r="BT30">
        <v>56</v>
      </c>
      <c r="BU30">
        <v>69</v>
      </c>
      <c r="BV30">
        <v>45</v>
      </c>
      <c r="BW30">
        <v>46</v>
      </c>
      <c r="BX30">
        <v>46</v>
      </c>
      <c r="CR30" s="430">
        <v>44307</v>
      </c>
      <c r="CS30">
        <v>2300</v>
      </c>
      <c r="CT30">
        <v>46</v>
      </c>
      <c r="CU30">
        <v>47</v>
      </c>
      <c r="CV30">
        <v>46</v>
      </c>
      <c r="CW30">
        <v>50</v>
      </c>
      <c r="CX30">
        <v>55</v>
      </c>
      <c r="CY30">
        <v>45</v>
      </c>
      <c r="CZ30">
        <v>45</v>
      </c>
      <c r="DA30">
        <v>45</v>
      </c>
    </row>
    <row r="31" spans="2:105" x14ac:dyDescent="0.3">
      <c r="B31" s="430">
        <v>44042</v>
      </c>
      <c r="C31">
        <v>700</v>
      </c>
      <c r="D31">
        <v>45</v>
      </c>
      <c r="E31">
        <v>48</v>
      </c>
      <c r="F31">
        <v>47</v>
      </c>
      <c r="G31">
        <v>52</v>
      </c>
      <c r="H31">
        <v>67</v>
      </c>
      <c r="I31">
        <v>44</v>
      </c>
      <c r="J31">
        <v>46</v>
      </c>
      <c r="K31">
        <v>45</v>
      </c>
      <c r="AN31" s="433">
        <v>5</v>
      </c>
      <c r="AO31" s="432">
        <v>43374</v>
      </c>
      <c r="AP31" t="s">
        <v>795</v>
      </c>
      <c r="AQ31" s="431">
        <v>4.3055555555555562E-2</v>
      </c>
      <c r="AR31" s="431">
        <v>4.6527777777777779E-2</v>
      </c>
      <c r="AS31">
        <v>48</v>
      </c>
      <c r="AT31">
        <v>62</v>
      </c>
      <c r="AU31">
        <v>42</v>
      </c>
      <c r="AV31" s="430"/>
      <c r="BO31" s="430">
        <v>43932</v>
      </c>
      <c r="BP31">
        <v>700</v>
      </c>
      <c r="BQ31">
        <v>45</v>
      </c>
      <c r="BR31">
        <v>49</v>
      </c>
      <c r="BS31">
        <v>48</v>
      </c>
      <c r="BT31">
        <v>51</v>
      </c>
      <c r="BU31">
        <v>66</v>
      </c>
      <c r="BV31">
        <v>43</v>
      </c>
      <c r="BW31">
        <v>48</v>
      </c>
      <c r="BX31">
        <v>47</v>
      </c>
      <c r="CR31" s="430">
        <v>44308</v>
      </c>
      <c r="CS31">
        <v>0</v>
      </c>
      <c r="CT31">
        <v>46</v>
      </c>
      <c r="CU31">
        <v>46</v>
      </c>
      <c r="CV31">
        <v>46</v>
      </c>
      <c r="CW31">
        <v>51</v>
      </c>
      <c r="CX31">
        <v>54</v>
      </c>
      <c r="CY31">
        <v>45</v>
      </c>
      <c r="CZ31">
        <v>45</v>
      </c>
      <c r="DA31">
        <v>45</v>
      </c>
    </row>
    <row r="32" spans="2:105" x14ac:dyDescent="0.3">
      <c r="B32" s="430">
        <v>44042</v>
      </c>
      <c r="C32">
        <v>1100</v>
      </c>
      <c r="D32">
        <v>42</v>
      </c>
      <c r="E32">
        <v>46</v>
      </c>
      <c r="F32">
        <v>44</v>
      </c>
      <c r="G32">
        <v>50</v>
      </c>
      <c r="H32">
        <v>66</v>
      </c>
      <c r="I32">
        <v>39</v>
      </c>
      <c r="J32">
        <v>44</v>
      </c>
      <c r="K32">
        <v>41</v>
      </c>
      <c r="AN32" s="433"/>
      <c r="AQ32" s="431">
        <v>8.1944444444444445E-2</v>
      </c>
      <c r="AR32" s="431">
        <v>8.5416666666666655E-2</v>
      </c>
      <c r="AS32">
        <v>49</v>
      </c>
      <c r="AT32">
        <v>63</v>
      </c>
      <c r="AU32">
        <v>43</v>
      </c>
      <c r="BO32" s="430">
        <v>43932</v>
      </c>
      <c r="BP32">
        <v>1100</v>
      </c>
      <c r="BQ32">
        <v>42</v>
      </c>
      <c r="BR32">
        <v>52</v>
      </c>
      <c r="BS32">
        <v>46</v>
      </c>
      <c r="BT32">
        <v>49</v>
      </c>
      <c r="BU32">
        <v>67</v>
      </c>
      <c r="BV32">
        <v>39</v>
      </c>
      <c r="BW32">
        <v>44</v>
      </c>
      <c r="BX32">
        <v>42</v>
      </c>
      <c r="CR32" s="430">
        <v>44308</v>
      </c>
      <c r="CS32">
        <v>100</v>
      </c>
      <c r="CT32">
        <v>46</v>
      </c>
      <c r="CU32">
        <v>46</v>
      </c>
      <c r="CV32">
        <v>46</v>
      </c>
      <c r="CW32">
        <v>49</v>
      </c>
      <c r="CX32">
        <v>52</v>
      </c>
      <c r="CY32">
        <v>45</v>
      </c>
      <c r="CZ32">
        <v>45</v>
      </c>
      <c r="DA32">
        <v>45</v>
      </c>
    </row>
    <row r="33" spans="2:105" x14ac:dyDescent="0.3">
      <c r="B33" s="430">
        <v>44042</v>
      </c>
      <c r="C33">
        <v>1500</v>
      </c>
      <c r="D33">
        <v>43</v>
      </c>
      <c r="E33">
        <v>48</v>
      </c>
      <c r="F33">
        <v>45</v>
      </c>
      <c r="G33">
        <v>50</v>
      </c>
      <c r="H33">
        <v>68</v>
      </c>
      <c r="I33">
        <v>41</v>
      </c>
      <c r="J33">
        <v>44</v>
      </c>
      <c r="K33">
        <v>42</v>
      </c>
      <c r="AN33" s="433"/>
      <c r="AQ33" s="431">
        <v>0.10625</v>
      </c>
      <c r="AR33" s="431">
        <v>0.10972222222222222</v>
      </c>
      <c r="AS33">
        <v>47</v>
      </c>
      <c r="AT33">
        <v>59</v>
      </c>
      <c r="AU33">
        <v>42</v>
      </c>
      <c r="BO33" s="430">
        <v>43932</v>
      </c>
      <c r="BP33">
        <v>1500</v>
      </c>
      <c r="BQ33">
        <v>43</v>
      </c>
      <c r="BR33">
        <v>46</v>
      </c>
      <c r="BS33">
        <v>45</v>
      </c>
      <c r="BT33">
        <v>50</v>
      </c>
      <c r="BU33">
        <v>59</v>
      </c>
      <c r="BV33">
        <v>41</v>
      </c>
      <c r="BW33">
        <v>45</v>
      </c>
      <c r="BX33">
        <v>43</v>
      </c>
      <c r="CR33" s="430">
        <v>44308</v>
      </c>
      <c r="CS33">
        <v>200</v>
      </c>
      <c r="CT33">
        <v>46</v>
      </c>
      <c r="CU33">
        <v>47</v>
      </c>
      <c r="CV33">
        <v>46</v>
      </c>
      <c r="CW33">
        <v>49</v>
      </c>
      <c r="CX33">
        <v>53</v>
      </c>
      <c r="CY33">
        <v>45</v>
      </c>
      <c r="CZ33">
        <v>45</v>
      </c>
      <c r="DA33">
        <v>45</v>
      </c>
    </row>
    <row r="34" spans="2:105" x14ac:dyDescent="0.3">
      <c r="B34" s="430">
        <v>44042</v>
      </c>
      <c r="C34">
        <v>1900</v>
      </c>
      <c r="D34">
        <v>45</v>
      </c>
      <c r="E34">
        <v>48</v>
      </c>
      <c r="F34">
        <v>46</v>
      </c>
      <c r="G34">
        <v>48</v>
      </c>
      <c r="H34">
        <v>66</v>
      </c>
      <c r="I34">
        <v>43</v>
      </c>
      <c r="J34">
        <v>45</v>
      </c>
      <c r="K34">
        <v>44</v>
      </c>
      <c r="AN34" s="433"/>
      <c r="AO34" s="432">
        <v>43385</v>
      </c>
      <c r="AP34" t="s">
        <v>796</v>
      </c>
      <c r="AQ34" s="431">
        <v>3.8194444444444441E-2</v>
      </c>
      <c r="AR34" s="431">
        <v>4.1666666666666664E-2</v>
      </c>
      <c r="AS34">
        <v>35</v>
      </c>
      <c r="AT34">
        <v>51</v>
      </c>
      <c r="AU34">
        <v>32</v>
      </c>
      <c r="BO34" s="430">
        <v>43932</v>
      </c>
      <c r="BP34">
        <v>1900</v>
      </c>
      <c r="BQ34">
        <v>45</v>
      </c>
      <c r="BR34">
        <v>47</v>
      </c>
      <c r="BS34">
        <v>46</v>
      </c>
      <c r="BT34">
        <v>48</v>
      </c>
      <c r="BU34">
        <v>61</v>
      </c>
      <c r="BV34">
        <v>43</v>
      </c>
      <c r="BW34">
        <v>46</v>
      </c>
      <c r="BX34">
        <v>44</v>
      </c>
      <c r="CR34" s="430">
        <v>44308</v>
      </c>
      <c r="CS34">
        <v>300</v>
      </c>
      <c r="CT34">
        <v>46</v>
      </c>
      <c r="CU34">
        <v>46</v>
      </c>
      <c r="CV34">
        <v>46</v>
      </c>
      <c r="CW34">
        <v>49</v>
      </c>
      <c r="CX34">
        <v>52</v>
      </c>
      <c r="CY34">
        <v>45</v>
      </c>
      <c r="CZ34">
        <v>45</v>
      </c>
      <c r="DA34">
        <v>45</v>
      </c>
    </row>
    <row r="35" spans="2:105" x14ac:dyDescent="0.3">
      <c r="B35" s="430">
        <v>44042</v>
      </c>
      <c r="C35">
        <v>2300</v>
      </c>
      <c r="D35">
        <v>45</v>
      </c>
      <c r="E35">
        <v>49</v>
      </c>
      <c r="F35">
        <v>46</v>
      </c>
      <c r="G35">
        <v>47</v>
      </c>
      <c r="H35">
        <v>75</v>
      </c>
      <c r="I35">
        <v>44</v>
      </c>
      <c r="J35">
        <v>44</v>
      </c>
      <c r="K35">
        <v>44</v>
      </c>
      <c r="AN35" s="433"/>
      <c r="AQ35" s="431">
        <v>6.805555555555555E-2</v>
      </c>
      <c r="AR35" s="431">
        <v>7.1527777777777787E-2</v>
      </c>
      <c r="AS35">
        <v>42</v>
      </c>
      <c r="AT35">
        <v>58</v>
      </c>
      <c r="AU35">
        <v>32</v>
      </c>
      <c r="BO35" s="430">
        <v>43932</v>
      </c>
      <c r="BP35">
        <v>2300</v>
      </c>
      <c r="BQ35">
        <v>47</v>
      </c>
      <c r="BR35">
        <v>49</v>
      </c>
      <c r="BS35">
        <v>48</v>
      </c>
      <c r="BT35">
        <v>51</v>
      </c>
      <c r="BU35">
        <v>52</v>
      </c>
      <c r="BV35">
        <v>45</v>
      </c>
      <c r="BW35">
        <v>47</v>
      </c>
      <c r="BX35">
        <v>46</v>
      </c>
      <c r="CR35" s="430">
        <v>44308</v>
      </c>
      <c r="CS35">
        <v>400</v>
      </c>
      <c r="CT35">
        <v>46</v>
      </c>
      <c r="CU35">
        <v>46</v>
      </c>
      <c r="CV35">
        <v>46</v>
      </c>
      <c r="CW35">
        <v>50</v>
      </c>
      <c r="CX35">
        <v>54</v>
      </c>
      <c r="CY35">
        <v>45</v>
      </c>
      <c r="CZ35">
        <v>45</v>
      </c>
      <c r="DA35">
        <v>45</v>
      </c>
    </row>
    <row r="36" spans="2:105" x14ac:dyDescent="0.3">
      <c r="B36" s="430">
        <v>44043</v>
      </c>
      <c r="C36">
        <v>0</v>
      </c>
      <c r="D36">
        <v>45</v>
      </c>
      <c r="E36">
        <v>48</v>
      </c>
      <c r="F36">
        <v>46</v>
      </c>
      <c r="G36">
        <v>47</v>
      </c>
      <c r="H36">
        <v>70</v>
      </c>
      <c r="I36">
        <v>44</v>
      </c>
      <c r="J36">
        <v>44</v>
      </c>
      <c r="K36">
        <v>44</v>
      </c>
      <c r="AN36" s="433"/>
      <c r="AQ36" s="431">
        <v>9.930555555555555E-2</v>
      </c>
      <c r="AR36" s="431">
        <v>0.10277777777777779</v>
      </c>
      <c r="AS36">
        <v>50</v>
      </c>
      <c r="AT36">
        <v>62</v>
      </c>
      <c r="AU36">
        <v>34</v>
      </c>
      <c r="BO36" s="430">
        <v>43933</v>
      </c>
      <c r="BP36">
        <v>0</v>
      </c>
      <c r="BQ36">
        <v>45</v>
      </c>
      <c r="BR36">
        <v>46</v>
      </c>
      <c r="BS36">
        <v>45</v>
      </c>
      <c r="BT36">
        <v>48</v>
      </c>
      <c r="BU36">
        <v>48</v>
      </c>
      <c r="BV36">
        <v>44</v>
      </c>
      <c r="BW36">
        <v>44</v>
      </c>
      <c r="BX36">
        <v>44</v>
      </c>
      <c r="CR36" s="430">
        <v>44308</v>
      </c>
      <c r="CS36">
        <v>500</v>
      </c>
      <c r="CT36">
        <v>46</v>
      </c>
      <c r="CU36">
        <v>49</v>
      </c>
      <c r="CV36">
        <v>47</v>
      </c>
      <c r="CW36">
        <v>56</v>
      </c>
      <c r="CX36">
        <v>70</v>
      </c>
      <c r="CY36">
        <v>45</v>
      </c>
      <c r="CZ36">
        <v>45</v>
      </c>
      <c r="DA36">
        <v>45</v>
      </c>
    </row>
    <row r="37" spans="2:105" x14ac:dyDescent="0.3">
      <c r="B37" s="430">
        <v>44043</v>
      </c>
      <c r="C37">
        <v>100</v>
      </c>
      <c r="D37">
        <v>45</v>
      </c>
      <c r="E37">
        <v>45</v>
      </c>
      <c r="F37">
        <v>45</v>
      </c>
      <c r="G37">
        <v>48</v>
      </c>
      <c r="H37">
        <v>48</v>
      </c>
      <c r="I37">
        <v>44</v>
      </c>
      <c r="J37">
        <v>44</v>
      </c>
      <c r="K37">
        <v>44</v>
      </c>
      <c r="BO37" s="430">
        <v>43933</v>
      </c>
      <c r="BP37">
        <v>100</v>
      </c>
      <c r="BQ37">
        <v>42</v>
      </c>
      <c r="BR37">
        <v>46</v>
      </c>
      <c r="BS37">
        <v>44</v>
      </c>
      <c r="BT37">
        <v>47</v>
      </c>
      <c r="BU37">
        <v>54</v>
      </c>
      <c r="BV37">
        <v>40</v>
      </c>
      <c r="BW37">
        <v>45</v>
      </c>
      <c r="BX37">
        <v>42</v>
      </c>
      <c r="CR37" s="430">
        <v>44308</v>
      </c>
      <c r="CS37">
        <v>600</v>
      </c>
      <c r="CT37">
        <v>47</v>
      </c>
      <c r="CU37">
        <v>49</v>
      </c>
      <c r="CV37">
        <v>48</v>
      </c>
      <c r="CW37">
        <v>56</v>
      </c>
      <c r="CX37">
        <v>61</v>
      </c>
      <c r="CY37">
        <v>46</v>
      </c>
      <c r="CZ37">
        <v>46</v>
      </c>
      <c r="DA37">
        <v>46</v>
      </c>
    </row>
    <row r="38" spans="2:105" x14ac:dyDescent="0.3">
      <c r="B38" s="430">
        <v>44043</v>
      </c>
      <c r="C38">
        <v>200</v>
      </c>
      <c r="D38">
        <v>45</v>
      </c>
      <c r="E38">
        <v>45</v>
      </c>
      <c r="F38">
        <v>45</v>
      </c>
      <c r="G38">
        <v>47</v>
      </c>
      <c r="H38">
        <v>61</v>
      </c>
      <c r="I38">
        <v>44</v>
      </c>
      <c r="J38">
        <v>44</v>
      </c>
      <c r="K38">
        <v>44</v>
      </c>
      <c r="BO38" s="430">
        <v>43933</v>
      </c>
      <c r="BP38">
        <v>200</v>
      </c>
      <c r="BQ38">
        <v>44</v>
      </c>
      <c r="BR38">
        <v>46</v>
      </c>
      <c r="BS38">
        <v>45</v>
      </c>
      <c r="BT38">
        <v>47</v>
      </c>
      <c r="BU38">
        <v>52</v>
      </c>
      <c r="BV38">
        <v>42</v>
      </c>
      <c r="BW38">
        <v>45</v>
      </c>
      <c r="BX38">
        <v>44</v>
      </c>
      <c r="CR38" s="430">
        <v>44308</v>
      </c>
      <c r="CS38">
        <v>700</v>
      </c>
      <c r="CT38">
        <v>47</v>
      </c>
      <c r="CU38">
        <v>51</v>
      </c>
      <c r="CV38">
        <v>49</v>
      </c>
      <c r="CW38">
        <v>56</v>
      </c>
      <c r="CX38">
        <v>70</v>
      </c>
      <c r="CY38">
        <v>45</v>
      </c>
      <c r="CZ38">
        <v>47</v>
      </c>
      <c r="DA38">
        <v>46</v>
      </c>
    </row>
    <row r="39" spans="2:105" x14ac:dyDescent="0.3">
      <c r="B39" s="430">
        <v>44043</v>
      </c>
      <c r="C39">
        <v>300</v>
      </c>
      <c r="D39">
        <v>45</v>
      </c>
      <c r="E39">
        <v>45</v>
      </c>
      <c r="F39">
        <v>45</v>
      </c>
      <c r="G39">
        <v>47</v>
      </c>
      <c r="H39">
        <v>59</v>
      </c>
      <c r="I39">
        <v>44</v>
      </c>
      <c r="J39">
        <v>44</v>
      </c>
      <c r="K39">
        <v>44</v>
      </c>
      <c r="BO39" s="430">
        <v>43933</v>
      </c>
      <c r="BP39">
        <v>300</v>
      </c>
      <c r="BQ39">
        <v>45</v>
      </c>
      <c r="BR39">
        <v>46</v>
      </c>
      <c r="BS39">
        <v>45</v>
      </c>
      <c r="BT39">
        <v>49</v>
      </c>
      <c r="BU39">
        <v>55</v>
      </c>
      <c r="BV39">
        <v>43</v>
      </c>
      <c r="BW39">
        <v>44</v>
      </c>
      <c r="BX39">
        <v>44</v>
      </c>
      <c r="CR39" s="430">
        <v>44308</v>
      </c>
      <c r="CS39">
        <v>1100</v>
      </c>
      <c r="CT39">
        <v>47</v>
      </c>
      <c r="CU39">
        <v>50</v>
      </c>
      <c r="CV39">
        <v>48</v>
      </c>
      <c r="CW39">
        <v>57</v>
      </c>
      <c r="CX39">
        <v>68</v>
      </c>
      <c r="CY39">
        <v>46</v>
      </c>
      <c r="CZ39">
        <v>47</v>
      </c>
      <c r="DA39">
        <v>46</v>
      </c>
    </row>
    <row r="40" spans="2:105" x14ac:dyDescent="0.3">
      <c r="B40" s="430">
        <v>44043</v>
      </c>
      <c r="C40">
        <v>400</v>
      </c>
      <c r="D40">
        <v>45</v>
      </c>
      <c r="E40">
        <v>45</v>
      </c>
      <c r="F40">
        <v>45</v>
      </c>
      <c r="G40">
        <v>47</v>
      </c>
      <c r="H40">
        <v>50</v>
      </c>
      <c r="I40">
        <v>44</v>
      </c>
      <c r="J40">
        <v>45</v>
      </c>
      <c r="K40">
        <v>44</v>
      </c>
      <c r="AV40" s="430"/>
      <c r="BO40" s="430">
        <v>43933</v>
      </c>
      <c r="BP40">
        <v>400</v>
      </c>
      <c r="BQ40">
        <v>45</v>
      </c>
      <c r="BR40">
        <v>48</v>
      </c>
      <c r="BS40">
        <v>47</v>
      </c>
      <c r="BT40">
        <v>50</v>
      </c>
      <c r="BU40">
        <v>52</v>
      </c>
      <c r="BV40">
        <v>44</v>
      </c>
      <c r="BW40">
        <v>47</v>
      </c>
      <c r="BX40">
        <v>45</v>
      </c>
      <c r="CR40" s="430">
        <v>44308</v>
      </c>
      <c r="CS40">
        <v>1500</v>
      </c>
      <c r="CT40">
        <v>46</v>
      </c>
      <c r="CU40">
        <v>51</v>
      </c>
      <c r="CV40">
        <v>49</v>
      </c>
      <c r="CW40">
        <v>55</v>
      </c>
      <c r="CX40">
        <v>69</v>
      </c>
      <c r="CY40">
        <v>45</v>
      </c>
      <c r="CZ40">
        <v>48</v>
      </c>
      <c r="DA40">
        <v>46</v>
      </c>
    </row>
    <row r="41" spans="2:105" x14ac:dyDescent="0.3">
      <c r="B41" s="430">
        <v>44043</v>
      </c>
      <c r="C41">
        <v>500</v>
      </c>
      <c r="D41">
        <v>45</v>
      </c>
      <c r="E41">
        <v>49</v>
      </c>
      <c r="F41">
        <v>47</v>
      </c>
      <c r="G41">
        <v>50</v>
      </c>
      <c r="H41">
        <v>69</v>
      </c>
      <c r="I41">
        <v>45</v>
      </c>
      <c r="J41">
        <v>46</v>
      </c>
      <c r="K41">
        <v>45</v>
      </c>
      <c r="BO41" s="430">
        <v>43933</v>
      </c>
      <c r="BP41">
        <v>500</v>
      </c>
      <c r="BQ41">
        <v>49</v>
      </c>
      <c r="BR41">
        <v>50</v>
      </c>
      <c r="BS41">
        <v>49</v>
      </c>
      <c r="BT41">
        <v>55</v>
      </c>
      <c r="BU41">
        <v>60</v>
      </c>
      <c r="BV41">
        <v>47</v>
      </c>
      <c r="BW41">
        <v>48</v>
      </c>
      <c r="BX41">
        <v>48</v>
      </c>
      <c r="CR41" s="430">
        <v>44308</v>
      </c>
      <c r="CS41">
        <v>1900</v>
      </c>
      <c r="CT41">
        <v>46</v>
      </c>
      <c r="CU41">
        <v>47</v>
      </c>
      <c r="CV41">
        <v>46</v>
      </c>
      <c r="CW41">
        <v>49</v>
      </c>
      <c r="CX41">
        <v>61</v>
      </c>
      <c r="CY41">
        <v>44</v>
      </c>
      <c r="CZ41">
        <v>46</v>
      </c>
      <c r="DA41">
        <v>45</v>
      </c>
    </row>
    <row r="42" spans="2:105" x14ac:dyDescent="0.3">
      <c r="B42" s="430">
        <v>44043</v>
      </c>
      <c r="C42">
        <v>600</v>
      </c>
      <c r="D42">
        <v>46</v>
      </c>
      <c r="E42">
        <v>46</v>
      </c>
      <c r="F42">
        <v>46</v>
      </c>
      <c r="G42">
        <v>54</v>
      </c>
      <c r="H42">
        <v>62</v>
      </c>
      <c r="I42">
        <v>45</v>
      </c>
      <c r="J42">
        <v>45</v>
      </c>
      <c r="K42">
        <v>45</v>
      </c>
      <c r="BO42" s="430">
        <v>43933</v>
      </c>
      <c r="BP42">
        <v>600</v>
      </c>
      <c r="BQ42">
        <v>49</v>
      </c>
      <c r="BR42">
        <v>51</v>
      </c>
      <c r="BS42">
        <v>50</v>
      </c>
      <c r="BT42">
        <v>54</v>
      </c>
      <c r="BU42">
        <v>60</v>
      </c>
      <c r="BV42">
        <v>48</v>
      </c>
      <c r="BW42">
        <v>49</v>
      </c>
      <c r="BX42">
        <v>48</v>
      </c>
      <c r="CR42" s="430">
        <v>44308</v>
      </c>
      <c r="CS42">
        <v>2300</v>
      </c>
      <c r="CT42">
        <v>46</v>
      </c>
      <c r="CU42">
        <v>47</v>
      </c>
      <c r="CV42">
        <v>46</v>
      </c>
      <c r="CW42">
        <v>49</v>
      </c>
      <c r="CX42">
        <v>51</v>
      </c>
      <c r="CY42">
        <v>45</v>
      </c>
      <c r="CZ42">
        <v>46</v>
      </c>
      <c r="DA42">
        <v>45</v>
      </c>
    </row>
    <row r="43" spans="2:105" x14ac:dyDescent="0.3">
      <c r="B43" s="430">
        <v>44043</v>
      </c>
      <c r="C43">
        <v>700</v>
      </c>
      <c r="D43">
        <v>45</v>
      </c>
      <c r="E43">
        <v>49</v>
      </c>
      <c r="F43">
        <v>46</v>
      </c>
      <c r="G43">
        <v>53</v>
      </c>
      <c r="H43">
        <v>72</v>
      </c>
      <c r="I43">
        <v>43</v>
      </c>
      <c r="J43">
        <v>45</v>
      </c>
      <c r="K43">
        <v>44</v>
      </c>
      <c r="BO43" s="430">
        <v>43933</v>
      </c>
      <c r="BP43">
        <v>700</v>
      </c>
      <c r="BQ43">
        <v>45</v>
      </c>
      <c r="BR43">
        <v>49</v>
      </c>
      <c r="BS43">
        <v>48</v>
      </c>
      <c r="BT43">
        <v>51</v>
      </c>
      <c r="BU43">
        <v>70</v>
      </c>
      <c r="BV43">
        <v>41</v>
      </c>
      <c r="BW43">
        <v>48</v>
      </c>
      <c r="BX43">
        <v>46</v>
      </c>
      <c r="CR43" s="430">
        <v>44309</v>
      </c>
      <c r="CS43">
        <v>0</v>
      </c>
      <c r="CT43">
        <v>46</v>
      </c>
      <c r="CU43">
        <v>47</v>
      </c>
      <c r="CV43">
        <v>46</v>
      </c>
      <c r="CW43">
        <v>50</v>
      </c>
      <c r="CX43">
        <v>55</v>
      </c>
      <c r="CY43">
        <v>45</v>
      </c>
      <c r="CZ43">
        <v>46</v>
      </c>
      <c r="DA43">
        <v>45</v>
      </c>
    </row>
    <row r="44" spans="2:105" x14ac:dyDescent="0.3">
      <c r="B44" s="430">
        <v>44043</v>
      </c>
      <c r="C44">
        <v>1100</v>
      </c>
      <c r="D44">
        <v>43</v>
      </c>
      <c r="E44">
        <v>48</v>
      </c>
      <c r="F44">
        <v>44</v>
      </c>
      <c r="G44">
        <v>52</v>
      </c>
      <c r="H44">
        <v>73</v>
      </c>
      <c r="I44">
        <v>40</v>
      </c>
      <c r="J44">
        <v>44</v>
      </c>
      <c r="K44">
        <v>41</v>
      </c>
      <c r="BO44" s="430">
        <v>43933</v>
      </c>
      <c r="BP44">
        <v>1100</v>
      </c>
      <c r="BQ44">
        <v>46</v>
      </c>
      <c r="BR44">
        <v>57</v>
      </c>
      <c r="BS44">
        <v>49</v>
      </c>
      <c r="BT44">
        <v>50</v>
      </c>
      <c r="BU44">
        <v>80</v>
      </c>
      <c r="BV44">
        <v>44</v>
      </c>
      <c r="BW44">
        <v>47</v>
      </c>
      <c r="BX44">
        <v>46</v>
      </c>
      <c r="CR44" s="430">
        <v>44309</v>
      </c>
      <c r="CS44">
        <v>100</v>
      </c>
      <c r="CT44">
        <v>47</v>
      </c>
      <c r="CU44">
        <v>47</v>
      </c>
      <c r="CV44">
        <v>47</v>
      </c>
      <c r="CW44">
        <v>50</v>
      </c>
      <c r="CX44">
        <v>51</v>
      </c>
      <c r="CY44">
        <v>45</v>
      </c>
      <c r="CZ44">
        <v>46</v>
      </c>
      <c r="DA44">
        <v>45</v>
      </c>
    </row>
    <row r="45" spans="2:105" x14ac:dyDescent="0.3">
      <c r="B45" s="430">
        <v>44043</v>
      </c>
      <c r="C45">
        <v>1500</v>
      </c>
      <c r="D45">
        <v>43</v>
      </c>
      <c r="E45">
        <v>47</v>
      </c>
      <c r="F45">
        <v>45</v>
      </c>
      <c r="G45">
        <v>51</v>
      </c>
      <c r="H45">
        <v>73</v>
      </c>
      <c r="I45">
        <v>41</v>
      </c>
      <c r="J45">
        <v>43</v>
      </c>
      <c r="K45">
        <v>42</v>
      </c>
      <c r="BO45" s="430">
        <v>43933</v>
      </c>
      <c r="BP45">
        <v>1500</v>
      </c>
      <c r="BQ45">
        <v>46</v>
      </c>
      <c r="BR45">
        <v>48</v>
      </c>
      <c r="BS45">
        <v>48</v>
      </c>
      <c r="BT45">
        <v>51</v>
      </c>
      <c r="BU45">
        <v>69</v>
      </c>
      <c r="BV45">
        <v>44</v>
      </c>
      <c r="BW45">
        <v>47</v>
      </c>
      <c r="BX45">
        <v>46</v>
      </c>
      <c r="CR45" s="430">
        <v>44309</v>
      </c>
      <c r="CS45">
        <v>200</v>
      </c>
      <c r="CT45">
        <v>47</v>
      </c>
      <c r="CU45">
        <v>47</v>
      </c>
      <c r="CV45">
        <v>47</v>
      </c>
      <c r="CW45">
        <v>50</v>
      </c>
      <c r="CX45">
        <v>58</v>
      </c>
      <c r="CY45">
        <v>45</v>
      </c>
      <c r="CZ45">
        <v>46</v>
      </c>
      <c r="DA45">
        <v>45</v>
      </c>
    </row>
    <row r="46" spans="2:105" x14ac:dyDescent="0.3">
      <c r="B46" s="430">
        <v>44043</v>
      </c>
      <c r="C46">
        <v>1900</v>
      </c>
      <c r="D46">
        <v>44</v>
      </c>
      <c r="E46">
        <v>46</v>
      </c>
      <c r="F46">
        <v>45</v>
      </c>
      <c r="G46">
        <v>47</v>
      </c>
      <c r="H46">
        <v>64</v>
      </c>
      <c r="I46">
        <v>42</v>
      </c>
      <c r="J46">
        <v>45</v>
      </c>
      <c r="K46">
        <v>44</v>
      </c>
      <c r="BO46" s="430">
        <v>43933</v>
      </c>
      <c r="BP46">
        <v>1900</v>
      </c>
      <c r="BQ46">
        <v>47</v>
      </c>
      <c r="BR46">
        <v>49</v>
      </c>
      <c r="BS46">
        <v>48</v>
      </c>
      <c r="BT46">
        <v>50</v>
      </c>
      <c r="BU46">
        <v>65</v>
      </c>
      <c r="BV46">
        <v>46</v>
      </c>
      <c r="BW46">
        <v>47</v>
      </c>
      <c r="BX46">
        <v>47</v>
      </c>
      <c r="CR46" s="430">
        <v>44309</v>
      </c>
      <c r="CS46">
        <v>300</v>
      </c>
      <c r="CT46">
        <v>47</v>
      </c>
      <c r="CU46">
        <v>47</v>
      </c>
      <c r="CV46">
        <v>47</v>
      </c>
      <c r="CW46">
        <v>50</v>
      </c>
      <c r="CX46">
        <v>54</v>
      </c>
      <c r="CY46">
        <v>46</v>
      </c>
      <c r="CZ46">
        <v>46</v>
      </c>
      <c r="DA46">
        <v>46</v>
      </c>
    </row>
    <row r="47" spans="2:105" x14ac:dyDescent="0.3">
      <c r="B47" s="430">
        <v>44043</v>
      </c>
      <c r="C47">
        <v>2300</v>
      </c>
      <c r="D47">
        <v>45</v>
      </c>
      <c r="E47">
        <v>45</v>
      </c>
      <c r="F47">
        <v>45</v>
      </c>
      <c r="G47">
        <v>47</v>
      </c>
      <c r="H47">
        <v>59</v>
      </c>
      <c r="I47">
        <v>44</v>
      </c>
      <c r="J47">
        <v>44</v>
      </c>
      <c r="K47">
        <v>44</v>
      </c>
      <c r="AV47" s="430"/>
      <c r="BO47" s="430">
        <v>43933</v>
      </c>
      <c r="BP47">
        <v>2300</v>
      </c>
      <c r="BQ47">
        <v>48</v>
      </c>
      <c r="BR47">
        <v>48</v>
      </c>
      <c r="BS47">
        <v>48</v>
      </c>
      <c r="BT47">
        <v>50</v>
      </c>
      <c r="BU47">
        <v>51</v>
      </c>
      <c r="BV47">
        <v>47</v>
      </c>
      <c r="BW47">
        <v>48</v>
      </c>
      <c r="BX47">
        <v>47</v>
      </c>
      <c r="CR47" s="430">
        <v>44309</v>
      </c>
      <c r="CS47">
        <v>400</v>
      </c>
      <c r="CT47">
        <v>47</v>
      </c>
      <c r="CU47">
        <v>48</v>
      </c>
      <c r="CV47">
        <v>47</v>
      </c>
      <c r="CW47">
        <v>50</v>
      </c>
      <c r="CX47">
        <v>69</v>
      </c>
      <c r="CY47">
        <v>46</v>
      </c>
      <c r="CZ47">
        <v>46</v>
      </c>
      <c r="DA47">
        <v>46</v>
      </c>
    </row>
    <row r="48" spans="2:105" x14ac:dyDescent="0.3">
      <c r="B48" s="430">
        <v>44044</v>
      </c>
      <c r="C48">
        <v>0</v>
      </c>
      <c r="D48">
        <v>45</v>
      </c>
      <c r="E48">
        <v>49</v>
      </c>
      <c r="F48">
        <v>46</v>
      </c>
      <c r="G48">
        <v>47</v>
      </c>
      <c r="H48">
        <v>67</v>
      </c>
      <c r="I48">
        <v>44</v>
      </c>
      <c r="J48">
        <v>44</v>
      </c>
      <c r="K48">
        <v>44</v>
      </c>
      <c r="BO48" s="430">
        <v>43934</v>
      </c>
      <c r="BP48">
        <v>0</v>
      </c>
      <c r="BQ48">
        <v>47</v>
      </c>
      <c r="BR48">
        <v>48</v>
      </c>
      <c r="BS48">
        <v>47</v>
      </c>
      <c r="BT48">
        <v>51</v>
      </c>
      <c r="BU48">
        <v>58</v>
      </c>
      <c r="BV48">
        <v>46</v>
      </c>
      <c r="BW48">
        <v>47</v>
      </c>
      <c r="BX48">
        <v>46</v>
      </c>
      <c r="CR48" s="430">
        <v>44309</v>
      </c>
      <c r="CS48">
        <v>500</v>
      </c>
      <c r="CT48">
        <v>47</v>
      </c>
      <c r="CU48">
        <v>49</v>
      </c>
      <c r="CV48">
        <v>48</v>
      </c>
      <c r="CW48">
        <v>59</v>
      </c>
      <c r="CX48">
        <v>69</v>
      </c>
      <c r="CY48">
        <v>46</v>
      </c>
      <c r="CZ48">
        <v>46</v>
      </c>
      <c r="DA48">
        <v>46</v>
      </c>
    </row>
    <row r="49" spans="2:105" x14ac:dyDescent="0.3">
      <c r="B49" s="430">
        <v>44044</v>
      </c>
      <c r="C49">
        <v>100</v>
      </c>
      <c r="D49">
        <v>45</v>
      </c>
      <c r="E49">
        <v>45</v>
      </c>
      <c r="F49">
        <v>45</v>
      </c>
      <c r="G49">
        <v>48</v>
      </c>
      <c r="H49">
        <v>50</v>
      </c>
      <c r="I49">
        <v>44</v>
      </c>
      <c r="J49">
        <v>44</v>
      </c>
      <c r="K49">
        <v>44</v>
      </c>
      <c r="BO49" s="430">
        <v>43934</v>
      </c>
      <c r="BP49">
        <v>100</v>
      </c>
      <c r="BQ49">
        <v>47</v>
      </c>
      <c r="BR49">
        <v>48</v>
      </c>
      <c r="BS49">
        <v>48</v>
      </c>
      <c r="BT49">
        <v>50</v>
      </c>
      <c r="BU49">
        <v>60</v>
      </c>
      <c r="BV49">
        <v>46</v>
      </c>
      <c r="BW49">
        <v>47</v>
      </c>
      <c r="BX49">
        <v>47</v>
      </c>
      <c r="CR49" s="430">
        <v>44309</v>
      </c>
      <c r="CS49">
        <v>600</v>
      </c>
      <c r="CT49">
        <v>48</v>
      </c>
      <c r="CU49">
        <v>53</v>
      </c>
      <c r="CV49">
        <v>51</v>
      </c>
      <c r="CW49">
        <v>60</v>
      </c>
      <c r="CX49">
        <v>65</v>
      </c>
      <c r="CY49">
        <v>46</v>
      </c>
      <c r="CZ49">
        <v>49</v>
      </c>
      <c r="DA49">
        <v>47</v>
      </c>
    </row>
    <row r="50" spans="2:105" x14ac:dyDescent="0.3">
      <c r="B50" s="430">
        <v>44044</v>
      </c>
      <c r="C50">
        <v>200</v>
      </c>
      <c r="D50">
        <v>45</v>
      </c>
      <c r="E50">
        <v>45</v>
      </c>
      <c r="F50">
        <v>45</v>
      </c>
      <c r="G50">
        <v>47</v>
      </c>
      <c r="H50">
        <v>52</v>
      </c>
      <c r="I50">
        <v>44</v>
      </c>
      <c r="J50">
        <v>44</v>
      </c>
      <c r="K50">
        <v>44</v>
      </c>
      <c r="BO50" s="430">
        <v>43934</v>
      </c>
      <c r="BP50">
        <v>200</v>
      </c>
      <c r="BQ50">
        <v>47</v>
      </c>
      <c r="BR50">
        <v>48</v>
      </c>
      <c r="BS50">
        <v>48</v>
      </c>
      <c r="BT50">
        <v>54</v>
      </c>
      <c r="BU50">
        <v>56</v>
      </c>
      <c r="BV50">
        <v>46</v>
      </c>
      <c r="BW50">
        <v>47</v>
      </c>
      <c r="BX50">
        <v>46</v>
      </c>
      <c r="CR50" s="430">
        <v>44309</v>
      </c>
      <c r="CS50">
        <v>700</v>
      </c>
      <c r="CT50">
        <v>48</v>
      </c>
      <c r="CU50">
        <v>52</v>
      </c>
      <c r="CV50">
        <v>50</v>
      </c>
      <c r="CW50">
        <v>60</v>
      </c>
      <c r="CX50">
        <v>71</v>
      </c>
      <c r="CY50">
        <v>46</v>
      </c>
      <c r="CZ50">
        <v>49</v>
      </c>
      <c r="DA50">
        <v>47</v>
      </c>
    </row>
    <row r="51" spans="2:105" x14ac:dyDescent="0.3">
      <c r="B51" s="430">
        <v>44044</v>
      </c>
      <c r="C51">
        <v>300</v>
      </c>
      <c r="D51">
        <v>45</v>
      </c>
      <c r="E51">
        <v>45</v>
      </c>
      <c r="F51">
        <v>45</v>
      </c>
      <c r="G51">
        <v>48</v>
      </c>
      <c r="H51">
        <v>53</v>
      </c>
      <c r="I51">
        <v>44</v>
      </c>
      <c r="J51">
        <v>44</v>
      </c>
      <c r="K51">
        <v>44</v>
      </c>
      <c r="BO51" s="430">
        <v>43934</v>
      </c>
      <c r="BP51">
        <v>300</v>
      </c>
      <c r="BQ51">
        <v>48</v>
      </c>
      <c r="BR51">
        <v>49</v>
      </c>
      <c r="BS51">
        <v>48</v>
      </c>
      <c r="BT51">
        <v>53</v>
      </c>
      <c r="BU51">
        <v>63</v>
      </c>
      <c r="BV51">
        <v>46</v>
      </c>
      <c r="BW51">
        <v>47</v>
      </c>
      <c r="BX51">
        <v>46</v>
      </c>
      <c r="CR51" s="430">
        <v>44309</v>
      </c>
      <c r="CS51">
        <v>1100</v>
      </c>
      <c r="CT51">
        <v>47</v>
      </c>
      <c r="CU51">
        <v>51</v>
      </c>
      <c r="CV51">
        <v>49</v>
      </c>
      <c r="CW51">
        <v>55</v>
      </c>
      <c r="CX51">
        <v>67</v>
      </c>
      <c r="CY51">
        <v>46</v>
      </c>
      <c r="CZ51">
        <v>47</v>
      </c>
      <c r="DA51">
        <v>46</v>
      </c>
    </row>
    <row r="52" spans="2:105" x14ac:dyDescent="0.3">
      <c r="B52" s="430">
        <v>44044</v>
      </c>
      <c r="C52">
        <v>400</v>
      </c>
      <c r="D52">
        <v>45</v>
      </c>
      <c r="E52">
        <v>47</v>
      </c>
      <c r="F52">
        <v>46</v>
      </c>
      <c r="G52">
        <v>47</v>
      </c>
      <c r="H52">
        <v>64</v>
      </c>
      <c r="I52">
        <v>44</v>
      </c>
      <c r="J52">
        <v>45</v>
      </c>
      <c r="K52">
        <v>45</v>
      </c>
      <c r="BO52" s="430">
        <v>43934</v>
      </c>
      <c r="BP52">
        <v>400</v>
      </c>
      <c r="BQ52">
        <v>48</v>
      </c>
      <c r="BR52">
        <v>49</v>
      </c>
      <c r="BS52">
        <v>48</v>
      </c>
      <c r="BT52">
        <v>54</v>
      </c>
      <c r="BU52">
        <v>60</v>
      </c>
      <c r="BV52">
        <v>46</v>
      </c>
      <c r="BW52">
        <v>47</v>
      </c>
      <c r="BX52">
        <v>47</v>
      </c>
      <c r="CR52" s="430">
        <v>44309</v>
      </c>
      <c r="CS52">
        <v>1500</v>
      </c>
      <c r="CT52">
        <v>47</v>
      </c>
      <c r="CU52">
        <v>51</v>
      </c>
      <c r="CV52">
        <v>50</v>
      </c>
      <c r="CW52">
        <v>59</v>
      </c>
      <c r="CX52">
        <v>71</v>
      </c>
      <c r="CY52">
        <v>45</v>
      </c>
      <c r="CZ52">
        <v>48</v>
      </c>
      <c r="DA52">
        <v>47</v>
      </c>
    </row>
    <row r="53" spans="2:105" x14ac:dyDescent="0.3">
      <c r="B53" s="430">
        <v>44044</v>
      </c>
      <c r="C53">
        <v>500</v>
      </c>
      <c r="D53">
        <v>45</v>
      </c>
      <c r="E53">
        <v>47</v>
      </c>
      <c r="F53">
        <v>46</v>
      </c>
      <c r="G53">
        <v>47</v>
      </c>
      <c r="H53">
        <v>66</v>
      </c>
      <c r="I53">
        <v>45</v>
      </c>
      <c r="J53">
        <v>45</v>
      </c>
      <c r="K53">
        <v>45</v>
      </c>
      <c r="BO53" s="430">
        <v>43934</v>
      </c>
      <c r="BP53">
        <v>500</v>
      </c>
      <c r="BQ53">
        <v>48</v>
      </c>
      <c r="BR53">
        <v>51</v>
      </c>
      <c r="BS53">
        <v>49</v>
      </c>
      <c r="BT53">
        <v>54</v>
      </c>
      <c r="BU53">
        <v>64</v>
      </c>
      <c r="BV53">
        <v>47</v>
      </c>
      <c r="BW53">
        <v>48</v>
      </c>
      <c r="BX53">
        <v>47</v>
      </c>
      <c r="CR53" s="430">
        <v>44309</v>
      </c>
      <c r="CS53">
        <v>1900</v>
      </c>
      <c r="CT53">
        <v>46</v>
      </c>
      <c r="CU53">
        <v>48</v>
      </c>
      <c r="CV53">
        <v>47</v>
      </c>
      <c r="CW53">
        <v>50</v>
      </c>
      <c r="CX53">
        <v>62</v>
      </c>
      <c r="CY53">
        <v>45</v>
      </c>
      <c r="CZ53">
        <v>46</v>
      </c>
      <c r="DA53">
        <v>45</v>
      </c>
    </row>
    <row r="54" spans="2:105" x14ac:dyDescent="0.3">
      <c r="B54" s="430">
        <v>44044</v>
      </c>
      <c r="C54">
        <v>600</v>
      </c>
      <c r="D54">
        <v>46</v>
      </c>
      <c r="E54">
        <v>46</v>
      </c>
      <c r="F54">
        <v>46</v>
      </c>
      <c r="G54">
        <v>52</v>
      </c>
      <c r="H54">
        <v>62</v>
      </c>
      <c r="I54">
        <v>45</v>
      </c>
      <c r="J54">
        <v>45</v>
      </c>
      <c r="K54">
        <v>45</v>
      </c>
      <c r="BO54" s="430">
        <v>43934</v>
      </c>
      <c r="BP54">
        <v>600</v>
      </c>
      <c r="BQ54">
        <v>48</v>
      </c>
      <c r="BR54">
        <v>49</v>
      </c>
      <c r="BS54">
        <v>49</v>
      </c>
      <c r="BT54">
        <v>54</v>
      </c>
      <c r="BU54">
        <v>59</v>
      </c>
      <c r="BV54">
        <v>47</v>
      </c>
      <c r="BW54">
        <v>47</v>
      </c>
      <c r="BX54">
        <v>47</v>
      </c>
      <c r="CR54" s="430">
        <v>44309</v>
      </c>
      <c r="CS54">
        <v>2300</v>
      </c>
      <c r="CT54">
        <v>46</v>
      </c>
      <c r="CU54">
        <v>46</v>
      </c>
      <c r="CV54">
        <v>46</v>
      </c>
      <c r="CW54">
        <v>51</v>
      </c>
      <c r="CX54">
        <v>53</v>
      </c>
      <c r="CY54">
        <v>45</v>
      </c>
      <c r="CZ54">
        <v>45</v>
      </c>
      <c r="DA54">
        <v>45</v>
      </c>
    </row>
    <row r="55" spans="2:105" x14ac:dyDescent="0.3">
      <c r="B55" s="430">
        <v>44044</v>
      </c>
      <c r="C55">
        <v>700</v>
      </c>
      <c r="D55">
        <v>45</v>
      </c>
      <c r="E55">
        <v>52</v>
      </c>
      <c r="F55">
        <v>48</v>
      </c>
      <c r="G55">
        <v>52</v>
      </c>
      <c r="H55">
        <v>69</v>
      </c>
      <c r="I55">
        <v>44</v>
      </c>
      <c r="J55">
        <v>49</v>
      </c>
      <c r="K55">
        <v>45</v>
      </c>
      <c r="BO55" s="430">
        <v>43934</v>
      </c>
      <c r="BP55">
        <v>700</v>
      </c>
      <c r="BQ55">
        <v>49</v>
      </c>
      <c r="BR55">
        <v>53</v>
      </c>
      <c r="BS55">
        <v>50</v>
      </c>
      <c r="BT55">
        <v>60</v>
      </c>
      <c r="BU55">
        <v>72</v>
      </c>
      <c r="BV55">
        <v>47</v>
      </c>
      <c r="BW55">
        <v>49</v>
      </c>
      <c r="BX55">
        <v>48</v>
      </c>
      <c r="CR55" s="430">
        <v>44310</v>
      </c>
      <c r="CS55">
        <v>0</v>
      </c>
      <c r="CT55">
        <v>46</v>
      </c>
      <c r="CU55">
        <v>46</v>
      </c>
      <c r="CV55">
        <v>46</v>
      </c>
      <c r="CW55">
        <v>51</v>
      </c>
      <c r="CX55">
        <v>54</v>
      </c>
      <c r="CY55">
        <v>45</v>
      </c>
      <c r="CZ55">
        <v>45</v>
      </c>
      <c r="DA55">
        <v>45</v>
      </c>
    </row>
    <row r="56" spans="2:105" x14ac:dyDescent="0.3">
      <c r="B56" s="430">
        <v>44044</v>
      </c>
      <c r="C56">
        <v>1100</v>
      </c>
      <c r="D56">
        <v>46</v>
      </c>
      <c r="E56">
        <v>51</v>
      </c>
      <c r="F56">
        <v>48</v>
      </c>
      <c r="G56">
        <v>55</v>
      </c>
      <c r="H56">
        <v>74</v>
      </c>
      <c r="I56">
        <v>45</v>
      </c>
      <c r="J56">
        <v>47</v>
      </c>
      <c r="K56">
        <v>45</v>
      </c>
      <c r="AV56" s="430"/>
      <c r="BO56" s="430">
        <v>43934</v>
      </c>
      <c r="BP56">
        <v>1100</v>
      </c>
      <c r="BQ56">
        <v>48</v>
      </c>
      <c r="BR56">
        <v>51</v>
      </c>
      <c r="BS56">
        <v>49</v>
      </c>
      <c r="BT56">
        <v>58</v>
      </c>
      <c r="BU56">
        <v>67</v>
      </c>
      <c r="BV56">
        <v>45</v>
      </c>
      <c r="BW56">
        <v>48</v>
      </c>
      <c r="BX56">
        <v>47</v>
      </c>
      <c r="CR56" s="430">
        <v>44310</v>
      </c>
      <c r="CS56">
        <v>100</v>
      </c>
      <c r="CT56">
        <v>46</v>
      </c>
      <c r="CU56">
        <v>47</v>
      </c>
      <c r="CV56">
        <v>47</v>
      </c>
      <c r="CW56">
        <v>50</v>
      </c>
      <c r="CX56">
        <v>52</v>
      </c>
      <c r="CY56">
        <v>45</v>
      </c>
      <c r="CZ56">
        <v>45</v>
      </c>
      <c r="DA56">
        <v>45</v>
      </c>
    </row>
    <row r="57" spans="2:105" x14ac:dyDescent="0.3">
      <c r="B57" s="430">
        <v>44044</v>
      </c>
      <c r="C57">
        <v>1500</v>
      </c>
      <c r="D57">
        <v>46</v>
      </c>
      <c r="E57">
        <v>52</v>
      </c>
      <c r="F57">
        <v>48</v>
      </c>
      <c r="G57">
        <v>50</v>
      </c>
      <c r="H57">
        <v>66</v>
      </c>
      <c r="I57">
        <v>45</v>
      </c>
      <c r="J57">
        <v>49</v>
      </c>
      <c r="K57">
        <v>46</v>
      </c>
      <c r="BO57" s="430">
        <v>43934</v>
      </c>
      <c r="BP57">
        <v>1500</v>
      </c>
      <c r="BQ57">
        <v>47</v>
      </c>
      <c r="BR57">
        <v>48</v>
      </c>
      <c r="BS57">
        <v>48</v>
      </c>
      <c r="BT57">
        <v>55</v>
      </c>
      <c r="BU57">
        <v>63</v>
      </c>
      <c r="BV57">
        <v>45</v>
      </c>
      <c r="BW57">
        <v>47</v>
      </c>
      <c r="BX57">
        <v>46</v>
      </c>
      <c r="CR57" s="430">
        <v>44310</v>
      </c>
      <c r="CS57">
        <v>200</v>
      </c>
      <c r="CT57">
        <v>46</v>
      </c>
      <c r="CU57">
        <v>47</v>
      </c>
      <c r="CV57">
        <v>47</v>
      </c>
      <c r="CW57">
        <v>50</v>
      </c>
      <c r="CX57">
        <v>63</v>
      </c>
      <c r="CY57">
        <v>45</v>
      </c>
      <c r="CZ57">
        <v>45</v>
      </c>
      <c r="DA57">
        <v>45</v>
      </c>
    </row>
    <row r="58" spans="2:105" x14ac:dyDescent="0.3">
      <c r="B58" s="430">
        <v>44044</v>
      </c>
      <c r="C58">
        <v>1900</v>
      </c>
      <c r="D58">
        <v>45</v>
      </c>
      <c r="E58">
        <v>47</v>
      </c>
      <c r="F58">
        <v>46</v>
      </c>
      <c r="G58">
        <v>48</v>
      </c>
      <c r="H58">
        <v>67</v>
      </c>
      <c r="I58">
        <v>44</v>
      </c>
      <c r="J58">
        <v>45</v>
      </c>
      <c r="K58">
        <v>45</v>
      </c>
      <c r="BO58" s="430">
        <v>43934</v>
      </c>
      <c r="BP58">
        <v>1900</v>
      </c>
      <c r="BQ58">
        <v>47</v>
      </c>
      <c r="BR58">
        <v>48</v>
      </c>
      <c r="BS58">
        <v>48</v>
      </c>
      <c r="BT58">
        <v>51</v>
      </c>
      <c r="BU58">
        <v>58</v>
      </c>
      <c r="BV58">
        <v>46</v>
      </c>
      <c r="BW58">
        <v>47</v>
      </c>
      <c r="BX58">
        <v>46</v>
      </c>
      <c r="CR58" s="430">
        <v>44310</v>
      </c>
      <c r="CS58">
        <v>300</v>
      </c>
      <c r="CT58">
        <v>46</v>
      </c>
      <c r="CU58">
        <v>47</v>
      </c>
      <c r="CV58">
        <v>47</v>
      </c>
      <c r="CW58">
        <v>51</v>
      </c>
      <c r="CX58">
        <v>54</v>
      </c>
      <c r="CY58">
        <v>45</v>
      </c>
      <c r="CZ58">
        <v>45</v>
      </c>
      <c r="DA58">
        <v>45</v>
      </c>
    </row>
    <row r="59" spans="2:105" x14ac:dyDescent="0.3">
      <c r="B59" s="430">
        <v>44044</v>
      </c>
      <c r="C59">
        <v>2300</v>
      </c>
      <c r="D59">
        <v>45</v>
      </c>
      <c r="E59">
        <v>46</v>
      </c>
      <c r="F59">
        <v>46</v>
      </c>
      <c r="G59">
        <v>48</v>
      </c>
      <c r="H59">
        <v>51</v>
      </c>
      <c r="I59">
        <v>45</v>
      </c>
      <c r="J59">
        <v>45</v>
      </c>
      <c r="K59">
        <v>45</v>
      </c>
      <c r="BO59" s="430">
        <v>43934</v>
      </c>
      <c r="BP59">
        <v>2300</v>
      </c>
      <c r="BQ59">
        <v>48</v>
      </c>
      <c r="BR59">
        <v>48</v>
      </c>
      <c r="BS59">
        <v>48</v>
      </c>
      <c r="BT59">
        <v>51</v>
      </c>
      <c r="BU59">
        <v>56</v>
      </c>
      <c r="BV59">
        <v>47</v>
      </c>
      <c r="BW59">
        <v>47</v>
      </c>
      <c r="BX59">
        <v>47</v>
      </c>
      <c r="CR59" s="430">
        <v>44310</v>
      </c>
      <c r="CS59">
        <v>400</v>
      </c>
      <c r="CT59">
        <v>46</v>
      </c>
      <c r="CU59">
        <v>47</v>
      </c>
      <c r="CV59">
        <v>47</v>
      </c>
      <c r="CW59">
        <v>50</v>
      </c>
      <c r="CX59">
        <v>53</v>
      </c>
      <c r="CY59">
        <v>45</v>
      </c>
      <c r="CZ59">
        <v>45</v>
      </c>
      <c r="DA59">
        <v>45</v>
      </c>
    </row>
    <row r="60" spans="2:105" x14ac:dyDescent="0.3">
      <c r="B60" s="430">
        <v>44045</v>
      </c>
      <c r="C60">
        <v>0</v>
      </c>
      <c r="D60">
        <v>45</v>
      </c>
      <c r="E60">
        <v>50</v>
      </c>
      <c r="F60">
        <v>47</v>
      </c>
      <c r="G60">
        <v>50</v>
      </c>
      <c r="H60">
        <v>65</v>
      </c>
      <c r="I60">
        <v>44</v>
      </c>
      <c r="J60">
        <v>45</v>
      </c>
      <c r="K60">
        <v>45</v>
      </c>
      <c r="BO60" s="430">
        <v>43935</v>
      </c>
      <c r="BP60">
        <v>0</v>
      </c>
      <c r="BQ60">
        <v>48</v>
      </c>
      <c r="BR60">
        <v>49</v>
      </c>
      <c r="BS60">
        <v>48</v>
      </c>
      <c r="BT60">
        <v>52</v>
      </c>
      <c r="BU60">
        <v>55</v>
      </c>
      <c r="BV60">
        <v>47</v>
      </c>
      <c r="BW60">
        <v>47</v>
      </c>
      <c r="BX60">
        <v>47</v>
      </c>
      <c r="CR60" s="430">
        <v>44310</v>
      </c>
      <c r="CS60">
        <v>500</v>
      </c>
      <c r="CT60">
        <v>47</v>
      </c>
      <c r="CU60">
        <v>48</v>
      </c>
      <c r="CV60">
        <v>47</v>
      </c>
      <c r="CW60">
        <v>50</v>
      </c>
      <c r="CX60">
        <v>63</v>
      </c>
      <c r="CY60">
        <v>45</v>
      </c>
      <c r="CZ60">
        <v>46</v>
      </c>
      <c r="DA60">
        <v>45</v>
      </c>
    </row>
    <row r="61" spans="2:105" x14ac:dyDescent="0.3">
      <c r="B61" s="430">
        <v>44045</v>
      </c>
      <c r="C61">
        <v>100</v>
      </c>
      <c r="D61">
        <v>45</v>
      </c>
      <c r="E61">
        <v>46</v>
      </c>
      <c r="F61">
        <v>46</v>
      </c>
      <c r="G61">
        <v>48</v>
      </c>
      <c r="H61">
        <v>55</v>
      </c>
      <c r="I61">
        <v>44</v>
      </c>
      <c r="J61">
        <v>45</v>
      </c>
      <c r="K61">
        <v>44</v>
      </c>
      <c r="BO61" s="430">
        <v>43935</v>
      </c>
      <c r="BP61">
        <v>100</v>
      </c>
      <c r="BQ61">
        <v>48</v>
      </c>
      <c r="BR61">
        <v>48</v>
      </c>
      <c r="BS61">
        <v>48</v>
      </c>
      <c r="BT61">
        <v>52</v>
      </c>
      <c r="BU61">
        <v>55</v>
      </c>
      <c r="BV61">
        <v>46</v>
      </c>
      <c r="BW61">
        <v>47</v>
      </c>
      <c r="BX61">
        <v>47</v>
      </c>
      <c r="CR61" s="430">
        <v>44310</v>
      </c>
      <c r="CS61">
        <v>600</v>
      </c>
      <c r="CT61">
        <v>48</v>
      </c>
      <c r="CU61">
        <v>51</v>
      </c>
      <c r="CV61">
        <v>49</v>
      </c>
      <c r="CW61">
        <v>59</v>
      </c>
      <c r="CX61">
        <v>64</v>
      </c>
      <c r="CY61">
        <v>46</v>
      </c>
      <c r="CZ61">
        <v>47</v>
      </c>
      <c r="DA61">
        <v>47</v>
      </c>
    </row>
    <row r="62" spans="2:105" x14ac:dyDescent="0.3">
      <c r="B62" s="430">
        <v>44045</v>
      </c>
      <c r="C62">
        <v>200</v>
      </c>
      <c r="D62">
        <v>45</v>
      </c>
      <c r="E62">
        <v>45</v>
      </c>
      <c r="F62">
        <v>45</v>
      </c>
      <c r="G62">
        <v>48</v>
      </c>
      <c r="H62">
        <v>51</v>
      </c>
      <c r="I62">
        <v>44</v>
      </c>
      <c r="J62">
        <v>44</v>
      </c>
      <c r="K62">
        <v>44</v>
      </c>
      <c r="BO62" s="430">
        <v>43935</v>
      </c>
      <c r="BP62">
        <v>200</v>
      </c>
      <c r="BQ62">
        <v>48</v>
      </c>
      <c r="BR62">
        <v>48</v>
      </c>
      <c r="BS62">
        <v>48</v>
      </c>
      <c r="BT62">
        <v>52</v>
      </c>
      <c r="BU62">
        <v>57</v>
      </c>
      <c r="BV62">
        <v>47</v>
      </c>
      <c r="BW62">
        <v>47</v>
      </c>
      <c r="BX62">
        <v>47</v>
      </c>
      <c r="CR62" s="430">
        <v>44310</v>
      </c>
      <c r="CS62">
        <v>700</v>
      </c>
      <c r="CT62">
        <v>49</v>
      </c>
      <c r="CU62">
        <v>53</v>
      </c>
      <c r="CV62">
        <v>51</v>
      </c>
      <c r="CW62">
        <v>59</v>
      </c>
      <c r="CX62">
        <v>69</v>
      </c>
      <c r="CY62">
        <v>46</v>
      </c>
      <c r="CZ62">
        <v>49</v>
      </c>
      <c r="DA62">
        <v>48</v>
      </c>
    </row>
    <row r="63" spans="2:105" x14ac:dyDescent="0.3">
      <c r="B63" s="430">
        <v>44045</v>
      </c>
      <c r="C63">
        <v>300</v>
      </c>
      <c r="D63">
        <v>45</v>
      </c>
      <c r="E63">
        <v>46</v>
      </c>
      <c r="F63">
        <v>46</v>
      </c>
      <c r="G63">
        <v>48</v>
      </c>
      <c r="H63">
        <v>50</v>
      </c>
      <c r="I63">
        <v>44</v>
      </c>
      <c r="J63">
        <v>45</v>
      </c>
      <c r="K63">
        <v>45</v>
      </c>
      <c r="AV63" s="430"/>
      <c r="BO63" s="430">
        <v>43935</v>
      </c>
      <c r="BP63">
        <v>300</v>
      </c>
      <c r="BQ63">
        <v>48</v>
      </c>
      <c r="BR63">
        <v>48</v>
      </c>
      <c r="BS63">
        <v>48</v>
      </c>
      <c r="BT63">
        <v>51</v>
      </c>
      <c r="BU63">
        <v>58</v>
      </c>
      <c r="BV63">
        <v>47</v>
      </c>
      <c r="BW63">
        <v>47</v>
      </c>
      <c r="BX63">
        <v>47</v>
      </c>
      <c r="CR63" s="430">
        <v>44310</v>
      </c>
      <c r="CS63">
        <v>1100</v>
      </c>
      <c r="CT63">
        <v>50</v>
      </c>
      <c r="CU63">
        <v>53</v>
      </c>
      <c r="CV63">
        <v>51</v>
      </c>
      <c r="CW63">
        <v>60</v>
      </c>
      <c r="CX63">
        <v>71</v>
      </c>
      <c r="CY63">
        <v>47</v>
      </c>
      <c r="CZ63">
        <v>50</v>
      </c>
      <c r="DA63">
        <v>48</v>
      </c>
    </row>
    <row r="64" spans="2:105" x14ac:dyDescent="0.3">
      <c r="B64" s="430">
        <v>44045</v>
      </c>
      <c r="C64">
        <v>400</v>
      </c>
      <c r="D64">
        <v>46</v>
      </c>
      <c r="E64">
        <v>47</v>
      </c>
      <c r="F64">
        <v>46</v>
      </c>
      <c r="G64">
        <v>50</v>
      </c>
      <c r="H64">
        <v>52</v>
      </c>
      <c r="I64">
        <v>45</v>
      </c>
      <c r="J64">
        <v>45</v>
      </c>
      <c r="K64">
        <v>45</v>
      </c>
      <c r="BO64" s="430">
        <v>43935</v>
      </c>
      <c r="BP64">
        <v>400</v>
      </c>
      <c r="BQ64">
        <v>47</v>
      </c>
      <c r="BR64">
        <v>48</v>
      </c>
      <c r="BS64">
        <v>48</v>
      </c>
      <c r="BT64">
        <v>52</v>
      </c>
      <c r="BU64">
        <v>53</v>
      </c>
      <c r="BV64">
        <v>47</v>
      </c>
      <c r="BW64">
        <v>47</v>
      </c>
      <c r="BX64">
        <v>47</v>
      </c>
      <c r="CR64" s="430">
        <v>44310</v>
      </c>
      <c r="CS64">
        <v>1500</v>
      </c>
      <c r="CT64">
        <v>48</v>
      </c>
      <c r="CU64">
        <v>52</v>
      </c>
      <c r="CV64">
        <v>50</v>
      </c>
      <c r="CW64">
        <v>59</v>
      </c>
      <c r="CX64">
        <v>74</v>
      </c>
      <c r="CY64">
        <v>45</v>
      </c>
      <c r="CZ64">
        <v>49</v>
      </c>
      <c r="DA64">
        <v>47</v>
      </c>
    </row>
    <row r="65" spans="2:105" x14ac:dyDescent="0.3">
      <c r="B65" s="430">
        <v>44045</v>
      </c>
      <c r="C65">
        <v>500</v>
      </c>
      <c r="D65">
        <v>45</v>
      </c>
      <c r="E65">
        <v>47</v>
      </c>
      <c r="F65">
        <v>46</v>
      </c>
      <c r="G65">
        <v>49</v>
      </c>
      <c r="H65">
        <v>62</v>
      </c>
      <c r="I65">
        <v>44</v>
      </c>
      <c r="J65">
        <v>46</v>
      </c>
      <c r="K65">
        <v>45</v>
      </c>
      <c r="BO65" s="430">
        <v>43935</v>
      </c>
      <c r="BP65">
        <v>500</v>
      </c>
      <c r="BQ65">
        <v>47</v>
      </c>
      <c r="BR65">
        <v>51</v>
      </c>
      <c r="BS65">
        <v>49</v>
      </c>
      <c r="BT65">
        <v>52</v>
      </c>
      <c r="BU65">
        <v>59</v>
      </c>
      <c r="BV65">
        <v>46</v>
      </c>
      <c r="BW65">
        <v>48</v>
      </c>
      <c r="BX65">
        <v>47</v>
      </c>
      <c r="CR65" s="430">
        <v>44310</v>
      </c>
      <c r="CS65">
        <v>1900</v>
      </c>
      <c r="CT65">
        <v>46</v>
      </c>
      <c r="CU65">
        <v>47</v>
      </c>
      <c r="CV65">
        <v>46</v>
      </c>
      <c r="CW65">
        <v>50</v>
      </c>
      <c r="CX65">
        <v>68</v>
      </c>
      <c r="CY65">
        <v>45</v>
      </c>
      <c r="CZ65">
        <v>45</v>
      </c>
      <c r="DA65">
        <v>45</v>
      </c>
    </row>
    <row r="66" spans="2:105" x14ac:dyDescent="0.3">
      <c r="B66" s="430">
        <v>44045</v>
      </c>
      <c r="C66">
        <v>600</v>
      </c>
      <c r="D66">
        <v>46</v>
      </c>
      <c r="E66">
        <v>46</v>
      </c>
      <c r="F66">
        <v>46</v>
      </c>
      <c r="G66">
        <v>55</v>
      </c>
      <c r="H66">
        <v>56</v>
      </c>
      <c r="I66">
        <v>45</v>
      </c>
      <c r="J66">
        <v>45</v>
      </c>
      <c r="K66">
        <v>45</v>
      </c>
      <c r="BO66" s="430">
        <v>43935</v>
      </c>
      <c r="BP66">
        <v>600</v>
      </c>
      <c r="BQ66">
        <v>49</v>
      </c>
      <c r="BR66">
        <v>49</v>
      </c>
      <c r="BS66">
        <v>49</v>
      </c>
      <c r="BT66">
        <v>55</v>
      </c>
      <c r="BU66">
        <v>74</v>
      </c>
      <c r="BV66">
        <v>47</v>
      </c>
      <c r="BW66">
        <v>48</v>
      </c>
      <c r="BX66">
        <v>48</v>
      </c>
      <c r="CR66" s="430">
        <v>44310</v>
      </c>
      <c r="CS66">
        <v>2300</v>
      </c>
      <c r="CT66">
        <v>46</v>
      </c>
      <c r="CU66">
        <v>47</v>
      </c>
      <c r="CV66">
        <v>47</v>
      </c>
      <c r="CW66">
        <v>49</v>
      </c>
      <c r="CX66">
        <v>63</v>
      </c>
      <c r="CY66">
        <v>45</v>
      </c>
      <c r="CZ66">
        <v>45</v>
      </c>
      <c r="DA66">
        <v>45</v>
      </c>
    </row>
    <row r="67" spans="2:105" x14ac:dyDescent="0.3">
      <c r="B67" s="430">
        <v>44045</v>
      </c>
      <c r="C67">
        <v>700</v>
      </c>
      <c r="D67">
        <v>45</v>
      </c>
      <c r="E67">
        <v>46</v>
      </c>
      <c r="F67">
        <v>45</v>
      </c>
      <c r="G67">
        <v>48</v>
      </c>
      <c r="H67">
        <v>63</v>
      </c>
      <c r="I67">
        <v>44</v>
      </c>
      <c r="J67">
        <v>44</v>
      </c>
      <c r="K67">
        <v>44</v>
      </c>
      <c r="BO67" s="430">
        <v>43935</v>
      </c>
      <c r="BP67">
        <v>700</v>
      </c>
      <c r="BQ67">
        <v>48</v>
      </c>
      <c r="BR67">
        <v>50</v>
      </c>
      <c r="BS67">
        <v>49</v>
      </c>
      <c r="BT67">
        <v>51</v>
      </c>
      <c r="BU67">
        <v>65</v>
      </c>
      <c r="BV67">
        <v>47</v>
      </c>
      <c r="BW67">
        <v>48</v>
      </c>
      <c r="BX67">
        <v>47</v>
      </c>
      <c r="CR67" s="430">
        <v>44310</v>
      </c>
      <c r="CS67">
        <v>0</v>
      </c>
      <c r="CT67">
        <v>46</v>
      </c>
      <c r="CU67">
        <v>46</v>
      </c>
      <c r="CV67">
        <v>46</v>
      </c>
      <c r="CW67">
        <v>50</v>
      </c>
      <c r="CX67">
        <v>52</v>
      </c>
      <c r="CY67">
        <v>45</v>
      </c>
      <c r="CZ67">
        <v>45</v>
      </c>
      <c r="DA67">
        <v>45</v>
      </c>
    </row>
    <row r="68" spans="2:105" x14ac:dyDescent="0.3">
      <c r="B68" s="430">
        <v>44045</v>
      </c>
      <c r="C68">
        <v>1100</v>
      </c>
      <c r="D68">
        <v>44</v>
      </c>
      <c r="E68">
        <v>48</v>
      </c>
      <c r="F68">
        <v>46</v>
      </c>
      <c r="G68">
        <v>49</v>
      </c>
      <c r="H68">
        <v>73</v>
      </c>
      <c r="I68">
        <v>43</v>
      </c>
      <c r="J68">
        <v>46</v>
      </c>
      <c r="K68">
        <v>44</v>
      </c>
      <c r="BO68" s="430">
        <v>43935</v>
      </c>
      <c r="BP68">
        <v>1100</v>
      </c>
      <c r="BQ68">
        <v>48</v>
      </c>
      <c r="BR68">
        <v>50</v>
      </c>
      <c r="BS68">
        <v>48</v>
      </c>
      <c r="BT68">
        <v>53</v>
      </c>
      <c r="BU68">
        <v>73</v>
      </c>
      <c r="BV68">
        <v>45</v>
      </c>
      <c r="BW68">
        <v>48</v>
      </c>
      <c r="BX68">
        <v>47</v>
      </c>
      <c r="CR68" s="430">
        <v>44311</v>
      </c>
      <c r="CS68">
        <v>100</v>
      </c>
      <c r="CT68">
        <v>46</v>
      </c>
      <c r="CU68">
        <v>46</v>
      </c>
      <c r="CV68">
        <v>46</v>
      </c>
      <c r="CW68">
        <v>49</v>
      </c>
      <c r="CX68">
        <v>54</v>
      </c>
      <c r="CY68">
        <v>45</v>
      </c>
      <c r="CZ68">
        <v>45</v>
      </c>
      <c r="DA68">
        <v>45</v>
      </c>
    </row>
    <row r="69" spans="2:105" x14ac:dyDescent="0.3">
      <c r="B69" s="430">
        <v>44045</v>
      </c>
      <c r="C69" s="431">
        <v>0.625</v>
      </c>
      <c r="D69">
        <v>42</v>
      </c>
      <c r="E69">
        <v>44</v>
      </c>
      <c r="F69">
        <v>43</v>
      </c>
      <c r="G69">
        <v>53</v>
      </c>
      <c r="H69">
        <v>61</v>
      </c>
      <c r="I69">
        <v>40</v>
      </c>
      <c r="J69">
        <v>43</v>
      </c>
      <c r="K69">
        <v>41</v>
      </c>
      <c r="BO69" s="430">
        <v>43935</v>
      </c>
      <c r="BP69">
        <v>1500</v>
      </c>
      <c r="BQ69">
        <v>47</v>
      </c>
      <c r="BR69">
        <v>48</v>
      </c>
      <c r="BS69">
        <v>48</v>
      </c>
      <c r="BT69">
        <v>52</v>
      </c>
      <c r="BU69">
        <v>65</v>
      </c>
      <c r="BV69">
        <v>46</v>
      </c>
      <c r="BW69">
        <v>47</v>
      </c>
      <c r="BX69">
        <v>47</v>
      </c>
      <c r="CR69" s="430">
        <v>44311</v>
      </c>
      <c r="CS69">
        <v>200</v>
      </c>
      <c r="CT69">
        <v>46</v>
      </c>
      <c r="CU69">
        <v>47</v>
      </c>
      <c r="CV69">
        <v>46</v>
      </c>
      <c r="CW69">
        <v>51</v>
      </c>
      <c r="CX69">
        <v>65</v>
      </c>
      <c r="CY69">
        <v>45</v>
      </c>
      <c r="CZ69">
        <v>45</v>
      </c>
      <c r="DA69">
        <v>45</v>
      </c>
    </row>
    <row r="70" spans="2:105" x14ac:dyDescent="0.3">
      <c r="B70" s="430">
        <v>44045</v>
      </c>
      <c r="C70" s="431">
        <v>0.79166666666666663</v>
      </c>
      <c r="D70">
        <v>41</v>
      </c>
      <c r="E70">
        <v>44</v>
      </c>
      <c r="F70">
        <v>43</v>
      </c>
      <c r="G70">
        <v>46</v>
      </c>
      <c r="H70">
        <v>66</v>
      </c>
      <c r="I70">
        <v>39</v>
      </c>
      <c r="J70">
        <v>43</v>
      </c>
      <c r="K70">
        <v>41</v>
      </c>
      <c r="BO70" s="430">
        <v>43935</v>
      </c>
      <c r="BP70">
        <v>1900</v>
      </c>
      <c r="BQ70">
        <v>47</v>
      </c>
      <c r="BR70">
        <v>49</v>
      </c>
      <c r="BS70">
        <v>48</v>
      </c>
      <c r="BT70">
        <v>50</v>
      </c>
      <c r="BU70">
        <v>56</v>
      </c>
      <c r="BV70">
        <v>46</v>
      </c>
      <c r="BW70">
        <v>48</v>
      </c>
      <c r="BX70">
        <v>47</v>
      </c>
      <c r="CR70" s="430">
        <v>44311</v>
      </c>
      <c r="CS70">
        <v>300</v>
      </c>
      <c r="CT70">
        <v>46</v>
      </c>
      <c r="CU70">
        <v>46</v>
      </c>
      <c r="CV70">
        <v>46</v>
      </c>
      <c r="CW70">
        <v>50</v>
      </c>
      <c r="CX70">
        <v>61</v>
      </c>
      <c r="CY70">
        <v>45</v>
      </c>
      <c r="CZ70">
        <v>45</v>
      </c>
      <c r="DA70">
        <v>45</v>
      </c>
    </row>
    <row r="71" spans="2:105" x14ac:dyDescent="0.3">
      <c r="B71" s="430">
        <v>44045</v>
      </c>
      <c r="C71" s="431">
        <v>0.95833333333333337</v>
      </c>
      <c r="D71">
        <v>41</v>
      </c>
      <c r="E71">
        <v>42</v>
      </c>
      <c r="F71">
        <v>41</v>
      </c>
      <c r="G71">
        <v>46</v>
      </c>
      <c r="H71">
        <v>51</v>
      </c>
      <c r="I71">
        <v>40</v>
      </c>
      <c r="J71">
        <v>40</v>
      </c>
      <c r="K71">
        <v>40</v>
      </c>
      <c r="BO71" s="430">
        <v>43935</v>
      </c>
      <c r="BP71">
        <v>2300</v>
      </c>
      <c r="BQ71">
        <v>49</v>
      </c>
      <c r="BR71">
        <v>49</v>
      </c>
      <c r="BS71">
        <v>49</v>
      </c>
      <c r="BT71">
        <v>52</v>
      </c>
      <c r="BU71">
        <v>54</v>
      </c>
      <c r="BV71">
        <v>48</v>
      </c>
      <c r="BW71">
        <v>48</v>
      </c>
      <c r="BX71">
        <v>48</v>
      </c>
      <c r="CR71" s="430">
        <v>44311</v>
      </c>
      <c r="CS71">
        <v>400</v>
      </c>
      <c r="CT71">
        <v>46</v>
      </c>
      <c r="CU71">
        <v>47</v>
      </c>
      <c r="CV71">
        <v>46</v>
      </c>
      <c r="CW71">
        <v>51</v>
      </c>
      <c r="CX71">
        <v>60</v>
      </c>
      <c r="CY71">
        <v>45</v>
      </c>
      <c r="CZ71">
        <v>45</v>
      </c>
      <c r="DA71">
        <v>45</v>
      </c>
    </row>
    <row r="72" spans="2:105" x14ac:dyDescent="0.3">
      <c r="B72" s="430">
        <v>44046</v>
      </c>
      <c r="C72" s="431">
        <v>0</v>
      </c>
      <c r="D72">
        <v>42</v>
      </c>
      <c r="E72">
        <v>42</v>
      </c>
      <c r="F72">
        <v>42</v>
      </c>
      <c r="G72">
        <v>45</v>
      </c>
      <c r="H72">
        <v>51</v>
      </c>
      <c r="I72">
        <v>41</v>
      </c>
      <c r="J72">
        <v>41</v>
      </c>
      <c r="K72">
        <v>41</v>
      </c>
      <c r="AV72" s="430"/>
      <c r="BO72" s="430">
        <v>43936</v>
      </c>
      <c r="BP72">
        <v>0</v>
      </c>
      <c r="BQ72">
        <v>48</v>
      </c>
      <c r="BR72">
        <v>49</v>
      </c>
      <c r="BS72">
        <v>49</v>
      </c>
      <c r="BT72">
        <v>51</v>
      </c>
      <c r="BU72">
        <v>53</v>
      </c>
      <c r="BV72">
        <v>47</v>
      </c>
      <c r="BW72">
        <v>48</v>
      </c>
      <c r="BX72">
        <v>48</v>
      </c>
      <c r="CR72" s="430">
        <v>44311</v>
      </c>
      <c r="CS72">
        <v>500</v>
      </c>
      <c r="CT72">
        <v>47</v>
      </c>
      <c r="CU72">
        <v>50</v>
      </c>
      <c r="CV72">
        <v>49</v>
      </c>
      <c r="CW72">
        <v>59</v>
      </c>
      <c r="CX72">
        <v>72</v>
      </c>
      <c r="CY72">
        <v>45</v>
      </c>
      <c r="CZ72">
        <v>46</v>
      </c>
      <c r="DA72">
        <v>45</v>
      </c>
    </row>
    <row r="73" spans="2:105" x14ac:dyDescent="0.3">
      <c r="B73" s="430">
        <v>44046</v>
      </c>
      <c r="C73" s="431">
        <v>4.1666666666666664E-2</v>
      </c>
      <c r="D73">
        <v>42</v>
      </c>
      <c r="E73">
        <v>43</v>
      </c>
      <c r="F73">
        <v>43</v>
      </c>
      <c r="G73">
        <v>45</v>
      </c>
      <c r="H73">
        <v>59</v>
      </c>
      <c r="I73">
        <v>41</v>
      </c>
      <c r="J73">
        <v>42</v>
      </c>
      <c r="K73">
        <v>42</v>
      </c>
      <c r="BO73" s="430">
        <v>43936</v>
      </c>
      <c r="BP73">
        <v>100</v>
      </c>
      <c r="BQ73">
        <v>49</v>
      </c>
      <c r="BR73">
        <v>49</v>
      </c>
      <c r="BS73">
        <v>49</v>
      </c>
      <c r="BT73">
        <v>52</v>
      </c>
      <c r="BU73">
        <v>55</v>
      </c>
      <c r="BV73">
        <v>48</v>
      </c>
      <c r="BW73">
        <v>48</v>
      </c>
      <c r="BX73">
        <v>48</v>
      </c>
      <c r="CR73" s="430">
        <v>44311</v>
      </c>
      <c r="CS73">
        <v>600</v>
      </c>
      <c r="CT73">
        <v>47</v>
      </c>
      <c r="CU73">
        <v>49</v>
      </c>
      <c r="CV73">
        <v>48</v>
      </c>
      <c r="CW73">
        <v>62</v>
      </c>
      <c r="CX73">
        <v>66</v>
      </c>
      <c r="CY73">
        <v>45</v>
      </c>
      <c r="CZ73">
        <v>46</v>
      </c>
      <c r="DA73">
        <v>46</v>
      </c>
    </row>
    <row r="74" spans="2:105" x14ac:dyDescent="0.3">
      <c r="B74" s="430">
        <v>44046</v>
      </c>
      <c r="C74" s="431">
        <v>8.3333333333333329E-2</v>
      </c>
      <c r="D74">
        <v>42</v>
      </c>
      <c r="E74">
        <v>44</v>
      </c>
      <c r="F74">
        <v>43</v>
      </c>
      <c r="G74">
        <v>46</v>
      </c>
      <c r="H74">
        <v>51</v>
      </c>
      <c r="I74">
        <v>42</v>
      </c>
      <c r="J74">
        <v>43</v>
      </c>
      <c r="K74">
        <v>42</v>
      </c>
      <c r="BO74" s="430">
        <v>43936</v>
      </c>
      <c r="BP74">
        <v>200</v>
      </c>
      <c r="BQ74">
        <v>49</v>
      </c>
      <c r="BR74">
        <v>49</v>
      </c>
      <c r="BS74">
        <v>49</v>
      </c>
      <c r="BT74">
        <v>52</v>
      </c>
      <c r="BU74">
        <v>53</v>
      </c>
      <c r="BV74">
        <v>47</v>
      </c>
      <c r="BW74">
        <v>48</v>
      </c>
      <c r="BX74">
        <v>47</v>
      </c>
      <c r="CR74" s="430">
        <v>44311</v>
      </c>
      <c r="CS74">
        <v>700</v>
      </c>
      <c r="CT74">
        <v>48</v>
      </c>
      <c r="CU74">
        <v>50</v>
      </c>
      <c r="CV74">
        <v>49</v>
      </c>
      <c r="CW74">
        <v>57</v>
      </c>
      <c r="CX74">
        <v>67</v>
      </c>
      <c r="CY74">
        <v>45</v>
      </c>
      <c r="CZ74">
        <v>47</v>
      </c>
      <c r="DA74">
        <v>46</v>
      </c>
    </row>
    <row r="75" spans="2:105" x14ac:dyDescent="0.3">
      <c r="B75" s="430">
        <v>44046</v>
      </c>
      <c r="C75" s="431">
        <v>0.125</v>
      </c>
      <c r="D75">
        <v>44</v>
      </c>
      <c r="E75">
        <v>45</v>
      </c>
      <c r="F75">
        <v>44</v>
      </c>
      <c r="G75">
        <v>46</v>
      </c>
      <c r="H75">
        <v>62</v>
      </c>
      <c r="I75">
        <v>43</v>
      </c>
      <c r="J75">
        <v>43</v>
      </c>
      <c r="K75">
        <v>43</v>
      </c>
      <c r="BO75" s="430">
        <v>43936</v>
      </c>
      <c r="BP75">
        <v>300</v>
      </c>
      <c r="BQ75">
        <v>48</v>
      </c>
      <c r="BR75">
        <v>49</v>
      </c>
      <c r="BS75">
        <v>48</v>
      </c>
      <c r="BT75">
        <v>52</v>
      </c>
      <c r="BU75">
        <v>53</v>
      </c>
      <c r="BV75">
        <v>47</v>
      </c>
      <c r="BW75">
        <v>48</v>
      </c>
      <c r="BX75">
        <v>47</v>
      </c>
      <c r="CR75" s="430">
        <v>44311</v>
      </c>
      <c r="CS75">
        <v>1100</v>
      </c>
      <c r="CT75">
        <v>48</v>
      </c>
      <c r="CU75">
        <v>51</v>
      </c>
      <c r="CV75">
        <v>49</v>
      </c>
      <c r="CW75">
        <v>58</v>
      </c>
      <c r="CX75">
        <v>71</v>
      </c>
      <c r="CY75">
        <v>45</v>
      </c>
      <c r="CZ75">
        <v>47</v>
      </c>
      <c r="DA75">
        <v>46</v>
      </c>
    </row>
    <row r="76" spans="2:105" x14ac:dyDescent="0.3">
      <c r="B76" s="430">
        <v>44046</v>
      </c>
      <c r="C76" s="431">
        <v>0.16666666666666666</v>
      </c>
      <c r="D76">
        <v>43</v>
      </c>
      <c r="E76">
        <v>44</v>
      </c>
      <c r="F76">
        <v>43</v>
      </c>
      <c r="G76">
        <v>46</v>
      </c>
      <c r="H76">
        <v>48</v>
      </c>
      <c r="I76">
        <v>42</v>
      </c>
      <c r="J76">
        <v>43</v>
      </c>
      <c r="K76">
        <v>43</v>
      </c>
      <c r="BO76" s="430">
        <v>43936</v>
      </c>
      <c r="BP76">
        <v>400</v>
      </c>
      <c r="BQ76">
        <v>48</v>
      </c>
      <c r="BR76">
        <v>49</v>
      </c>
      <c r="BS76">
        <v>48</v>
      </c>
      <c r="BT76">
        <v>52</v>
      </c>
      <c r="BU76">
        <v>56</v>
      </c>
      <c r="BV76">
        <v>47</v>
      </c>
      <c r="BW76">
        <v>48</v>
      </c>
      <c r="BX76">
        <v>47</v>
      </c>
      <c r="CR76" s="430">
        <v>44311</v>
      </c>
      <c r="CS76">
        <v>1500</v>
      </c>
      <c r="CT76">
        <v>48</v>
      </c>
      <c r="CU76">
        <v>50</v>
      </c>
      <c r="CV76">
        <v>49</v>
      </c>
      <c r="CW76">
        <v>58</v>
      </c>
      <c r="CX76">
        <v>75</v>
      </c>
      <c r="CY76">
        <v>45</v>
      </c>
      <c r="CZ76">
        <v>46</v>
      </c>
      <c r="DA76">
        <v>46</v>
      </c>
    </row>
    <row r="77" spans="2:105" x14ac:dyDescent="0.3">
      <c r="B77" s="430">
        <v>44046</v>
      </c>
      <c r="C77" s="431">
        <v>0.20833333333333334</v>
      </c>
      <c r="D77">
        <v>43</v>
      </c>
      <c r="E77">
        <v>44</v>
      </c>
      <c r="F77">
        <v>43</v>
      </c>
      <c r="G77">
        <v>47</v>
      </c>
      <c r="H77">
        <v>55</v>
      </c>
      <c r="I77">
        <v>42</v>
      </c>
      <c r="J77">
        <v>43</v>
      </c>
      <c r="K77">
        <v>42</v>
      </c>
      <c r="BO77" s="430">
        <v>43936</v>
      </c>
      <c r="BP77">
        <v>500</v>
      </c>
      <c r="BQ77">
        <v>48</v>
      </c>
      <c r="BR77">
        <v>50</v>
      </c>
      <c r="BS77">
        <v>49</v>
      </c>
      <c r="BT77">
        <v>52</v>
      </c>
      <c r="BU77">
        <v>56</v>
      </c>
      <c r="BV77">
        <v>47</v>
      </c>
      <c r="BW77">
        <v>48</v>
      </c>
      <c r="BX77">
        <v>48</v>
      </c>
      <c r="CR77" s="430">
        <v>44311</v>
      </c>
      <c r="CS77">
        <v>1900</v>
      </c>
      <c r="CT77">
        <v>46</v>
      </c>
      <c r="CU77">
        <v>49</v>
      </c>
      <c r="CV77">
        <v>47</v>
      </c>
      <c r="CW77">
        <v>51</v>
      </c>
      <c r="CX77">
        <v>61</v>
      </c>
      <c r="CY77">
        <v>45</v>
      </c>
      <c r="CZ77">
        <v>46</v>
      </c>
      <c r="DA77">
        <v>45</v>
      </c>
    </row>
    <row r="78" spans="2:105" x14ac:dyDescent="0.3">
      <c r="B78" s="430">
        <v>44046</v>
      </c>
      <c r="C78" s="431">
        <v>0.25</v>
      </c>
      <c r="D78">
        <v>43</v>
      </c>
      <c r="E78">
        <v>44</v>
      </c>
      <c r="F78">
        <v>44</v>
      </c>
      <c r="G78">
        <v>49</v>
      </c>
      <c r="H78">
        <v>53</v>
      </c>
      <c r="I78">
        <v>42</v>
      </c>
      <c r="J78">
        <v>43</v>
      </c>
      <c r="K78">
        <v>42</v>
      </c>
      <c r="BO78" s="430">
        <v>43936</v>
      </c>
      <c r="BP78">
        <v>600</v>
      </c>
      <c r="BQ78">
        <v>49</v>
      </c>
      <c r="BR78">
        <v>50</v>
      </c>
      <c r="BS78">
        <v>49</v>
      </c>
      <c r="BT78">
        <v>58</v>
      </c>
      <c r="BU78">
        <v>61</v>
      </c>
      <c r="BV78">
        <v>48</v>
      </c>
      <c r="BW78">
        <v>48</v>
      </c>
      <c r="BX78">
        <v>48</v>
      </c>
      <c r="CR78" s="430">
        <v>44311</v>
      </c>
      <c r="CS78">
        <v>2300</v>
      </c>
      <c r="CT78">
        <v>46</v>
      </c>
      <c r="CU78">
        <v>47</v>
      </c>
      <c r="CV78">
        <v>46</v>
      </c>
      <c r="CW78">
        <v>50</v>
      </c>
      <c r="CX78">
        <v>57</v>
      </c>
      <c r="CY78">
        <v>45</v>
      </c>
      <c r="CZ78">
        <v>45</v>
      </c>
      <c r="DA78">
        <v>45</v>
      </c>
    </row>
    <row r="79" spans="2:105" x14ac:dyDescent="0.3">
      <c r="B79" s="430">
        <v>44046</v>
      </c>
      <c r="C79" s="431">
        <v>0.29166666666666669</v>
      </c>
      <c r="D79">
        <v>43</v>
      </c>
      <c r="E79">
        <v>46</v>
      </c>
      <c r="F79">
        <v>45</v>
      </c>
      <c r="G79">
        <v>48</v>
      </c>
      <c r="H79">
        <v>71</v>
      </c>
      <c r="I79">
        <v>42</v>
      </c>
      <c r="J79">
        <v>44</v>
      </c>
      <c r="K79">
        <v>43</v>
      </c>
      <c r="AV79" s="430"/>
      <c r="BO79" s="430">
        <v>43936</v>
      </c>
      <c r="BP79">
        <v>700</v>
      </c>
      <c r="BQ79">
        <v>49</v>
      </c>
      <c r="BR79">
        <v>50</v>
      </c>
      <c r="BS79">
        <v>49</v>
      </c>
      <c r="BT79">
        <v>53</v>
      </c>
      <c r="BU79">
        <v>71</v>
      </c>
      <c r="BV79">
        <v>47</v>
      </c>
      <c r="BW79">
        <v>48</v>
      </c>
      <c r="BX79">
        <v>47</v>
      </c>
      <c r="CR79" s="430">
        <v>44312</v>
      </c>
      <c r="CS79">
        <v>0</v>
      </c>
      <c r="CT79">
        <v>46</v>
      </c>
      <c r="CU79">
        <v>46</v>
      </c>
      <c r="CV79">
        <v>46</v>
      </c>
      <c r="CW79">
        <v>49</v>
      </c>
      <c r="CX79">
        <v>51</v>
      </c>
      <c r="CY79">
        <v>44</v>
      </c>
      <c r="CZ79">
        <v>45</v>
      </c>
      <c r="DA79">
        <v>45</v>
      </c>
    </row>
    <row r="80" spans="2:105" x14ac:dyDescent="0.3">
      <c r="B80" s="430">
        <v>44046</v>
      </c>
      <c r="C80" s="431">
        <v>0.45833333333333331</v>
      </c>
      <c r="D80">
        <v>41</v>
      </c>
      <c r="E80">
        <v>46</v>
      </c>
      <c r="F80">
        <v>44</v>
      </c>
      <c r="G80">
        <v>47</v>
      </c>
      <c r="H80">
        <v>72</v>
      </c>
      <c r="I80">
        <v>39</v>
      </c>
      <c r="J80">
        <v>43</v>
      </c>
      <c r="K80">
        <v>40</v>
      </c>
      <c r="BO80" s="430">
        <v>43936</v>
      </c>
      <c r="BP80">
        <v>1100</v>
      </c>
      <c r="BQ80">
        <v>47</v>
      </c>
      <c r="BR80">
        <v>49</v>
      </c>
      <c r="BS80">
        <v>48</v>
      </c>
      <c r="BT80">
        <v>53</v>
      </c>
      <c r="BU80">
        <v>71</v>
      </c>
      <c r="BV80">
        <v>46</v>
      </c>
      <c r="BW80">
        <v>47</v>
      </c>
      <c r="BX80">
        <v>46</v>
      </c>
      <c r="CR80" s="430">
        <v>44312</v>
      </c>
      <c r="CS80">
        <v>100</v>
      </c>
      <c r="CT80">
        <v>46</v>
      </c>
      <c r="CU80">
        <v>47</v>
      </c>
      <c r="CV80">
        <v>46</v>
      </c>
      <c r="CW80">
        <v>52</v>
      </c>
      <c r="CX80">
        <v>63</v>
      </c>
      <c r="CY80">
        <v>45</v>
      </c>
      <c r="CZ80">
        <v>45</v>
      </c>
      <c r="DA80">
        <v>45</v>
      </c>
    </row>
    <row r="81" spans="2:105" x14ac:dyDescent="0.3">
      <c r="B81" s="430">
        <v>44046</v>
      </c>
      <c r="C81" s="431">
        <v>0.625</v>
      </c>
      <c r="D81">
        <v>42</v>
      </c>
      <c r="E81">
        <v>46</v>
      </c>
      <c r="F81">
        <v>44</v>
      </c>
      <c r="G81">
        <v>50</v>
      </c>
      <c r="H81">
        <v>67</v>
      </c>
      <c r="I81">
        <v>40</v>
      </c>
      <c r="J81">
        <v>42</v>
      </c>
      <c r="K81">
        <v>41</v>
      </c>
      <c r="BO81" s="430">
        <v>43936</v>
      </c>
      <c r="BP81">
        <v>1500</v>
      </c>
      <c r="BQ81">
        <v>47</v>
      </c>
      <c r="BR81">
        <v>50</v>
      </c>
      <c r="BS81">
        <v>49</v>
      </c>
      <c r="BT81">
        <v>52</v>
      </c>
      <c r="BU81">
        <v>75</v>
      </c>
      <c r="BV81">
        <v>45</v>
      </c>
      <c r="BW81">
        <v>47</v>
      </c>
      <c r="BX81">
        <v>46</v>
      </c>
      <c r="CR81" s="430">
        <v>44312</v>
      </c>
      <c r="CS81">
        <v>200</v>
      </c>
      <c r="CT81">
        <v>46</v>
      </c>
      <c r="CU81">
        <v>46</v>
      </c>
      <c r="CV81">
        <v>46</v>
      </c>
      <c r="CW81">
        <v>49</v>
      </c>
      <c r="CX81">
        <v>51</v>
      </c>
      <c r="CY81">
        <v>45</v>
      </c>
      <c r="CZ81">
        <v>45</v>
      </c>
      <c r="DA81">
        <v>45</v>
      </c>
    </row>
    <row r="82" spans="2:105" x14ac:dyDescent="0.3">
      <c r="B82" s="430">
        <v>44046</v>
      </c>
      <c r="C82" s="431">
        <v>0.79166666666666663</v>
      </c>
      <c r="D82">
        <v>42</v>
      </c>
      <c r="E82">
        <v>46</v>
      </c>
      <c r="F82">
        <v>43</v>
      </c>
      <c r="G82">
        <v>46</v>
      </c>
      <c r="H82">
        <v>70</v>
      </c>
      <c r="I82">
        <v>40</v>
      </c>
      <c r="J82">
        <v>42</v>
      </c>
      <c r="K82">
        <v>41</v>
      </c>
      <c r="BO82" s="430">
        <v>43936</v>
      </c>
      <c r="BP82">
        <v>1900</v>
      </c>
      <c r="BQ82">
        <v>47</v>
      </c>
      <c r="BR82">
        <v>49</v>
      </c>
      <c r="BS82">
        <v>48</v>
      </c>
      <c r="BT82">
        <v>50</v>
      </c>
      <c r="BU82">
        <v>61</v>
      </c>
      <c r="BV82">
        <v>46</v>
      </c>
      <c r="BW82">
        <v>48</v>
      </c>
      <c r="BX82">
        <v>47</v>
      </c>
      <c r="CR82" s="430">
        <v>44312</v>
      </c>
      <c r="CS82">
        <v>300</v>
      </c>
      <c r="CT82">
        <v>46</v>
      </c>
      <c r="CU82">
        <v>47</v>
      </c>
      <c r="CV82">
        <v>46</v>
      </c>
      <c r="CW82">
        <v>50</v>
      </c>
      <c r="CX82">
        <v>63</v>
      </c>
      <c r="CY82">
        <v>45</v>
      </c>
      <c r="CZ82">
        <v>45</v>
      </c>
      <c r="DA82">
        <v>45</v>
      </c>
    </row>
    <row r="83" spans="2:105" x14ac:dyDescent="0.3">
      <c r="B83" s="430">
        <v>44046</v>
      </c>
      <c r="C83" s="431">
        <v>0.95833333333333337</v>
      </c>
      <c r="D83">
        <v>42</v>
      </c>
      <c r="E83">
        <v>42</v>
      </c>
      <c r="F83">
        <v>42</v>
      </c>
      <c r="G83">
        <v>46</v>
      </c>
      <c r="H83">
        <v>48</v>
      </c>
      <c r="I83">
        <v>41</v>
      </c>
      <c r="J83">
        <v>41</v>
      </c>
      <c r="K83">
        <v>41</v>
      </c>
      <c r="BO83" s="430">
        <v>43936</v>
      </c>
      <c r="BP83">
        <v>2300</v>
      </c>
      <c r="BQ83">
        <v>47</v>
      </c>
      <c r="BR83">
        <v>48</v>
      </c>
      <c r="BS83">
        <v>48</v>
      </c>
      <c r="BT83">
        <v>50</v>
      </c>
      <c r="BU83">
        <v>53</v>
      </c>
      <c r="BV83">
        <v>47</v>
      </c>
      <c r="BW83">
        <v>47</v>
      </c>
      <c r="BX83">
        <v>47</v>
      </c>
      <c r="CR83" s="430">
        <v>44312</v>
      </c>
      <c r="CS83">
        <v>400</v>
      </c>
      <c r="CT83">
        <v>46</v>
      </c>
      <c r="CU83">
        <v>47</v>
      </c>
      <c r="CV83">
        <v>46</v>
      </c>
      <c r="CW83">
        <v>50</v>
      </c>
      <c r="CX83">
        <v>54</v>
      </c>
      <c r="CY83">
        <v>45</v>
      </c>
      <c r="CZ83">
        <v>45</v>
      </c>
      <c r="DA83">
        <v>45</v>
      </c>
    </row>
    <row r="84" spans="2:105" x14ac:dyDescent="0.3">
      <c r="B84" s="430">
        <v>44047</v>
      </c>
      <c r="C84" s="431">
        <v>0</v>
      </c>
      <c r="D84">
        <v>42</v>
      </c>
      <c r="E84">
        <v>42</v>
      </c>
      <c r="F84">
        <v>42</v>
      </c>
      <c r="G84">
        <v>45</v>
      </c>
      <c r="H84">
        <v>47</v>
      </c>
      <c r="I84">
        <v>40</v>
      </c>
      <c r="J84">
        <v>41</v>
      </c>
      <c r="K84">
        <v>40</v>
      </c>
      <c r="BO84" s="430">
        <v>43937</v>
      </c>
      <c r="BP84">
        <v>0</v>
      </c>
      <c r="BQ84">
        <v>47</v>
      </c>
      <c r="BR84">
        <v>48</v>
      </c>
      <c r="BS84">
        <v>47</v>
      </c>
      <c r="BT84">
        <v>51</v>
      </c>
      <c r="BU84">
        <v>52</v>
      </c>
      <c r="BV84">
        <v>46</v>
      </c>
      <c r="BW84">
        <v>47</v>
      </c>
      <c r="BX84">
        <v>46</v>
      </c>
      <c r="CR84" s="430">
        <v>44312</v>
      </c>
      <c r="CS84">
        <v>500</v>
      </c>
      <c r="CT84">
        <v>47</v>
      </c>
      <c r="CU84">
        <v>48</v>
      </c>
      <c r="CV84">
        <v>47</v>
      </c>
      <c r="CW84">
        <v>54</v>
      </c>
      <c r="CX84">
        <v>68</v>
      </c>
      <c r="CY84">
        <v>45</v>
      </c>
      <c r="CZ84">
        <v>46</v>
      </c>
      <c r="DA84">
        <v>45</v>
      </c>
    </row>
    <row r="85" spans="2:105" x14ac:dyDescent="0.3">
      <c r="B85" s="430">
        <v>44047</v>
      </c>
      <c r="C85" s="431">
        <v>4.1666666666666664E-2</v>
      </c>
      <c r="D85">
        <v>41</v>
      </c>
      <c r="E85">
        <v>42</v>
      </c>
      <c r="F85">
        <v>41</v>
      </c>
      <c r="G85">
        <v>45</v>
      </c>
      <c r="H85">
        <v>52</v>
      </c>
      <c r="I85">
        <v>40</v>
      </c>
      <c r="J85">
        <v>40</v>
      </c>
      <c r="K85">
        <v>40</v>
      </c>
      <c r="BO85" s="430">
        <v>43937</v>
      </c>
      <c r="BP85">
        <v>100</v>
      </c>
      <c r="BQ85">
        <v>47</v>
      </c>
      <c r="BR85">
        <v>48</v>
      </c>
      <c r="BS85">
        <v>48</v>
      </c>
      <c r="BT85">
        <v>51</v>
      </c>
      <c r="BU85">
        <v>55</v>
      </c>
      <c r="BV85">
        <v>46</v>
      </c>
      <c r="BW85">
        <v>47</v>
      </c>
      <c r="BX85">
        <v>47</v>
      </c>
      <c r="CR85" s="430">
        <v>44312</v>
      </c>
      <c r="CS85">
        <v>600</v>
      </c>
      <c r="CT85">
        <v>49</v>
      </c>
      <c r="CU85">
        <v>51</v>
      </c>
      <c r="CV85">
        <v>50</v>
      </c>
      <c r="CW85">
        <v>62</v>
      </c>
      <c r="CX85">
        <v>71</v>
      </c>
      <c r="CY85">
        <v>46</v>
      </c>
      <c r="CZ85">
        <v>47</v>
      </c>
      <c r="DA85">
        <v>46</v>
      </c>
    </row>
    <row r="86" spans="2:105" x14ac:dyDescent="0.3">
      <c r="B86" s="430">
        <v>44047</v>
      </c>
      <c r="C86" s="431">
        <v>8.3333333333333329E-2</v>
      </c>
      <c r="D86">
        <v>41</v>
      </c>
      <c r="E86">
        <v>42</v>
      </c>
      <c r="F86">
        <v>41</v>
      </c>
      <c r="G86">
        <v>44</v>
      </c>
      <c r="H86">
        <v>46</v>
      </c>
      <c r="I86">
        <v>40</v>
      </c>
      <c r="J86">
        <v>41</v>
      </c>
      <c r="K86">
        <v>40</v>
      </c>
      <c r="BO86" s="430">
        <v>43937</v>
      </c>
      <c r="BP86">
        <v>200</v>
      </c>
      <c r="BQ86">
        <v>48</v>
      </c>
      <c r="BR86">
        <v>48</v>
      </c>
      <c r="BS86">
        <v>48</v>
      </c>
      <c r="BT86">
        <v>50</v>
      </c>
      <c r="BU86">
        <v>55</v>
      </c>
      <c r="BV86">
        <v>47</v>
      </c>
      <c r="BW86">
        <v>47</v>
      </c>
      <c r="BX86">
        <v>47</v>
      </c>
      <c r="CR86" s="430">
        <v>44312</v>
      </c>
      <c r="CS86">
        <v>700</v>
      </c>
      <c r="CT86">
        <v>47</v>
      </c>
      <c r="CU86">
        <v>51</v>
      </c>
      <c r="CV86">
        <v>49</v>
      </c>
      <c r="CW86">
        <v>57</v>
      </c>
      <c r="CX86">
        <v>67</v>
      </c>
      <c r="CY86">
        <v>44</v>
      </c>
      <c r="CZ86">
        <v>47</v>
      </c>
      <c r="DA86">
        <v>46</v>
      </c>
    </row>
    <row r="87" spans="2:105" x14ac:dyDescent="0.3">
      <c r="B87" s="430">
        <v>44047</v>
      </c>
      <c r="C87" s="431">
        <v>0.125</v>
      </c>
      <c r="D87">
        <v>41</v>
      </c>
      <c r="E87">
        <v>41</v>
      </c>
      <c r="F87">
        <v>41</v>
      </c>
      <c r="G87">
        <v>44</v>
      </c>
      <c r="H87">
        <v>49</v>
      </c>
      <c r="I87">
        <v>40</v>
      </c>
      <c r="J87">
        <v>40</v>
      </c>
      <c r="K87">
        <v>40</v>
      </c>
      <c r="BO87" s="430">
        <v>43937</v>
      </c>
      <c r="BP87">
        <v>300</v>
      </c>
      <c r="BQ87">
        <v>48</v>
      </c>
      <c r="BR87">
        <v>49</v>
      </c>
      <c r="BS87">
        <v>49</v>
      </c>
      <c r="BT87">
        <v>52</v>
      </c>
      <c r="BU87">
        <v>55</v>
      </c>
      <c r="BV87">
        <v>47</v>
      </c>
      <c r="BW87">
        <v>48</v>
      </c>
      <c r="BX87">
        <v>48</v>
      </c>
      <c r="CR87" s="430">
        <v>44312</v>
      </c>
      <c r="CS87">
        <v>1100</v>
      </c>
      <c r="CT87">
        <v>44</v>
      </c>
      <c r="CU87">
        <v>50</v>
      </c>
      <c r="CV87">
        <v>47</v>
      </c>
      <c r="CW87">
        <v>53</v>
      </c>
      <c r="CX87">
        <v>79</v>
      </c>
      <c r="CY87">
        <v>40</v>
      </c>
      <c r="CZ87">
        <v>45</v>
      </c>
      <c r="DA87">
        <v>42</v>
      </c>
    </row>
    <row r="88" spans="2:105" x14ac:dyDescent="0.3">
      <c r="B88" s="430">
        <v>44047</v>
      </c>
      <c r="C88" s="431">
        <v>0.16666666666666666</v>
      </c>
      <c r="D88">
        <v>40</v>
      </c>
      <c r="E88">
        <v>41</v>
      </c>
      <c r="F88">
        <v>41</v>
      </c>
      <c r="G88">
        <v>44</v>
      </c>
      <c r="H88">
        <v>47</v>
      </c>
      <c r="I88">
        <v>39</v>
      </c>
      <c r="J88">
        <v>40</v>
      </c>
      <c r="K88">
        <v>39</v>
      </c>
      <c r="BO88" s="430">
        <v>43937</v>
      </c>
      <c r="BP88">
        <v>400</v>
      </c>
      <c r="BQ88">
        <v>48</v>
      </c>
      <c r="BR88">
        <v>48</v>
      </c>
      <c r="BS88">
        <v>48</v>
      </c>
      <c r="BT88">
        <v>51</v>
      </c>
      <c r="BU88">
        <v>53</v>
      </c>
      <c r="BV88">
        <v>47</v>
      </c>
      <c r="BW88">
        <v>47</v>
      </c>
      <c r="BX88">
        <v>47</v>
      </c>
      <c r="CR88" s="430">
        <v>44312</v>
      </c>
      <c r="CS88">
        <v>1500</v>
      </c>
      <c r="CT88">
        <v>45</v>
      </c>
      <c r="CU88">
        <v>47</v>
      </c>
      <c r="CV88">
        <v>46</v>
      </c>
      <c r="CW88">
        <v>58</v>
      </c>
      <c r="CX88">
        <v>69</v>
      </c>
      <c r="CY88">
        <v>40</v>
      </c>
      <c r="CZ88">
        <v>42</v>
      </c>
      <c r="DA88">
        <v>42</v>
      </c>
    </row>
    <row r="89" spans="2:105" x14ac:dyDescent="0.3">
      <c r="B89" s="430">
        <v>44047</v>
      </c>
      <c r="C89" s="431">
        <v>0.20833333333333334</v>
      </c>
      <c r="D89">
        <v>40</v>
      </c>
      <c r="E89">
        <v>41</v>
      </c>
      <c r="F89">
        <v>41</v>
      </c>
      <c r="G89">
        <v>45</v>
      </c>
      <c r="H89">
        <v>57</v>
      </c>
      <c r="I89">
        <v>39</v>
      </c>
      <c r="J89">
        <v>40</v>
      </c>
      <c r="K89">
        <v>39</v>
      </c>
      <c r="BO89" s="430">
        <v>43937</v>
      </c>
      <c r="BP89">
        <v>500</v>
      </c>
      <c r="BQ89">
        <v>48</v>
      </c>
      <c r="BR89">
        <v>49</v>
      </c>
      <c r="BS89">
        <v>49</v>
      </c>
      <c r="BT89">
        <v>51</v>
      </c>
      <c r="BU89">
        <v>58</v>
      </c>
      <c r="BV89">
        <v>47</v>
      </c>
      <c r="BW89">
        <v>48</v>
      </c>
      <c r="BX89">
        <v>48</v>
      </c>
      <c r="CR89" s="430">
        <v>44312</v>
      </c>
      <c r="CS89">
        <v>1900</v>
      </c>
      <c r="CT89">
        <v>44</v>
      </c>
      <c r="CU89">
        <v>46</v>
      </c>
      <c r="CV89">
        <v>45</v>
      </c>
      <c r="CW89">
        <v>50</v>
      </c>
      <c r="CX89">
        <v>65</v>
      </c>
      <c r="CY89">
        <v>42</v>
      </c>
      <c r="CZ89">
        <v>45</v>
      </c>
      <c r="DA89">
        <v>43</v>
      </c>
    </row>
    <row r="90" spans="2:105" x14ac:dyDescent="0.3">
      <c r="B90" s="430">
        <v>44047</v>
      </c>
      <c r="C90" s="431">
        <v>0.25</v>
      </c>
      <c r="D90">
        <v>41</v>
      </c>
      <c r="E90">
        <v>42</v>
      </c>
      <c r="F90">
        <v>41</v>
      </c>
      <c r="G90">
        <v>47</v>
      </c>
      <c r="H90">
        <v>53</v>
      </c>
      <c r="I90">
        <v>39</v>
      </c>
      <c r="J90">
        <v>41</v>
      </c>
      <c r="K90">
        <v>40</v>
      </c>
      <c r="BO90" s="430">
        <v>43937</v>
      </c>
      <c r="BP90">
        <v>600</v>
      </c>
      <c r="BQ90">
        <v>49</v>
      </c>
      <c r="BR90">
        <v>49</v>
      </c>
      <c r="BS90">
        <v>49</v>
      </c>
      <c r="BT90">
        <v>54</v>
      </c>
      <c r="BU90">
        <v>71</v>
      </c>
      <c r="BV90">
        <v>48</v>
      </c>
      <c r="BW90">
        <v>48</v>
      </c>
      <c r="BX90">
        <v>48</v>
      </c>
      <c r="CR90" s="430">
        <v>44312</v>
      </c>
      <c r="CS90">
        <v>2300</v>
      </c>
      <c r="CT90">
        <v>42</v>
      </c>
      <c r="CU90">
        <v>44</v>
      </c>
      <c r="CV90">
        <v>44</v>
      </c>
      <c r="CW90">
        <v>45</v>
      </c>
      <c r="CX90">
        <v>53</v>
      </c>
      <c r="CY90">
        <v>41</v>
      </c>
      <c r="CZ90">
        <v>44</v>
      </c>
      <c r="DA90">
        <v>43</v>
      </c>
    </row>
    <row r="91" spans="2:105" x14ac:dyDescent="0.3">
      <c r="B91" s="430">
        <v>44047</v>
      </c>
      <c r="C91" s="431">
        <v>0.29166666666666669</v>
      </c>
      <c r="D91">
        <v>41</v>
      </c>
      <c r="E91">
        <v>43</v>
      </c>
      <c r="F91">
        <v>42</v>
      </c>
      <c r="G91">
        <v>46</v>
      </c>
      <c r="H91">
        <v>60</v>
      </c>
      <c r="I91">
        <v>40</v>
      </c>
      <c r="J91">
        <v>42</v>
      </c>
      <c r="K91">
        <v>41</v>
      </c>
      <c r="BO91" s="430">
        <v>43937</v>
      </c>
      <c r="BP91">
        <v>700</v>
      </c>
      <c r="BQ91">
        <v>48</v>
      </c>
      <c r="BR91">
        <v>50</v>
      </c>
      <c r="BS91">
        <v>49</v>
      </c>
      <c r="BT91">
        <v>53</v>
      </c>
      <c r="BU91">
        <v>68</v>
      </c>
      <c r="BV91">
        <v>46</v>
      </c>
      <c r="BW91">
        <v>49</v>
      </c>
      <c r="BX91">
        <v>47</v>
      </c>
      <c r="CR91" s="430">
        <v>44313</v>
      </c>
      <c r="CS91">
        <v>0</v>
      </c>
      <c r="CT91">
        <v>42</v>
      </c>
      <c r="CU91">
        <v>45</v>
      </c>
      <c r="CV91">
        <v>44</v>
      </c>
      <c r="CW91">
        <v>47</v>
      </c>
      <c r="CX91">
        <v>51</v>
      </c>
      <c r="CY91">
        <v>41</v>
      </c>
      <c r="CZ91">
        <v>44</v>
      </c>
      <c r="DA91">
        <v>43</v>
      </c>
    </row>
    <row r="92" spans="2:105" x14ac:dyDescent="0.3">
      <c r="B92" s="430">
        <v>44047</v>
      </c>
      <c r="C92" s="431">
        <v>0.45833333333333331</v>
      </c>
      <c r="D92">
        <v>41</v>
      </c>
      <c r="E92">
        <v>51</v>
      </c>
      <c r="F92">
        <v>46</v>
      </c>
      <c r="G92">
        <v>48</v>
      </c>
      <c r="H92">
        <v>74</v>
      </c>
      <c r="I92">
        <v>39</v>
      </c>
      <c r="J92">
        <v>41</v>
      </c>
      <c r="K92">
        <v>40</v>
      </c>
      <c r="BO92" s="430">
        <v>43937</v>
      </c>
      <c r="BP92">
        <v>1100</v>
      </c>
      <c r="BQ92">
        <v>48</v>
      </c>
      <c r="BR92">
        <v>50</v>
      </c>
      <c r="BS92">
        <v>49</v>
      </c>
      <c r="BT92">
        <v>55</v>
      </c>
      <c r="BU92">
        <v>69</v>
      </c>
      <c r="BV92">
        <v>46</v>
      </c>
      <c r="BW92">
        <v>48</v>
      </c>
      <c r="BX92">
        <v>47</v>
      </c>
      <c r="CR92" s="430">
        <v>44313</v>
      </c>
      <c r="CS92">
        <v>100</v>
      </c>
      <c r="CT92">
        <v>44</v>
      </c>
      <c r="CU92">
        <v>46</v>
      </c>
      <c r="CV92">
        <v>45</v>
      </c>
      <c r="CW92">
        <v>47</v>
      </c>
      <c r="CX92">
        <v>51</v>
      </c>
      <c r="CY92">
        <v>43</v>
      </c>
      <c r="CZ92">
        <v>44</v>
      </c>
      <c r="DA92">
        <v>43</v>
      </c>
    </row>
    <row r="93" spans="2:105" x14ac:dyDescent="0.3">
      <c r="B93" s="430">
        <v>44047</v>
      </c>
      <c r="C93" s="431">
        <v>0.625</v>
      </c>
      <c r="D93">
        <v>42</v>
      </c>
      <c r="E93">
        <v>50</v>
      </c>
      <c r="F93">
        <v>45</v>
      </c>
      <c r="G93">
        <v>52</v>
      </c>
      <c r="H93">
        <v>75</v>
      </c>
      <c r="I93">
        <v>38</v>
      </c>
      <c r="J93">
        <v>44</v>
      </c>
      <c r="K93">
        <v>41</v>
      </c>
      <c r="CR93" s="430">
        <v>44313</v>
      </c>
      <c r="CS93">
        <v>200</v>
      </c>
      <c r="CT93">
        <v>45</v>
      </c>
      <c r="CU93">
        <v>47</v>
      </c>
      <c r="CV93">
        <v>46</v>
      </c>
      <c r="CW93">
        <v>50</v>
      </c>
      <c r="CX93">
        <v>51</v>
      </c>
      <c r="CY93">
        <v>43</v>
      </c>
      <c r="CZ93">
        <v>46</v>
      </c>
      <c r="DA93">
        <v>45</v>
      </c>
    </row>
    <row r="94" spans="2:105" x14ac:dyDescent="0.3">
      <c r="B94" s="430">
        <v>44047</v>
      </c>
      <c r="C94" s="431">
        <v>0.79166666666666663</v>
      </c>
      <c r="D94">
        <v>43</v>
      </c>
      <c r="E94">
        <v>52</v>
      </c>
      <c r="F94">
        <v>46</v>
      </c>
      <c r="G94">
        <v>51</v>
      </c>
      <c r="H94">
        <v>74</v>
      </c>
      <c r="I94">
        <v>41</v>
      </c>
      <c r="J94">
        <v>43</v>
      </c>
      <c r="K94">
        <v>42</v>
      </c>
      <c r="CR94" s="430">
        <v>44313</v>
      </c>
      <c r="CS94">
        <v>300</v>
      </c>
      <c r="CT94">
        <v>45</v>
      </c>
      <c r="CU94">
        <v>46</v>
      </c>
      <c r="CV94">
        <v>45</v>
      </c>
      <c r="CW94">
        <v>50</v>
      </c>
      <c r="CX94">
        <v>59</v>
      </c>
      <c r="CY94">
        <v>43</v>
      </c>
      <c r="CZ94">
        <v>45</v>
      </c>
      <c r="DA94">
        <v>44</v>
      </c>
    </row>
    <row r="95" spans="2:105" x14ac:dyDescent="0.3">
      <c r="B95" s="430">
        <v>44047</v>
      </c>
      <c r="C95" s="431">
        <v>0.95833333333333337</v>
      </c>
      <c r="D95">
        <v>43</v>
      </c>
      <c r="E95">
        <v>47</v>
      </c>
      <c r="F95">
        <v>45</v>
      </c>
      <c r="G95">
        <v>55</v>
      </c>
      <c r="H95">
        <v>66</v>
      </c>
      <c r="I95">
        <v>41</v>
      </c>
      <c r="J95">
        <v>43</v>
      </c>
      <c r="K95">
        <v>42</v>
      </c>
      <c r="CR95" s="430">
        <v>44313</v>
      </c>
      <c r="CS95">
        <v>400</v>
      </c>
      <c r="CT95">
        <v>45</v>
      </c>
      <c r="CU95">
        <v>46</v>
      </c>
      <c r="CV95">
        <v>45</v>
      </c>
      <c r="CW95">
        <v>49</v>
      </c>
      <c r="CX95">
        <v>55</v>
      </c>
      <c r="CY95">
        <v>44</v>
      </c>
      <c r="CZ95">
        <v>45</v>
      </c>
      <c r="DA95">
        <v>44</v>
      </c>
    </row>
    <row r="96" spans="2:105" x14ac:dyDescent="0.3">
      <c r="B96" s="430">
        <v>44048</v>
      </c>
      <c r="C96" s="431">
        <v>0</v>
      </c>
      <c r="D96">
        <v>44</v>
      </c>
      <c r="E96">
        <v>47</v>
      </c>
      <c r="F96">
        <v>45</v>
      </c>
      <c r="G96">
        <v>53</v>
      </c>
      <c r="H96">
        <v>73</v>
      </c>
      <c r="I96">
        <v>43</v>
      </c>
      <c r="J96">
        <v>44</v>
      </c>
      <c r="K96">
        <v>43</v>
      </c>
      <c r="CR96" s="430">
        <v>44313</v>
      </c>
      <c r="CS96">
        <v>500</v>
      </c>
      <c r="CT96">
        <v>47</v>
      </c>
      <c r="CU96">
        <v>48</v>
      </c>
      <c r="CV96">
        <v>47</v>
      </c>
      <c r="CW96">
        <v>51</v>
      </c>
      <c r="CX96">
        <v>66</v>
      </c>
      <c r="CY96">
        <v>44</v>
      </c>
      <c r="CZ96">
        <v>46</v>
      </c>
      <c r="DA96">
        <v>45</v>
      </c>
    </row>
    <row r="97" spans="2:105" x14ac:dyDescent="0.3">
      <c r="B97" s="430">
        <v>44048</v>
      </c>
      <c r="C97" s="431">
        <v>4.1666666666666664E-2</v>
      </c>
      <c r="D97">
        <v>45</v>
      </c>
      <c r="E97">
        <v>46</v>
      </c>
      <c r="F97">
        <v>45</v>
      </c>
      <c r="G97">
        <v>53</v>
      </c>
      <c r="H97">
        <v>65</v>
      </c>
      <c r="I97">
        <v>43</v>
      </c>
      <c r="J97">
        <v>45</v>
      </c>
      <c r="K97">
        <v>44</v>
      </c>
      <c r="CR97" s="430">
        <v>44313</v>
      </c>
      <c r="CS97">
        <v>600</v>
      </c>
      <c r="CT97">
        <v>47</v>
      </c>
      <c r="CU97">
        <v>53</v>
      </c>
      <c r="CV97">
        <v>51</v>
      </c>
      <c r="CW97">
        <v>57</v>
      </c>
      <c r="CX97">
        <v>69</v>
      </c>
      <c r="CY97">
        <v>46</v>
      </c>
      <c r="CZ97">
        <v>49</v>
      </c>
      <c r="DA97">
        <v>47</v>
      </c>
    </row>
    <row r="98" spans="2:105" x14ac:dyDescent="0.3">
      <c r="B98" s="430">
        <v>44048</v>
      </c>
      <c r="C98" s="431">
        <v>8.3333333333333329E-2</v>
      </c>
      <c r="D98">
        <v>44</v>
      </c>
      <c r="E98">
        <v>46</v>
      </c>
      <c r="F98">
        <v>45</v>
      </c>
      <c r="G98">
        <v>51</v>
      </c>
      <c r="H98">
        <v>63</v>
      </c>
      <c r="I98">
        <v>43</v>
      </c>
      <c r="J98">
        <v>45</v>
      </c>
      <c r="K98">
        <v>43</v>
      </c>
      <c r="CR98" s="430">
        <v>44313</v>
      </c>
      <c r="CS98">
        <v>700</v>
      </c>
      <c r="CT98">
        <v>44</v>
      </c>
      <c r="CU98">
        <v>52</v>
      </c>
      <c r="CV98">
        <v>48</v>
      </c>
      <c r="CW98">
        <v>57</v>
      </c>
      <c r="CX98">
        <v>70</v>
      </c>
      <c r="CY98">
        <v>41</v>
      </c>
      <c r="CZ98">
        <v>48</v>
      </c>
      <c r="DA98">
        <v>44</v>
      </c>
    </row>
    <row r="99" spans="2:105" x14ac:dyDescent="0.3">
      <c r="B99" s="430">
        <v>44048</v>
      </c>
      <c r="C99" s="431">
        <v>0.125</v>
      </c>
      <c r="D99">
        <v>43</v>
      </c>
      <c r="E99">
        <v>45</v>
      </c>
      <c r="F99">
        <v>44</v>
      </c>
      <c r="G99">
        <v>52</v>
      </c>
      <c r="H99">
        <v>56</v>
      </c>
      <c r="I99">
        <v>42</v>
      </c>
      <c r="J99">
        <v>44</v>
      </c>
      <c r="K99">
        <v>43</v>
      </c>
      <c r="CR99" s="430">
        <v>44313</v>
      </c>
      <c r="CS99">
        <v>1100</v>
      </c>
      <c r="CT99">
        <v>43</v>
      </c>
      <c r="CU99">
        <v>51</v>
      </c>
      <c r="CV99">
        <v>46</v>
      </c>
      <c r="CW99">
        <v>54</v>
      </c>
      <c r="CX99">
        <v>71</v>
      </c>
      <c r="CY99">
        <v>39</v>
      </c>
      <c r="CZ99">
        <v>42</v>
      </c>
      <c r="DA99">
        <v>41</v>
      </c>
    </row>
    <row r="100" spans="2:105" x14ac:dyDescent="0.3">
      <c r="B100" s="430">
        <v>44048</v>
      </c>
      <c r="C100" s="431">
        <v>0.16666666666666666</v>
      </c>
      <c r="D100">
        <v>44</v>
      </c>
      <c r="E100">
        <v>45</v>
      </c>
      <c r="F100">
        <v>45</v>
      </c>
      <c r="G100">
        <v>50</v>
      </c>
      <c r="H100">
        <v>58</v>
      </c>
      <c r="I100">
        <v>43</v>
      </c>
      <c r="J100">
        <v>44</v>
      </c>
      <c r="K100">
        <v>44</v>
      </c>
      <c r="CR100" s="430">
        <v>44313</v>
      </c>
      <c r="CS100">
        <v>1500</v>
      </c>
      <c r="CT100">
        <v>44</v>
      </c>
      <c r="CU100">
        <v>49</v>
      </c>
      <c r="CV100">
        <v>47</v>
      </c>
      <c r="CW100">
        <v>55</v>
      </c>
      <c r="CX100">
        <v>69</v>
      </c>
      <c r="CY100">
        <v>41</v>
      </c>
      <c r="CZ100">
        <v>44</v>
      </c>
      <c r="DA100">
        <v>42</v>
      </c>
    </row>
    <row r="101" spans="2:105" x14ac:dyDescent="0.3">
      <c r="B101" s="430">
        <v>44048</v>
      </c>
      <c r="C101" s="431">
        <v>0.20833333333333334</v>
      </c>
      <c r="D101">
        <v>46</v>
      </c>
      <c r="E101">
        <v>51</v>
      </c>
      <c r="F101">
        <v>49</v>
      </c>
      <c r="G101">
        <v>65</v>
      </c>
      <c r="H101">
        <v>71</v>
      </c>
      <c r="I101">
        <v>44</v>
      </c>
      <c r="J101">
        <v>45</v>
      </c>
      <c r="K101">
        <v>44</v>
      </c>
      <c r="CR101" s="430">
        <v>44313</v>
      </c>
      <c r="CS101">
        <v>1900</v>
      </c>
      <c r="CT101">
        <v>44</v>
      </c>
      <c r="CU101">
        <v>49</v>
      </c>
      <c r="CV101">
        <v>45</v>
      </c>
      <c r="CW101">
        <v>48</v>
      </c>
      <c r="CX101">
        <v>74</v>
      </c>
      <c r="CY101">
        <v>42</v>
      </c>
      <c r="CZ101">
        <v>44</v>
      </c>
      <c r="DA101">
        <v>43</v>
      </c>
    </row>
    <row r="102" spans="2:105" x14ac:dyDescent="0.3">
      <c r="B102" s="430">
        <v>44048</v>
      </c>
      <c r="C102" s="431">
        <v>0.25</v>
      </c>
      <c r="D102">
        <v>46</v>
      </c>
      <c r="E102">
        <v>47</v>
      </c>
      <c r="F102">
        <v>46</v>
      </c>
      <c r="G102">
        <v>57</v>
      </c>
      <c r="H102">
        <v>63</v>
      </c>
      <c r="I102">
        <v>44</v>
      </c>
      <c r="J102">
        <v>45</v>
      </c>
      <c r="K102">
        <v>44</v>
      </c>
      <c r="CR102" s="430">
        <v>44313</v>
      </c>
      <c r="CS102">
        <v>2300</v>
      </c>
      <c r="CT102">
        <v>43</v>
      </c>
      <c r="CU102">
        <v>44</v>
      </c>
      <c r="CV102">
        <v>43</v>
      </c>
      <c r="CW102">
        <v>49</v>
      </c>
      <c r="CX102">
        <v>56</v>
      </c>
      <c r="CY102">
        <v>40</v>
      </c>
      <c r="CZ102">
        <v>42</v>
      </c>
      <c r="DA102">
        <v>41</v>
      </c>
    </row>
    <row r="103" spans="2:105" x14ac:dyDescent="0.3">
      <c r="B103" s="430">
        <v>44048</v>
      </c>
      <c r="C103" s="431">
        <v>0.29166666666666669</v>
      </c>
      <c r="D103">
        <v>45</v>
      </c>
      <c r="E103">
        <v>47</v>
      </c>
      <c r="F103">
        <v>46</v>
      </c>
      <c r="G103">
        <v>54</v>
      </c>
      <c r="H103">
        <v>69</v>
      </c>
      <c r="I103">
        <v>44</v>
      </c>
      <c r="J103">
        <v>44</v>
      </c>
      <c r="K103">
        <v>44</v>
      </c>
      <c r="CR103" s="430">
        <v>44314</v>
      </c>
      <c r="CS103">
        <v>0</v>
      </c>
      <c r="CT103">
        <v>43</v>
      </c>
      <c r="CU103">
        <v>45</v>
      </c>
      <c r="CV103">
        <v>44</v>
      </c>
      <c r="CW103">
        <v>48</v>
      </c>
      <c r="CX103">
        <v>66</v>
      </c>
      <c r="CY103">
        <v>41</v>
      </c>
      <c r="CZ103">
        <v>42</v>
      </c>
      <c r="DA103">
        <v>42</v>
      </c>
    </row>
    <row r="104" spans="2:105" x14ac:dyDescent="0.3">
      <c r="B104" s="430">
        <v>44048</v>
      </c>
      <c r="C104" s="431">
        <v>0.45833333333333331</v>
      </c>
      <c r="D104">
        <v>44</v>
      </c>
      <c r="E104">
        <v>46</v>
      </c>
      <c r="F104">
        <v>45</v>
      </c>
      <c r="G104">
        <v>54</v>
      </c>
      <c r="H104">
        <v>66</v>
      </c>
      <c r="I104">
        <v>43</v>
      </c>
      <c r="J104">
        <v>44</v>
      </c>
      <c r="K104">
        <v>43</v>
      </c>
      <c r="CR104" s="430">
        <v>44314</v>
      </c>
      <c r="CS104">
        <v>100</v>
      </c>
      <c r="CT104">
        <v>43</v>
      </c>
      <c r="CU104">
        <v>46</v>
      </c>
      <c r="CV104">
        <v>44</v>
      </c>
      <c r="CW104">
        <v>47</v>
      </c>
      <c r="CX104">
        <v>68</v>
      </c>
      <c r="CY104">
        <v>41</v>
      </c>
      <c r="CZ104">
        <v>42</v>
      </c>
      <c r="DA104">
        <v>42</v>
      </c>
    </row>
    <row r="105" spans="2:105" x14ac:dyDescent="0.3">
      <c r="B105" s="430">
        <v>44048</v>
      </c>
      <c r="C105" s="431">
        <v>0.625</v>
      </c>
      <c r="D105">
        <v>40</v>
      </c>
      <c r="E105">
        <v>47</v>
      </c>
      <c r="F105">
        <v>43</v>
      </c>
      <c r="G105">
        <v>50</v>
      </c>
      <c r="H105">
        <v>66</v>
      </c>
      <c r="I105">
        <v>38</v>
      </c>
      <c r="J105">
        <v>44</v>
      </c>
      <c r="K105">
        <v>40</v>
      </c>
      <c r="CR105" s="430">
        <v>44314</v>
      </c>
      <c r="CS105">
        <v>200</v>
      </c>
      <c r="CT105">
        <v>43</v>
      </c>
      <c r="CU105">
        <v>44</v>
      </c>
      <c r="CV105">
        <v>44</v>
      </c>
      <c r="CW105">
        <v>47</v>
      </c>
      <c r="CX105">
        <v>56</v>
      </c>
      <c r="CY105">
        <v>41</v>
      </c>
      <c r="CZ105">
        <v>42</v>
      </c>
      <c r="DA105">
        <v>42</v>
      </c>
    </row>
    <row r="106" spans="2:105" x14ac:dyDescent="0.3">
      <c r="B106" s="430">
        <v>44048</v>
      </c>
      <c r="C106" s="431">
        <v>0.79166666666666663</v>
      </c>
      <c r="D106">
        <v>43</v>
      </c>
      <c r="E106">
        <v>45</v>
      </c>
      <c r="F106">
        <v>44</v>
      </c>
      <c r="G106">
        <v>45</v>
      </c>
      <c r="H106">
        <v>63</v>
      </c>
      <c r="I106">
        <v>41</v>
      </c>
      <c r="J106">
        <v>44</v>
      </c>
      <c r="K106">
        <v>43</v>
      </c>
      <c r="CR106" s="430">
        <v>44314</v>
      </c>
      <c r="CS106">
        <v>300</v>
      </c>
      <c r="CT106">
        <v>42</v>
      </c>
      <c r="CU106">
        <v>43</v>
      </c>
      <c r="CV106">
        <v>43</v>
      </c>
      <c r="CW106">
        <v>47</v>
      </c>
      <c r="CX106">
        <v>49</v>
      </c>
      <c r="CY106">
        <v>40</v>
      </c>
      <c r="CZ106">
        <v>41</v>
      </c>
      <c r="DA106">
        <v>41</v>
      </c>
    </row>
    <row r="107" spans="2:105" x14ac:dyDescent="0.3">
      <c r="B107" s="430">
        <v>44048</v>
      </c>
      <c r="C107" s="431">
        <v>0.95833333333333337</v>
      </c>
      <c r="D107">
        <v>43</v>
      </c>
      <c r="E107">
        <v>44</v>
      </c>
      <c r="F107">
        <v>43</v>
      </c>
      <c r="G107">
        <v>47</v>
      </c>
      <c r="H107">
        <v>60</v>
      </c>
      <c r="I107">
        <v>42</v>
      </c>
      <c r="J107">
        <v>43</v>
      </c>
      <c r="K107">
        <v>42</v>
      </c>
      <c r="CR107" s="430">
        <v>44314</v>
      </c>
      <c r="CS107">
        <v>400</v>
      </c>
      <c r="CT107">
        <v>43</v>
      </c>
      <c r="CU107">
        <v>45</v>
      </c>
      <c r="CV107">
        <v>44</v>
      </c>
      <c r="CW107">
        <v>47</v>
      </c>
      <c r="CX107">
        <v>55</v>
      </c>
      <c r="CY107">
        <v>41</v>
      </c>
      <c r="CZ107">
        <v>44</v>
      </c>
      <c r="DA107">
        <v>42</v>
      </c>
    </row>
    <row r="108" spans="2:105" x14ac:dyDescent="0.3">
      <c r="B108" s="430">
        <v>44049</v>
      </c>
      <c r="C108" s="431">
        <v>0</v>
      </c>
      <c r="D108">
        <v>43</v>
      </c>
      <c r="E108">
        <v>44</v>
      </c>
      <c r="F108">
        <v>43</v>
      </c>
      <c r="G108">
        <v>49</v>
      </c>
      <c r="H108">
        <v>66</v>
      </c>
      <c r="I108">
        <v>42</v>
      </c>
      <c r="J108">
        <v>43</v>
      </c>
      <c r="K108">
        <v>42</v>
      </c>
      <c r="CR108" s="430">
        <v>44314</v>
      </c>
      <c r="CS108">
        <v>500</v>
      </c>
      <c r="CT108">
        <v>45</v>
      </c>
      <c r="CU108">
        <v>47</v>
      </c>
      <c r="CV108">
        <v>46</v>
      </c>
      <c r="CW108">
        <v>53</v>
      </c>
      <c r="CX108">
        <v>70</v>
      </c>
      <c r="CY108">
        <v>44</v>
      </c>
      <c r="CZ108">
        <v>45</v>
      </c>
      <c r="DA108">
        <v>44</v>
      </c>
    </row>
    <row r="109" spans="2:105" x14ac:dyDescent="0.3">
      <c r="B109" s="430">
        <v>44049</v>
      </c>
      <c r="C109" s="431">
        <v>4.1666666666666664E-2</v>
      </c>
      <c r="D109">
        <v>44</v>
      </c>
      <c r="E109">
        <v>45</v>
      </c>
      <c r="F109">
        <v>44</v>
      </c>
      <c r="G109">
        <v>49</v>
      </c>
      <c r="H109">
        <v>55</v>
      </c>
      <c r="I109">
        <v>43</v>
      </c>
      <c r="J109">
        <v>44</v>
      </c>
      <c r="K109">
        <v>44</v>
      </c>
      <c r="CR109" s="430">
        <v>44314</v>
      </c>
      <c r="CS109">
        <v>600</v>
      </c>
      <c r="CT109">
        <v>46</v>
      </c>
      <c r="CU109">
        <v>48</v>
      </c>
      <c r="CV109">
        <v>47</v>
      </c>
      <c r="CW109">
        <v>56</v>
      </c>
      <c r="CX109">
        <v>69</v>
      </c>
      <c r="CY109">
        <v>43</v>
      </c>
      <c r="CZ109">
        <v>45</v>
      </c>
      <c r="DA109">
        <v>44</v>
      </c>
    </row>
    <row r="110" spans="2:105" x14ac:dyDescent="0.3">
      <c r="B110" s="430">
        <v>44049</v>
      </c>
      <c r="C110" s="431">
        <v>8.3333333333333329E-2</v>
      </c>
      <c r="D110">
        <v>43</v>
      </c>
      <c r="E110">
        <v>44</v>
      </c>
      <c r="F110">
        <v>43</v>
      </c>
      <c r="G110">
        <v>47</v>
      </c>
      <c r="H110">
        <v>55</v>
      </c>
      <c r="I110">
        <v>42</v>
      </c>
      <c r="J110">
        <v>43</v>
      </c>
      <c r="K110">
        <v>42</v>
      </c>
      <c r="CR110" s="430">
        <v>44314</v>
      </c>
      <c r="CS110">
        <v>700</v>
      </c>
      <c r="CT110">
        <v>45</v>
      </c>
      <c r="CU110">
        <v>47</v>
      </c>
      <c r="CV110">
        <v>46</v>
      </c>
      <c r="CW110">
        <v>56</v>
      </c>
      <c r="CX110">
        <v>67</v>
      </c>
      <c r="CY110">
        <v>42</v>
      </c>
      <c r="CZ110">
        <v>46</v>
      </c>
      <c r="DA110">
        <v>44</v>
      </c>
    </row>
    <row r="111" spans="2:105" x14ac:dyDescent="0.3">
      <c r="B111" s="430">
        <v>44049</v>
      </c>
      <c r="C111" s="431">
        <v>0.125</v>
      </c>
      <c r="D111">
        <v>43</v>
      </c>
      <c r="E111">
        <v>44</v>
      </c>
      <c r="F111">
        <v>43</v>
      </c>
      <c r="G111">
        <v>45</v>
      </c>
      <c r="H111">
        <v>58</v>
      </c>
      <c r="I111">
        <v>42</v>
      </c>
      <c r="J111">
        <v>43</v>
      </c>
      <c r="K111">
        <v>43</v>
      </c>
      <c r="CR111" s="430">
        <v>44314</v>
      </c>
      <c r="CS111">
        <v>1100</v>
      </c>
      <c r="CT111">
        <v>43</v>
      </c>
      <c r="CU111">
        <v>48</v>
      </c>
      <c r="CV111">
        <v>45</v>
      </c>
      <c r="CW111">
        <v>54</v>
      </c>
      <c r="CX111">
        <v>72</v>
      </c>
      <c r="CY111">
        <v>41</v>
      </c>
      <c r="CZ111">
        <v>44</v>
      </c>
      <c r="DA111">
        <v>42</v>
      </c>
    </row>
    <row r="112" spans="2:105" x14ac:dyDescent="0.3">
      <c r="B112" s="430">
        <v>44049</v>
      </c>
      <c r="C112" s="431">
        <v>0.16666666666666666</v>
      </c>
      <c r="D112">
        <v>43</v>
      </c>
      <c r="E112">
        <v>45</v>
      </c>
      <c r="F112">
        <v>44</v>
      </c>
      <c r="G112">
        <v>48</v>
      </c>
      <c r="H112">
        <v>63</v>
      </c>
      <c r="I112">
        <v>43</v>
      </c>
      <c r="J112">
        <v>43</v>
      </c>
      <c r="K112">
        <v>43</v>
      </c>
      <c r="CR112" s="430">
        <v>44314</v>
      </c>
      <c r="CS112">
        <v>1500</v>
      </c>
      <c r="CT112">
        <v>44</v>
      </c>
      <c r="CU112">
        <v>49</v>
      </c>
      <c r="CV112">
        <v>45</v>
      </c>
      <c r="CW112">
        <v>56</v>
      </c>
      <c r="CX112">
        <v>73</v>
      </c>
      <c r="CY112">
        <v>41</v>
      </c>
      <c r="CZ112">
        <v>43</v>
      </c>
      <c r="DA112">
        <v>42</v>
      </c>
    </row>
    <row r="113" spans="2:105" x14ac:dyDescent="0.3">
      <c r="B113" s="430">
        <v>44049</v>
      </c>
      <c r="C113" s="431">
        <v>0.20833333333333334</v>
      </c>
      <c r="D113">
        <v>44</v>
      </c>
      <c r="E113">
        <v>45</v>
      </c>
      <c r="F113">
        <v>44</v>
      </c>
      <c r="G113">
        <v>54</v>
      </c>
      <c r="H113">
        <v>60</v>
      </c>
      <c r="I113">
        <v>43</v>
      </c>
      <c r="J113">
        <v>43</v>
      </c>
      <c r="K113">
        <v>43</v>
      </c>
      <c r="CR113" s="430">
        <v>44314</v>
      </c>
      <c r="CS113">
        <v>1900</v>
      </c>
      <c r="CT113">
        <v>44</v>
      </c>
      <c r="CU113">
        <v>46</v>
      </c>
      <c r="CV113">
        <v>46</v>
      </c>
      <c r="CW113">
        <v>49</v>
      </c>
      <c r="CX113">
        <v>66</v>
      </c>
      <c r="CY113">
        <v>41</v>
      </c>
      <c r="CZ113">
        <v>45</v>
      </c>
      <c r="DA113">
        <v>44</v>
      </c>
    </row>
    <row r="114" spans="2:105" x14ac:dyDescent="0.3">
      <c r="B114" s="430">
        <v>44049</v>
      </c>
      <c r="C114" s="431">
        <v>0.25</v>
      </c>
      <c r="D114">
        <v>44</v>
      </c>
      <c r="E114">
        <v>46</v>
      </c>
      <c r="F114">
        <v>45</v>
      </c>
      <c r="G114">
        <v>51</v>
      </c>
      <c r="H114">
        <v>60</v>
      </c>
      <c r="I114">
        <v>43</v>
      </c>
      <c r="J114">
        <v>44</v>
      </c>
      <c r="K114">
        <v>43</v>
      </c>
      <c r="CR114" s="430">
        <v>44314</v>
      </c>
      <c r="CS114">
        <v>2300</v>
      </c>
      <c r="CT114">
        <v>44</v>
      </c>
      <c r="CU114">
        <v>46</v>
      </c>
      <c r="CV114">
        <v>45</v>
      </c>
      <c r="CW114">
        <v>48</v>
      </c>
      <c r="CX114">
        <v>56</v>
      </c>
      <c r="CY114">
        <v>43</v>
      </c>
      <c r="CZ114">
        <v>45</v>
      </c>
      <c r="DA114">
        <v>44</v>
      </c>
    </row>
    <row r="115" spans="2:105" x14ac:dyDescent="0.3">
      <c r="B115" s="430">
        <v>44049</v>
      </c>
      <c r="C115" s="431">
        <v>0.29166666666666669</v>
      </c>
      <c r="D115">
        <v>43</v>
      </c>
      <c r="E115">
        <v>45</v>
      </c>
      <c r="F115">
        <v>44</v>
      </c>
      <c r="G115">
        <v>50</v>
      </c>
      <c r="H115">
        <v>67</v>
      </c>
      <c r="I115">
        <v>41</v>
      </c>
      <c r="J115">
        <v>44</v>
      </c>
      <c r="K115">
        <v>42</v>
      </c>
      <c r="CR115" s="430">
        <v>44315</v>
      </c>
      <c r="CS115">
        <v>0</v>
      </c>
      <c r="CT115">
        <v>43</v>
      </c>
      <c r="CU115">
        <v>43</v>
      </c>
      <c r="CV115">
        <v>43</v>
      </c>
      <c r="CW115">
        <v>46</v>
      </c>
      <c r="CX115">
        <v>53</v>
      </c>
      <c r="CY115">
        <v>41</v>
      </c>
      <c r="CZ115">
        <v>42</v>
      </c>
      <c r="DA115">
        <v>42</v>
      </c>
    </row>
    <row r="116" spans="2:105" x14ac:dyDescent="0.3">
      <c r="B116" s="430">
        <v>44049</v>
      </c>
      <c r="C116" s="431">
        <v>0.45833333333333331</v>
      </c>
      <c r="D116">
        <v>41</v>
      </c>
      <c r="E116">
        <v>45</v>
      </c>
      <c r="F116">
        <v>43</v>
      </c>
      <c r="G116">
        <v>47</v>
      </c>
      <c r="H116">
        <v>70</v>
      </c>
      <c r="I116">
        <v>38</v>
      </c>
      <c r="J116">
        <v>42</v>
      </c>
      <c r="K116">
        <v>40</v>
      </c>
      <c r="CR116" s="430">
        <v>44315</v>
      </c>
      <c r="CS116">
        <v>100</v>
      </c>
      <c r="CT116">
        <v>42</v>
      </c>
      <c r="CU116">
        <v>44</v>
      </c>
      <c r="CV116">
        <v>43</v>
      </c>
      <c r="CW116">
        <v>49</v>
      </c>
      <c r="CX116">
        <v>55</v>
      </c>
      <c r="CY116">
        <v>41</v>
      </c>
      <c r="CZ116">
        <v>42</v>
      </c>
      <c r="DA116">
        <v>41</v>
      </c>
    </row>
    <row r="117" spans="2:105" x14ac:dyDescent="0.3">
      <c r="B117" s="430">
        <v>44049</v>
      </c>
      <c r="C117" s="431">
        <v>0.625</v>
      </c>
      <c r="D117">
        <v>41</v>
      </c>
      <c r="E117">
        <v>48</v>
      </c>
      <c r="F117">
        <v>43</v>
      </c>
      <c r="G117">
        <v>48</v>
      </c>
      <c r="H117">
        <v>68</v>
      </c>
      <c r="I117">
        <v>39</v>
      </c>
      <c r="J117">
        <v>41</v>
      </c>
      <c r="K117">
        <v>40</v>
      </c>
      <c r="CR117" s="430">
        <v>44315</v>
      </c>
      <c r="CS117">
        <v>200</v>
      </c>
      <c r="CT117">
        <v>44</v>
      </c>
      <c r="CU117">
        <v>44</v>
      </c>
      <c r="CV117">
        <v>44</v>
      </c>
      <c r="CW117">
        <v>49</v>
      </c>
      <c r="CX117">
        <v>57</v>
      </c>
      <c r="CY117">
        <v>43</v>
      </c>
      <c r="CZ117">
        <v>43</v>
      </c>
      <c r="DA117">
        <v>43</v>
      </c>
    </row>
    <row r="118" spans="2:105" x14ac:dyDescent="0.3">
      <c r="B118" s="430">
        <v>44049</v>
      </c>
      <c r="C118" s="431">
        <v>0.79166666666666663</v>
      </c>
      <c r="D118">
        <v>43</v>
      </c>
      <c r="E118">
        <v>48</v>
      </c>
      <c r="F118">
        <v>44</v>
      </c>
      <c r="G118">
        <v>50</v>
      </c>
      <c r="H118">
        <v>73</v>
      </c>
      <c r="I118">
        <v>41</v>
      </c>
      <c r="J118">
        <v>43</v>
      </c>
      <c r="K118">
        <v>42</v>
      </c>
      <c r="CR118" s="430">
        <v>44315</v>
      </c>
      <c r="CS118">
        <v>300</v>
      </c>
      <c r="CT118">
        <v>44</v>
      </c>
      <c r="CU118">
        <v>45</v>
      </c>
      <c r="CV118">
        <v>44</v>
      </c>
      <c r="CW118">
        <v>47</v>
      </c>
      <c r="CX118">
        <v>52</v>
      </c>
      <c r="CY118">
        <v>42</v>
      </c>
      <c r="CZ118">
        <v>44</v>
      </c>
      <c r="DA118">
        <v>43</v>
      </c>
    </row>
    <row r="119" spans="2:105" x14ac:dyDescent="0.3">
      <c r="B119" s="430">
        <v>44049</v>
      </c>
      <c r="C119" s="431">
        <v>0.95833333333333337</v>
      </c>
      <c r="D119">
        <v>43</v>
      </c>
      <c r="E119">
        <v>44</v>
      </c>
      <c r="F119">
        <v>43</v>
      </c>
      <c r="G119">
        <v>48</v>
      </c>
      <c r="H119">
        <v>49</v>
      </c>
      <c r="I119">
        <v>42</v>
      </c>
      <c r="J119">
        <v>42</v>
      </c>
      <c r="K119">
        <v>42</v>
      </c>
      <c r="CR119" s="430">
        <v>44315</v>
      </c>
      <c r="CS119">
        <v>400</v>
      </c>
      <c r="CT119">
        <v>45</v>
      </c>
      <c r="CU119">
        <v>46</v>
      </c>
      <c r="CV119">
        <v>45</v>
      </c>
      <c r="CW119">
        <v>52</v>
      </c>
      <c r="CX119">
        <v>55</v>
      </c>
      <c r="CY119">
        <v>44</v>
      </c>
      <c r="CZ119">
        <v>45</v>
      </c>
      <c r="DA119">
        <v>44</v>
      </c>
    </row>
    <row r="120" spans="2:105" x14ac:dyDescent="0.3">
      <c r="B120" s="430">
        <v>44050</v>
      </c>
      <c r="C120" s="431">
        <v>0</v>
      </c>
      <c r="D120">
        <v>43</v>
      </c>
      <c r="E120">
        <v>44</v>
      </c>
      <c r="F120">
        <v>43</v>
      </c>
      <c r="G120">
        <v>48</v>
      </c>
      <c r="H120">
        <v>61</v>
      </c>
      <c r="I120">
        <v>42</v>
      </c>
      <c r="J120">
        <v>42</v>
      </c>
      <c r="K120">
        <v>42</v>
      </c>
      <c r="CR120" s="430">
        <v>44315</v>
      </c>
      <c r="CS120">
        <v>500</v>
      </c>
      <c r="CT120">
        <v>46</v>
      </c>
      <c r="CU120">
        <v>49</v>
      </c>
      <c r="CV120">
        <v>48</v>
      </c>
      <c r="CW120">
        <v>52</v>
      </c>
      <c r="CX120">
        <v>72</v>
      </c>
      <c r="CY120">
        <v>45</v>
      </c>
      <c r="CZ120">
        <v>47</v>
      </c>
      <c r="DA120">
        <v>46</v>
      </c>
    </row>
    <row r="121" spans="2:105" x14ac:dyDescent="0.3">
      <c r="B121" s="430">
        <v>44050</v>
      </c>
      <c r="C121" s="431">
        <v>4.1666666666666664E-2</v>
      </c>
      <c r="D121">
        <v>42</v>
      </c>
      <c r="E121">
        <v>43</v>
      </c>
      <c r="F121">
        <v>43</v>
      </c>
      <c r="G121">
        <v>47</v>
      </c>
      <c r="H121">
        <v>50</v>
      </c>
      <c r="I121">
        <v>41</v>
      </c>
      <c r="J121">
        <v>42</v>
      </c>
      <c r="K121">
        <v>41</v>
      </c>
      <c r="CR121" s="430">
        <v>44315</v>
      </c>
      <c r="CS121">
        <v>600</v>
      </c>
      <c r="CT121">
        <v>48</v>
      </c>
      <c r="CU121">
        <v>51</v>
      </c>
      <c r="CV121">
        <v>50</v>
      </c>
      <c r="CW121">
        <v>59</v>
      </c>
      <c r="CX121">
        <v>63</v>
      </c>
      <c r="CY121">
        <v>46</v>
      </c>
      <c r="CZ121">
        <v>47</v>
      </c>
      <c r="DA121">
        <v>47</v>
      </c>
    </row>
    <row r="122" spans="2:105" x14ac:dyDescent="0.3">
      <c r="B122" s="430">
        <v>44050</v>
      </c>
      <c r="C122" s="431">
        <v>8.3333333333333329E-2</v>
      </c>
      <c r="D122">
        <v>43</v>
      </c>
      <c r="E122">
        <v>43</v>
      </c>
      <c r="F122">
        <v>43</v>
      </c>
      <c r="G122">
        <v>46</v>
      </c>
      <c r="H122">
        <v>48</v>
      </c>
      <c r="I122">
        <v>42</v>
      </c>
      <c r="J122">
        <v>42</v>
      </c>
      <c r="K122">
        <v>42</v>
      </c>
      <c r="CR122" s="430">
        <v>44315</v>
      </c>
      <c r="CS122">
        <v>700</v>
      </c>
      <c r="CT122">
        <v>47</v>
      </c>
      <c r="CU122">
        <v>51</v>
      </c>
      <c r="CV122">
        <v>49</v>
      </c>
      <c r="CW122">
        <v>58</v>
      </c>
      <c r="CX122">
        <v>71</v>
      </c>
      <c r="CY122">
        <v>45</v>
      </c>
      <c r="CZ122">
        <v>48</v>
      </c>
      <c r="DA122">
        <v>46</v>
      </c>
    </row>
    <row r="123" spans="2:105" x14ac:dyDescent="0.3">
      <c r="B123" s="430">
        <v>44050</v>
      </c>
      <c r="C123" s="431">
        <v>0.125</v>
      </c>
      <c r="D123">
        <v>44</v>
      </c>
      <c r="E123">
        <v>44</v>
      </c>
      <c r="F123">
        <v>44</v>
      </c>
      <c r="G123">
        <v>47</v>
      </c>
      <c r="H123">
        <v>53</v>
      </c>
      <c r="I123">
        <v>42</v>
      </c>
      <c r="J123">
        <v>43</v>
      </c>
      <c r="K123">
        <v>43</v>
      </c>
      <c r="CR123" s="430">
        <v>44315</v>
      </c>
      <c r="CS123">
        <v>1100</v>
      </c>
      <c r="CT123">
        <v>44</v>
      </c>
      <c r="CU123">
        <v>48</v>
      </c>
      <c r="CV123">
        <v>46</v>
      </c>
      <c r="CW123">
        <v>55</v>
      </c>
      <c r="CX123">
        <v>67</v>
      </c>
      <c r="CY123">
        <v>41</v>
      </c>
      <c r="CZ123">
        <v>46</v>
      </c>
      <c r="DA123">
        <v>44</v>
      </c>
    </row>
    <row r="124" spans="2:105" x14ac:dyDescent="0.3">
      <c r="B124" s="430">
        <v>44050</v>
      </c>
      <c r="C124" s="431">
        <v>0.16666666666666666</v>
      </c>
      <c r="D124">
        <v>44</v>
      </c>
      <c r="E124">
        <v>44</v>
      </c>
      <c r="F124">
        <v>44</v>
      </c>
      <c r="G124">
        <v>47</v>
      </c>
      <c r="H124">
        <v>52</v>
      </c>
      <c r="I124">
        <v>43</v>
      </c>
      <c r="J124">
        <v>43</v>
      </c>
      <c r="K124">
        <v>43</v>
      </c>
    </row>
    <row r="125" spans="2:105" x14ac:dyDescent="0.3">
      <c r="B125" s="430">
        <v>44050</v>
      </c>
      <c r="C125" s="431">
        <v>0.20833333333333334</v>
      </c>
      <c r="D125">
        <v>43</v>
      </c>
      <c r="E125">
        <v>46</v>
      </c>
      <c r="F125">
        <v>44</v>
      </c>
      <c r="G125">
        <v>52</v>
      </c>
      <c r="H125">
        <v>65</v>
      </c>
      <c r="I125">
        <v>42</v>
      </c>
      <c r="J125">
        <v>43</v>
      </c>
      <c r="K125">
        <v>43</v>
      </c>
    </row>
    <row r="126" spans="2:105" x14ac:dyDescent="0.3">
      <c r="B126" s="430">
        <v>44050</v>
      </c>
      <c r="C126" s="431">
        <v>0.25</v>
      </c>
      <c r="D126">
        <v>44</v>
      </c>
      <c r="E126">
        <v>46</v>
      </c>
      <c r="F126">
        <v>45</v>
      </c>
      <c r="G126">
        <v>54</v>
      </c>
      <c r="H126">
        <v>65</v>
      </c>
      <c r="I126">
        <v>42</v>
      </c>
      <c r="J126">
        <v>43</v>
      </c>
      <c r="K126">
        <v>43</v>
      </c>
    </row>
    <row r="127" spans="2:105" x14ac:dyDescent="0.3">
      <c r="B127" s="430">
        <v>44050</v>
      </c>
      <c r="C127" s="431">
        <v>0.29166666666666669</v>
      </c>
      <c r="D127">
        <v>43</v>
      </c>
      <c r="E127">
        <v>45</v>
      </c>
      <c r="F127">
        <v>44</v>
      </c>
      <c r="G127">
        <v>51</v>
      </c>
      <c r="H127">
        <v>65</v>
      </c>
      <c r="I127">
        <v>40</v>
      </c>
      <c r="J127">
        <v>42</v>
      </c>
      <c r="K127">
        <v>41</v>
      </c>
    </row>
    <row r="128" spans="2:105" x14ac:dyDescent="0.3">
      <c r="B128" s="430">
        <v>44050</v>
      </c>
      <c r="C128" s="431">
        <v>0.45833333333333331</v>
      </c>
      <c r="D128">
        <v>43</v>
      </c>
      <c r="E128">
        <v>44</v>
      </c>
      <c r="F128">
        <v>44</v>
      </c>
      <c r="G128">
        <v>53</v>
      </c>
      <c r="H128">
        <v>62</v>
      </c>
      <c r="I128">
        <v>40</v>
      </c>
      <c r="J128">
        <v>42</v>
      </c>
      <c r="K128">
        <v>41</v>
      </c>
    </row>
  </sheetData>
  <mergeCells count="5">
    <mergeCell ref="AN7:AN12"/>
    <mergeCell ref="AN13:AN18"/>
    <mergeCell ref="AN19:AN24"/>
    <mergeCell ref="AN25:AN30"/>
    <mergeCell ref="AN31:AN36"/>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89C27-F8B3-4C6B-A5F7-E097A79F19DB}">
  <dimension ref="C2"/>
  <sheetViews>
    <sheetView workbookViewId="0">
      <selection activeCell="C4" sqref="C4:C76"/>
    </sheetView>
  </sheetViews>
  <sheetFormatPr defaultRowHeight="14.4" x14ac:dyDescent="0.3"/>
  <sheetData>
    <row r="2" spans="3:3" x14ac:dyDescent="0.3">
      <c r="C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26acc6674aee07967c2d3d69ead09330">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97dfe1ac631c29bddd4259cfe71274c0"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2023-09-04T23:00:00+00:00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epr-bn6137ik</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N/A - Do not select for New Permits</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BN6137IK</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Dairy Crest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2023-09-04T23:00:00+00:00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PL32 9XW</FacilityAddressPostcode>
    <TaxCatchAll xmlns="662745e8-e224-48e8-a2e3-254862b8c2f5">
      <Value>181</Value>
      <Value>12</Value>
      <Value>10</Value>
      <Value>9</Value>
      <Value>38</Value>
    </TaxCatchAll>
    <ExternalAuthor xmlns="eebef177-55b5-4448-a5fb-28ea454417ee">Dairy Crest Ltd </ExternalAuthor>
    <SiteName xmlns="eebef177-55b5-4448-a5fb-28ea454417ee">Davidstow Creamery</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f2b7f3ca-46f3-45f8-8338-025c3a7cf089">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Davidstow Creamery  Davidstow   Camelford  Cornwall   PL32 9XW</FacilityAddress>
  </documentManagement>
</p:properties>
</file>

<file path=customXml/itemProps1.xml><?xml version="1.0" encoding="utf-8"?>
<ds:datastoreItem xmlns:ds="http://schemas.openxmlformats.org/officeDocument/2006/customXml" ds:itemID="{E6278AF0-ED0E-41C7-BEB8-5BDD059FE280}"/>
</file>

<file path=customXml/itemProps2.xml><?xml version="1.0" encoding="utf-8"?>
<ds:datastoreItem xmlns:ds="http://schemas.openxmlformats.org/officeDocument/2006/customXml" ds:itemID="{19B705B7-1FC6-4BAE-ABFD-9F3710B07A60}"/>
</file>

<file path=customXml/itemProps3.xml><?xml version="1.0" encoding="utf-8"?>
<ds:datastoreItem xmlns:ds="http://schemas.openxmlformats.org/officeDocument/2006/customXml" ds:itemID="{89575059-1317-4833-B29B-955C95702F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 KEY</vt:lpstr>
      <vt:lpstr>Sources Scoped IN or OUT</vt:lpstr>
      <vt:lpstr>Hepworth 2020 - Creamery Meas</vt:lpstr>
      <vt:lpstr>Hepworth 2021 - Creamery Meas</vt:lpstr>
      <vt:lpstr>Hepworth 2 Source Data-Creamery</vt:lpstr>
      <vt:lpstr>Hepworth 1 Source Data - WPF</vt:lpstr>
      <vt:lpstr>Hepworth 3 Source Data - WPF</vt:lpstr>
      <vt:lpstr>Hepworth 4 Source Data - WPF</vt:lpstr>
      <vt:lpstr>Hepworth 2020 - WPF Meas</vt:lpstr>
      <vt:lpstr>Hepworth 2021 - WPF Meas</vt:lpstr>
      <vt:lpstr>WSP 2022 Surey - Tertiary Filts</vt:lpstr>
      <vt:lpstr>Agitator and Top Mixer</vt:lpstr>
      <vt:lpstr>Creamery #2</vt:lpstr>
      <vt:lpstr>Creamery #3</vt:lpstr>
      <vt:lpstr>Creamery #5</vt:lpstr>
      <vt:lpstr>Lagoon OCU</vt:lpstr>
      <vt:lpstr>BT1 and Divert Tank OCU</vt:lpstr>
      <vt:lpstr>Downstream Tertiary Filters</vt:lpstr>
      <vt:lpstr>DAFS</vt:lpstr>
      <vt:lpstr>BT 1Landia Pumps</vt:lpstr>
      <vt:lpstr>Surface Directivities</vt:lpstr>
      <vt:lpstr>Hepworth Tabled Baseline Data</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Powlson, James</dc:creator>
  <cp:lastModifiedBy>Powlson, James</cp:lastModifiedBy>
  <dcterms:created xsi:type="dcterms:W3CDTF">2022-03-29T13:22:49Z</dcterms:created>
  <dcterms:modified xsi:type="dcterms:W3CDTF">2023-08-18T16:42:09Z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0x0101000E9AD557692E154F9D2697C8C6432F76006D4D92D51675A442A00CEFF055B17D24</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9;#N/A - Do not select for New Permits|0430e4c2-ee0a-4b2d-9af6-df735aafbcb2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Class">
    <vt:lpwstr/>
  </property>
  <property fmtid="{D5CDD505-2E9C-101B-9397-08002B2CF9AE}" pid="16" name="SysUpdateNoER">
    <vt:lpwstr>No</vt:lpwstr>
  </property>
</Properties>
</file>