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jones2\Documents\To send\"/>
    </mc:Choice>
  </mc:AlternateContent>
  <xr:revisionPtr revIDLastSave="0" documentId="8_{200DBDF0-5029-48BE-9F50-B4ABA32BB8F7}" xr6:coauthVersionLast="47" xr6:coauthVersionMax="47" xr10:uidLastSave="{00000000-0000-0000-0000-000000000000}"/>
  <bookViews>
    <workbookView xWindow="-114" yWindow="-114" windowWidth="27602" windowHeight="14927" tabRatio="749" xr2:uid="{7F39994F-4D17-4C62-8D0D-3D27CDC98128}"/>
  </bookViews>
  <sheets>
    <sheet name="Geology" sheetId="1" r:id="rId1"/>
    <sheet name="Levels" sheetId="11" r:id="rId2"/>
    <sheet name="GW Levels" sheetId="14" r:id="rId3"/>
    <sheet name="Up" sheetId="2" r:id="rId4"/>
    <sheet name="Down" sheetId="10" r:id="rId5"/>
    <sheet name="Combined" sheetId="13" r:id="rId6"/>
    <sheet name="Chloride" sheetId="16" r:id="rId7"/>
    <sheet name="Cl Graph" sheetId="23" r:id="rId8"/>
    <sheet name="Amm N" sheetId="17" r:id="rId9"/>
    <sheet name="Amm N Graph" sheetId="24" r:id="rId10"/>
    <sheet name="Sulphate" sheetId="19" r:id="rId11"/>
    <sheet name="Sulphate Graph" sheetId="25" r:id="rId12"/>
    <sheet name="Nickel" sheetId="21" r:id="rId13"/>
    <sheet name="Nickel Graph" sheetId="26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" i="2" l="1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3" i="2"/>
  <c r="AF45" i="10"/>
  <c r="AE45" i="10"/>
  <c r="AD45" i="10"/>
  <c r="AF44" i="10"/>
  <c r="AE44" i="10"/>
  <c r="AD44" i="10"/>
  <c r="AF43" i="10"/>
  <c r="AE43" i="10"/>
  <c r="AD43" i="10"/>
  <c r="AE42" i="10"/>
  <c r="AD42" i="10"/>
  <c r="AF41" i="10"/>
  <c r="AE41" i="10"/>
  <c r="AD41" i="10"/>
  <c r="AF40" i="10"/>
  <c r="AE40" i="10"/>
  <c r="AD40" i="10"/>
  <c r="AF39" i="10"/>
  <c r="AE39" i="10"/>
  <c r="AD39" i="10"/>
  <c r="AF38" i="10"/>
  <c r="AE38" i="10"/>
  <c r="AD38" i="10"/>
  <c r="AF37" i="10"/>
  <c r="AE37" i="10"/>
  <c r="AD37" i="10"/>
  <c r="AE36" i="10"/>
  <c r="AD36" i="10"/>
  <c r="AF35" i="10"/>
  <c r="AE35" i="10"/>
  <c r="AD35" i="10"/>
  <c r="AF34" i="10"/>
  <c r="AE34" i="10"/>
  <c r="AD34" i="10"/>
  <c r="AF33" i="10"/>
  <c r="AE33" i="10"/>
  <c r="AD33" i="10"/>
  <c r="AF32" i="10"/>
  <c r="AE32" i="10"/>
  <c r="AD32" i="10"/>
  <c r="AF31" i="10"/>
  <c r="AE31" i="10"/>
  <c r="AD31" i="10"/>
  <c r="AF30" i="10"/>
  <c r="AE30" i="10"/>
  <c r="AD30" i="10"/>
  <c r="AF29" i="10"/>
  <c r="AE29" i="10"/>
  <c r="AD29" i="10"/>
  <c r="AF28" i="10"/>
  <c r="AE28" i="10"/>
  <c r="AD28" i="10"/>
  <c r="AF27" i="10"/>
  <c r="AE27" i="10"/>
  <c r="AD27" i="10"/>
  <c r="AF26" i="10"/>
  <c r="AE26" i="10"/>
  <c r="AD26" i="10"/>
  <c r="AF25" i="10"/>
  <c r="AE25" i="10"/>
  <c r="AD25" i="10"/>
  <c r="AF22" i="10"/>
  <c r="AE22" i="10"/>
  <c r="AD22" i="10"/>
  <c r="AF21" i="10"/>
  <c r="AE21" i="10"/>
  <c r="AD21" i="10"/>
  <c r="AF20" i="10"/>
  <c r="AE20" i="10"/>
  <c r="AD20" i="10"/>
  <c r="AE19" i="10"/>
  <c r="AD19" i="10"/>
  <c r="AF18" i="10"/>
  <c r="AE18" i="10"/>
  <c r="AD18" i="10"/>
  <c r="AF17" i="10"/>
  <c r="AE17" i="10"/>
  <c r="AD17" i="10"/>
  <c r="AF16" i="10"/>
  <c r="AE16" i="10"/>
  <c r="AD16" i="10"/>
  <c r="AF15" i="10"/>
  <c r="AE15" i="10"/>
  <c r="AD15" i="10"/>
  <c r="AF14" i="10"/>
  <c r="AE14" i="10"/>
  <c r="AD14" i="10"/>
  <c r="AE13" i="10"/>
  <c r="AD13" i="10"/>
  <c r="AF12" i="10"/>
  <c r="AE12" i="10"/>
  <c r="AD12" i="10"/>
  <c r="AF11" i="10"/>
  <c r="AE11" i="10"/>
  <c r="AD11" i="10"/>
  <c r="AF10" i="10"/>
  <c r="AE10" i="10"/>
  <c r="AD10" i="10"/>
  <c r="AF9" i="10"/>
  <c r="AE9" i="10"/>
  <c r="AD9" i="10"/>
  <c r="AF8" i="10"/>
  <c r="AE8" i="10"/>
  <c r="AD8" i="10"/>
  <c r="AF7" i="10"/>
  <c r="AE7" i="10"/>
  <c r="AD7" i="10"/>
  <c r="AE6" i="10"/>
  <c r="AD6" i="10"/>
  <c r="AF5" i="10"/>
  <c r="AE5" i="10"/>
  <c r="AD5" i="10"/>
  <c r="AF4" i="10"/>
  <c r="AE4" i="10"/>
  <c r="AD4" i="10"/>
  <c r="AF3" i="10"/>
  <c r="AE3" i="10"/>
  <c r="AD3" i="10"/>
  <c r="AF2" i="10"/>
  <c r="AE2" i="10"/>
  <c r="AD2" i="10"/>
  <c r="AF45" i="2"/>
  <c r="AE45" i="2"/>
  <c r="AD45" i="2"/>
  <c r="AF44" i="2"/>
  <c r="AE44" i="2"/>
  <c r="AD44" i="2"/>
  <c r="AF43" i="2"/>
  <c r="AE43" i="2"/>
  <c r="AD43" i="2"/>
  <c r="AE42" i="2"/>
  <c r="AD42" i="2"/>
  <c r="AF41" i="2"/>
  <c r="AE41" i="2"/>
  <c r="AD41" i="2"/>
  <c r="AF40" i="2"/>
  <c r="AE40" i="2"/>
  <c r="AD40" i="2"/>
  <c r="AF39" i="2"/>
  <c r="AE39" i="2"/>
  <c r="AD39" i="2"/>
  <c r="AF38" i="2"/>
  <c r="AE38" i="2"/>
  <c r="AD38" i="2"/>
  <c r="AF37" i="2"/>
  <c r="AE37" i="2"/>
  <c r="AD37" i="2"/>
  <c r="AE36" i="2"/>
  <c r="AD36" i="2"/>
  <c r="AF35" i="2"/>
  <c r="AE35" i="2"/>
  <c r="AD35" i="2"/>
  <c r="AF34" i="2"/>
  <c r="AE34" i="2"/>
  <c r="AD34" i="2"/>
  <c r="AF33" i="2"/>
  <c r="AE33" i="2"/>
  <c r="AD33" i="2"/>
  <c r="AF32" i="2"/>
  <c r="AE32" i="2"/>
  <c r="AD32" i="2"/>
  <c r="AF31" i="2"/>
  <c r="AE31" i="2"/>
  <c r="AD31" i="2"/>
  <c r="AF30" i="2"/>
  <c r="AE30" i="2"/>
  <c r="AD30" i="2"/>
  <c r="AF29" i="2"/>
  <c r="AE29" i="2"/>
  <c r="AD29" i="2"/>
  <c r="AF28" i="2"/>
  <c r="AE28" i="2"/>
  <c r="AD28" i="2"/>
  <c r="AF27" i="2"/>
  <c r="AE27" i="2"/>
  <c r="AD27" i="2"/>
  <c r="AF26" i="2"/>
  <c r="AE26" i="2"/>
  <c r="AD26" i="2"/>
  <c r="AD6" i="2"/>
  <c r="AE6" i="2"/>
  <c r="AF6" i="2"/>
  <c r="AD7" i="2"/>
  <c r="AE7" i="2"/>
  <c r="AF7" i="2"/>
  <c r="AD8" i="2"/>
  <c r="AE8" i="2"/>
  <c r="AF8" i="2"/>
  <c r="AD9" i="2"/>
  <c r="AE9" i="2"/>
  <c r="AF9" i="2"/>
  <c r="AD10" i="2"/>
  <c r="AE10" i="2"/>
  <c r="AF10" i="2"/>
  <c r="AD11" i="2"/>
  <c r="AE11" i="2"/>
  <c r="AF11" i="2"/>
  <c r="AD12" i="2"/>
  <c r="AE12" i="2"/>
  <c r="AF12" i="2"/>
  <c r="AD13" i="2"/>
  <c r="AE13" i="2"/>
  <c r="AF13" i="2"/>
  <c r="AD14" i="2"/>
  <c r="AE14" i="2"/>
  <c r="AF14" i="2"/>
  <c r="AD15" i="2"/>
  <c r="AE15" i="2"/>
  <c r="AF15" i="2"/>
  <c r="AD16" i="2"/>
  <c r="AE16" i="2"/>
  <c r="AF16" i="2"/>
  <c r="AD17" i="2"/>
  <c r="AE17" i="2"/>
  <c r="AF17" i="2"/>
  <c r="AD18" i="2"/>
  <c r="AE18" i="2"/>
  <c r="AF18" i="2"/>
  <c r="AD19" i="2"/>
  <c r="AE19" i="2"/>
  <c r="AF19" i="2"/>
  <c r="AD20" i="2"/>
  <c r="AE20" i="2"/>
  <c r="AF20" i="2"/>
  <c r="AD21" i="2"/>
  <c r="AE21" i="2"/>
  <c r="AF21" i="2"/>
  <c r="AD22" i="2"/>
  <c r="AE22" i="2"/>
  <c r="AF22" i="2"/>
  <c r="AF5" i="2"/>
  <c r="AE5" i="2"/>
  <c r="AD5" i="2"/>
  <c r="AF4" i="2"/>
  <c r="AE4" i="2"/>
  <c r="AD4" i="2"/>
  <c r="AF3" i="2"/>
  <c r="AE3" i="2"/>
  <c r="AD3" i="2"/>
  <c r="AG7" i="21"/>
  <c r="AG7" i="19"/>
  <c r="AG4" i="19"/>
  <c r="AG5" i="19"/>
  <c r="AG6" i="19"/>
  <c r="AG3" i="19"/>
  <c r="AH4" i="19"/>
  <c r="AH5" i="19"/>
  <c r="AH6" i="19"/>
  <c r="AH3" i="19"/>
  <c r="AG7" i="17"/>
  <c r="AH4" i="17"/>
  <c r="AH5" i="17"/>
  <c r="AH6" i="17"/>
  <c r="AH3" i="17"/>
  <c r="AH6" i="16"/>
  <c r="AH5" i="16"/>
  <c r="AG5" i="16"/>
  <c r="AG7" i="16"/>
  <c r="AH7" i="16"/>
  <c r="AB7" i="21"/>
  <c r="AA7" i="21"/>
  <c r="Z7" i="21"/>
  <c r="Y7" i="21"/>
  <c r="X7" i="21"/>
  <c r="W7" i="21"/>
  <c r="V7" i="21"/>
  <c r="U7" i="21"/>
  <c r="T7" i="21"/>
  <c r="AC4" i="21"/>
  <c r="AD4" i="21"/>
  <c r="AE4" i="21"/>
  <c r="AF4" i="21"/>
  <c r="AC5" i="21"/>
  <c r="AD5" i="21"/>
  <c r="AE5" i="21"/>
  <c r="AH5" i="21" s="1"/>
  <c r="AF5" i="21"/>
  <c r="AC6" i="21"/>
  <c r="AD6" i="21"/>
  <c r="AE6" i="21"/>
  <c r="AF6" i="21"/>
  <c r="AF3" i="21"/>
  <c r="AE3" i="21"/>
  <c r="AD3" i="21"/>
  <c r="AC3" i="21"/>
  <c r="AC4" i="19"/>
  <c r="AD4" i="19"/>
  <c r="AE4" i="19"/>
  <c r="AF4" i="19"/>
  <c r="AC5" i="19"/>
  <c r="AD5" i="19"/>
  <c r="AE5" i="19"/>
  <c r="AF5" i="19"/>
  <c r="AC6" i="19"/>
  <c r="AD6" i="19"/>
  <c r="AE6" i="19"/>
  <c r="AF6" i="19"/>
  <c r="AF3" i="19"/>
  <c r="AE3" i="19"/>
  <c r="AD3" i="19"/>
  <c r="AC3" i="19"/>
  <c r="AC4" i="17"/>
  <c r="AD4" i="17"/>
  <c r="AE4" i="17"/>
  <c r="AF4" i="17"/>
  <c r="AC5" i="17"/>
  <c r="AD5" i="17"/>
  <c r="AE5" i="17"/>
  <c r="AF5" i="17"/>
  <c r="AC6" i="17"/>
  <c r="AD6" i="17"/>
  <c r="AE6" i="17"/>
  <c r="AF6" i="17"/>
  <c r="AF3" i="17"/>
  <c r="AE3" i="17"/>
  <c r="AD3" i="17"/>
  <c r="AC3" i="17"/>
  <c r="AC4" i="16"/>
  <c r="AD4" i="16"/>
  <c r="AE4" i="16"/>
  <c r="AH4" i="16" s="1"/>
  <c r="AF4" i="16"/>
  <c r="AC5" i="16"/>
  <c r="AD5" i="16"/>
  <c r="AE5" i="16"/>
  <c r="AF5" i="16"/>
  <c r="AC6" i="16"/>
  <c r="AD6" i="16"/>
  <c r="AE6" i="16"/>
  <c r="AF6" i="16"/>
  <c r="AF3" i="16"/>
  <c r="AE3" i="16"/>
  <c r="AD3" i="16"/>
  <c r="AC3" i="16"/>
  <c r="AC3" i="11"/>
  <c r="AC4" i="11"/>
  <c r="AC5" i="11"/>
  <c r="AC2" i="11"/>
  <c r="AH4" i="21" l="1"/>
  <c r="AH7" i="19"/>
  <c r="AH3" i="16"/>
  <c r="AG3" i="16"/>
  <c r="AG6" i="21"/>
  <c r="AH6" i="21"/>
  <c r="AH7" i="21" s="1"/>
  <c r="AH3" i="21"/>
  <c r="AG3" i="21"/>
  <c r="AG4" i="21"/>
  <c r="AG5" i="21"/>
  <c r="AG5" i="17"/>
  <c r="AG6" i="17"/>
  <c r="AG3" i="17"/>
  <c r="AG4" i="17"/>
  <c r="AG4" i="16"/>
  <c r="AG6" i="16"/>
  <c r="AH7" i="17" l="1"/>
  <c r="M7" i="17" s="1"/>
  <c r="J7" i="19"/>
  <c r="X7" i="19"/>
  <c r="W7" i="19"/>
  <c r="V7" i="19"/>
  <c r="U7" i="19"/>
  <c r="T7" i="19"/>
  <c r="AB7" i="19"/>
  <c r="AA7" i="19"/>
  <c r="Z7" i="19"/>
  <c r="Y7" i="19"/>
  <c r="U7" i="16"/>
  <c r="X7" i="16"/>
  <c r="AB7" i="16"/>
  <c r="W7" i="16"/>
  <c r="Y7" i="16"/>
  <c r="T7" i="16"/>
  <c r="V7" i="16"/>
  <c r="Z7" i="16"/>
  <c r="AA7" i="16"/>
  <c r="C7" i="21"/>
  <c r="S7" i="21"/>
  <c r="R7" i="21"/>
  <c r="Q7" i="21"/>
  <c r="P7" i="21"/>
  <c r="N7" i="21"/>
  <c r="M7" i="21"/>
  <c r="K7" i="21"/>
  <c r="I7" i="21"/>
  <c r="G7" i="21"/>
  <c r="B7" i="21"/>
  <c r="O7" i="21"/>
  <c r="L7" i="21"/>
  <c r="H7" i="21"/>
  <c r="F7" i="21"/>
  <c r="D7" i="21"/>
  <c r="J7" i="21"/>
  <c r="E7" i="21"/>
  <c r="L7" i="19"/>
  <c r="N7" i="19"/>
  <c r="R7" i="19"/>
  <c r="D7" i="19"/>
  <c r="F7" i="19"/>
  <c r="M7" i="19"/>
  <c r="O7" i="19"/>
  <c r="B7" i="19"/>
  <c r="C7" i="19"/>
  <c r="E7" i="19"/>
  <c r="G7" i="19"/>
  <c r="H7" i="19"/>
  <c r="K7" i="19"/>
  <c r="Q7" i="19"/>
  <c r="S7" i="19"/>
  <c r="P7" i="19"/>
  <c r="I7" i="19"/>
  <c r="C7" i="16"/>
  <c r="D7" i="16"/>
  <c r="E7" i="16"/>
  <c r="F7" i="16"/>
  <c r="G7" i="16"/>
  <c r="J7" i="16"/>
  <c r="K7" i="16"/>
  <c r="L7" i="16"/>
  <c r="M7" i="16"/>
  <c r="N7" i="16"/>
  <c r="O7" i="16"/>
  <c r="P7" i="16"/>
  <c r="Q7" i="16"/>
  <c r="R7" i="16"/>
  <c r="S7" i="16"/>
  <c r="B7" i="16"/>
  <c r="H7" i="16"/>
  <c r="I7" i="16"/>
  <c r="U7" i="17" l="1"/>
  <c r="Y7" i="17"/>
  <c r="R7" i="17"/>
  <c r="B7" i="17"/>
  <c r="AB7" i="17"/>
  <c r="T7" i="17"/>
  <c r="E7" i="17"/>
  <c r="F7" i="17"/>
  <c r="G7" i="17"/>
  <c r="K7" i="17"/>
  <c r="V7" i="17"/>
  <c r="X7" i="17"/>
  <c r="N7" i="17"/>
  <c r="O7" i="17"/>
  <c r="P7" i="17"/>
  <c r="Z7" i="17"/>
  <c r="AA7" i="17"/>
  <c r="C7" i="17"/>
  <c r="D7" i="17"/>
  <c r="W7" i="17"/>
  <c r="H7" i="17"/>
  <c r="I7" i="17"/>
  <c r="J7" i="17"/>
  <c r="L7" i="17"/>
  <c r="Q7" i="17"/>
  <c r="S7" i="17"/>
  <c r="H5" i="1"/>
  <c r="H6" i="1"/>
  <c r="H7" i="1"/>
  <c r="H4" i="1"/>
  <c r="F4" i="1"/>
  <c r="F5" i="1"/>
  <c r="F6" i="1"/>
  <c r="F7" i="1"/>
  <c r="F8" i="1"/>
  <c r="F3" i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<sst xmlns="http://schemas.openxmlformats.org/spreadsheetml/2006/main" count="1372" uniqueCount="79">
  <si>
    <t>Location</t>
  </si>
  <si>
    <t>Location GL (mAOD)</t>
  </si>
  <si>
    <t xml:space="preserve"> Topsoil and Weathered bedrock</t>
  </si>
  <si>
    <t>Northampton Sand</t>
  </si>
  <si>
    <t>Whitby Mudstone</t>
  </si>
  <si>
    <t>Depth to base (m)</t>
  </si>
  <si>
    <t>Base Level (mAOD)</t>
  </si>
  <si>
    <t>BH01</t>
  </si>
  <si>
    <t>ne</t>
  </si>
  <si>
    <t>BH02</t>
  </si>
  <si>
    <t>BH03</t>
  </si>
  <si>
    <t>BH04</t>
  </si>
  <si>
    <t>BH05</t>
  </si>
  <si>
    <t>BH06</t>
  </si>
  <si>
    <t>1.8.23</t>
  </si>
  <si>
    <t>6.9.23</t>
  </si>
  <si>
    <t>9.10.23</t>
  </si>
  <si>
    <t>6.11.23</t>
  </si>
  <si>
    <t>4.12.23</t>
  </si>
  <si>
    <t>8.1.24</t>
  </si>
  <si>
    <t>5.2.24</t>
  </si>
  <si>
    <t>4.3.24</t>
  </si>
  <si>
    <t>3.4.24</t>
  </si>
  <si>
    <t>Average</t>
  </si>
  <si>
    <t>BH 1</t>
  </si>
  <si>
    <t>BH 3</t>
  </si>
  <si>
    <t>BH 4</t>
  </si>
  <si>
    <t>BH 6</t>
  </si>
  <si>
    <t>BH1</t>
  </si>
  <si>
    <t>Total</t>
  </si>
  <si>
    <t>Parameter</t>
  </si>
  <si>
    <t>Units</t>
  </si>
  <si>
    <t>Minimum</t>
  </si>
  <si>
    <t>Maximum</t>
  </si>
  <si>
    <t>Mean</t>
  </si>
  <si>
    <t>Electrical Conductivity</t>
  </si>
  <si>
    <t>µS/cm</t>
  </si>
  <si>
    <t>Alkalinity (Total)</t>
  </si>
  <si>
    <t>mg/l</t>
  </si>
  <si>
    <t>Chloride</t>
  </si>
  <si>
    <t>Ammonia (Free)</t>
  </si>
  <si>
    <t>&lt; 0.050</t>
  </si>
  <si>
    <t>Ammoniacal Nitrogen</t>
  </si>
  <si>
    <t>Sulphate</t>
  </si>
  <si>
    <t>Calcium</t>
  </si>
  <si>
    <t>Potassium</t>
  </si>
  <si>
    <t>Magnesium</t>
  </si>
  <si>
    <t>Sodium</t>
  </si>
  <si>
    <t>Cadmium (Dissolved)</t>
  </si>
  <si>
    <t>µg/l</t>
  </si>
  <si>
    <t>&lt; 0.11</t>
  </si>
  <si>
    <t>Chromium (Dissolved)</t>
  </si>
  <si>
    <t>&lt; 0.50</t>
  </si>
  <si>
    <t>Copper (Dissolved)</t>
  </si>
  <si>
    <t>Iron (Dissolved)</t>
  </si>
  <si>
    <t>&lt; 5.0</t>
  </si>
  <si>
    <t>Manganese (Dissolved)</t>
  </si>
  <si>
    <t>Nickel (Dissolved)</t>
  </si>
  <si>
    <t>Lead (Dissolved)</t>
  </si>
  <si>
    <t>Selenium (Dissolved)</t>
  </si>
  <si>
    <t>Zinc (Dissolved)</t>
  </si>
  <si>
    <t>&lt; 2.5</t>
  </si>
  <si>
    <t>Mercury Low Level</t>
  </si>
  <si>
    <t>&lt; 0.010</t>
  </si>
  <si>
    <t>BH6</t>
  </si>
  <si>
    <t>-</t>
  </si>
  <si>
    <t>pH</t>
  </si>
  <si>
    <t/>
  </si>
  <si>
    <t>&lt; 10</t>
  </si>
  <si>
    <t>Up Stream</t>
  </si>
  <si>
    <t>Downstream</t>
  </si>
  <si>
    <t>BH3</t>
  </si>
  <si>
    <t>BH4</t>
  </si>
  <si>
    <t>STD</t>
  </si>
  <si>
    <t>Action Level</t>
  </si>
  <si>
    <t>Compliance Limit</t>
  </si>
  <si>
    <t>CL</t>
  </si>
  <si>
    <t>Removed as outliers</t>
  </si>
  <si>
    <t>Nickel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</si>
</sst>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d\.m\.yy;@"/>
  </numFmts>
  <fonts count="14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2"/>
      <color indexed="8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90B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2" fontId="0" fillId="0" borderId="0" xfId="0" applyNumberFormat="1"/>
    <xf numFmtId="11" fontId="0" fillId="0" borderId="0" xfId="0" applyNumberFormat="1"/>
    <xf numFmtId="0" fontId="0" fillId="0" borderId="0" xfId="0" applyAlignment="1">
      <alignment vertical="center"/>
    </xf>
    <xf numFmtId="1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1" fontId="7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0" xfId="0" applyFont="1"/>
    <xf numFmtId="2" fontId="4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65" fontId="9" fillId="3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3" fillId="0" borderId="0" xfId="0" applyFont="1"/>
    <xf numFmtId="4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6.xml"/><Relationship Id="rId12" Type="http://schemas.openxmlformats.org/officeDocument/2006/relationships/chartsheet" Target="chartsheets/sheet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chartsheet" Target="chartsheets/sheet3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996180398479908E-2"/>
          <c:y val="3.3733103279324717E-2"/>
          <c:w val="0.91936041689353709"/>
          <c:h val="0.84357635288341792"/>
        </c:manualLayout>
      </c:layout>
      <c:lineChart>
        <c:grouping val="standard"/>
        <c:varyColors val="0"/>
        <c:ser>
          <c:idx val="0"/>
          <c:order val="0"/>
          <c:tx>
            <c:strRef>
              <c:f>Levels!$A$2</c:f>
              <c:strCache>
                <c:ptCount val="1"/>
                <c:pt idx="0">
                  <c:v>BH 1</c:v>
                </c:pt>
              </c:strCache>
            </c:strRef>
          </c:tx>
          <c:spPr>
            <a:ln w="63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Levels!$B$1:$AB$1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Levels!$B$2:$AB$2</c:f>
              <c:numCache>
                <c:formatCode>General</c:formatCode>
                <c:ptCount val="27"/>
                <c:pt idx="0">
                  <c:v>91.81</c:v>
                </c:pt>
                <c:pt idx="1">
                  <c:v>91.87</c:v>
                </c:pt>
                <c:pt idx="2">
                  <c:v>91.74</c:v>
                </c:pt>
                <c:pt idx="3">
                  <c:v>91.77</c:v>
                </c:pt>
                <c:pt idx="4">
                  <c:v>91.8</c:v>
                </c:pt>
                <c:pt idx="5">
                  <c:v>91.78</c:v>
                </c:pt>
                <c:pt idx="6">
                  <c:v>91.67</c:v>
                </c:pt>
                <c:pt idx="7">
                  <c:v>91.64</c:v>
                </c:pt>
                <c:pt idx="8">
                  <c:v>91.64</c:v>
                </c:pt>
                <c:pt idx="9">
                  <c:v>91.57</c:v>
                </c:pt>
                <c:pt idx="10">
                  <c:v>91.57</c:v>
                </c:pt>
                <c:pt idx="11">
                  <c:v>91.57</c:v>
                </c:pt>
                <c:pt idx="12">
                  <c:v>91.81</c:v>
                </c:pt>
                <c:pt idx="13">
                  <c:v>91.82</c:v>
                </c:pt>
                <c:pt idx="14">
                  <c:v>91.84</c:v>
                </c:pt>
                <c:pt idx="15">
                  <c:v>91.87</c:v>
                </c:pt>
                <c:pt idx="16">
                  <c:v>91.85</c:v>
                </c:pt>
                <c:pt idx="17">
                  <c:v>91.81</c:v>
                </c:pt>
                <c:pt idx="18">
                  <c:v>92.57</c:v>
                </c:pt>
                <c:pt idx="19">
                  <c:v>91.67</c:v>
                </c:pt>
                <c:pt idx="20">
                  <c:v>91.59</c:v>
                </c:pt>
                <c:pt idx="21">
                  <c:v>91.63</c:v>
                </c:pt>
                <c:pt idx="22">
                  <c:v>91.77</c:v>
                </c:pt>
                <c:pt idx="23">
                  <c:v>92.07</c:v>
                </c:pt>
                <c:pt idx="24">
                  <c:v>92.39</c:v>
                </c:pt>
                <c:pt idx="25">
                  <c:v>92.87</c:v>
                </c:pt>
                <c:pt idx="26" formatCode="0.0">
                  <c:v>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768-4BA6-8E16-03A823F8BF93}"/>
            </c:ext>
          </c:extLst>
        </c:ser>
        <c:ser>
          <c:idx val="1"/>
          <c:order val="1"/>
          <c:tx>
            <c:strRef>
              <c:f>Levels!$A$3</c:f>
              <c:strCache>
                <c:ptCount val="1"/>
                <c:pt idx="0">
                  <c:v>BH 3</c:v>
                </c:pt>
              </c:strCache>
            </c:strRef>
          </c:tx>
          <c:spPr>
            <a:ln w="31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Levels!$B$1:$AB$1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Levels!$B$3:$AB$3</c:f>
              <c:numCache>
                <c:formatCode>General</c:formatCode>
                <c:ptCount val="27"/>
                <c:pt idx="0">
                  <c:v>89.15</c:v>
                </c:pt>
                <c:pt idx="1">
                  <c:v>89.26</c:v>
                </c:pt>
                <c:pt idx="2">
                  <c:v>89.29</c:v>
                </c:pt>
                <c:pt idx="3">
                  <c:v>89.210000000000008</c:v>
                </c:pt>
                <c:pt idx="4">
                  <c:v>89.26</c:v>
                </c:pt>
                <c:pt idx="5">
                  <c:v>89.29</c:v>
                </c:pt>
                <c:pt idx="6">
                  <c:v>89.26</c:v>
                </c:pt>
                <c:pt idx="7">
                  <c:v>89.25</c:v>
                </c:pt>
                <c:pt idx="8">
                  <c:v>89.25</c:v>
                </c:pt>
                <c:pt idx="9">
                  <c:v>89.25</c:v>
                </c:pt>
                <c:pt idx="10">
                  <c:v>89.28</c:v>
                </c:pt>
                <c:pt idx="11">
                  <c:v>89.26</c:v>
                </c:pt>
                <c:pt idx="12">
                  <c:v>89.28</c:v>
                </c:pt>
                <c:pt idx="13">
                  <c:v>89.28</c:v>
                </c:pt>
                <c:pt idx="14">
                  <c:v>89.28</c:v>
                </c:pt>
                <c:pt idx="15">
                  <c:v>89.31</c:v>
                </c:pt>
                <c:pt idx="16">
                  <c:v>89.31</c:v>
                </c:pt>
                <c:pt idx="17">
                  <c:v>89.31</c:v>
                </c:pt>
                <c:pt idx="18">
                  <c:v>89.33</c:v>
                </c:pt>
                <c:pt idx="19">
                  <c:v>89.28</c:v>
                </c:pt>
                <c:pt idx="20">
                  <c:v>89.28</c:v>
                </c:pt>
                <c:pt idx="21">
                  <c:v>89.28</c:v>
                </c:pt>
                <c:pt idx="22">
                  <c:v>89.29</c:v>
                </c:pt>
                <c:pt idx="23">
                  <c:v>89.35</c:v>
                </c:pt>
                <c:pt idx="24">
                  <c:v>89.36</c:v>
                </c:pt>
                <c:pt idx="25">
                  <c:v>89.44</c:v>
                </c:pt>
                <c:pt idx="26">
                  <c:v>89.44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768-4BA6-8E16-03A823F8BF93}"/>
            </c:ext>
          </c:extLst>
        </c:ser>
        <c:ser>
          <c:idx val="2"/>
          <c:order val="2"/>
          <c:tx>
            <c:strRef>
              <c:f>Levels!$A$4</c:f>
              <c:strCache>
                <c:ptCount val="1"/>
                <c:pt idx="0">
                  <c:v>BH 4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Levels!$B$1:$AB$1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Levels!$B$4:$AB$4</c:f>
              <c:numCache>
                <c:formatCode>General</c:formatCode>
                <c:ptCount val="27"/>
                <c:pt idx="0">
                  <c:v>90.58</c:v>
                </c:pt>
                <c:pt idx="1">
                  <c:v>90.76</c:v>
                </c:pt>
                <c:pt idx="2">
                  <c:v>90.64</c:v>
                </c:pt>
                <c:pt idx="3">
                  <c:v>90.28</c:v>
                </c:pt>
                <c:pt idx="4">
                  <c:v>90.18</c:v>
                </c:pt>
                <c:pt idx="5">
                  <c:v>90.79</c:v>
                </c:pt>
                <c:pt idx="6">
                  <c:v>90.08</c:v>
                </c:pt>
                <c:pt idx="7">
                  <c:v>90</c:v>
                </c:pt>
                <c:pt idx="8">
                  <c:v>89.95</c:v>
                </c:pt>
                <c:pt idx="9">
                  <c:v>89.95</c:v>
                </c:pt>
                <c:pt idx="10">
                  <c:v>90.01</c:v>
                </c:pt>
                <c:pt idx="11">
                  <c:v>90.55</c:v>
                </c:pt>
                <c:pt idx="12">
                  <c:v>90.570000000000007</c:v>
                </c:pt>
                <c:pt idx="13">
                  <c:v>90.56</c:v>
                </c:pt>
                <c:pt idx="14">
                  <c:v>90.98</c:v>
                </c:pt>
                <c:pt idx="15">
                  <c:v>90.63</c:v>
                </c:pt>
                <c:pt idx="16">
                  <c:v>90.38</c:v>
                </c:pt>
                <c:pt idx="17">
                  <c:v>90.240000000000009</c:v>
                </c:pt>
                <c:pt idx="18">
                  <c:v>90.16</c:v>
                </c:pt>
                <c:pt idx="19">
                  <c:v>90.04</c:v>
                </c:pt>
                <c:pt idx="20">
                  <c:v>89.97</c:v>
                </c:pt>
                <c:pt idx="21">
                  <c:v>90.2</c:v>
                </c:pt>
                <c:pt idx="22">
                  <c:v>90.5</c:v>
                </c:pt>
                <c:pt idx="23">
                  <c:v>91.59</c:v>
                </c:pt>
                <c:pt idx="24">
                  <c:v>91.27000000000001</c:v>
                </c:pt>
                <c:pt idx="25">
                  <c:v>92.18</c:v>
                </c:pt>
                <c:pt idx="26">
                  <c:v>91.93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768-4BA6-8E16-03A823F8BF93}"/>
            </c:ext>
          </c:extLst>
        </c:ser>
        <c:ser>
          <c:idx val="3"/>
          <c:order val="3"/>
          <c:tx>
            <c:strRef>
              <c:f>Levels!$A$5</c:f>
              <c:strCache>
                <c:ptCount val="1"/>
                <c:pt idx="0">
                  <c:v>BH 6</c:v>
                </c:pt>
              </c:strCache>
            </c:strRef>
          </c:tx>
          <c:spPr>
            <a:ln w="63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Levels!$B$1:$AB$1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Levels!$B$5:$AB$5</c:f>
              <c:numCache>
                <c:formatCode>General</c:formatCode>
                <c:ptCount val="27"/>
                <c:pt idx="0">
                  <c:v>96.41</c:v>
                </c:pt>
                <c:pt idx="1">
                  <c:v>96.990000000000009</c:v>
                </c:pt>
                <c:pt idx="2">
                  <c:v>96.600000000000009</c:v>
                </c:pt>
                <c:pt idx="3">
                  <c:v>95.68</c:v>
                </c:pt>
                <c:pt idx="4">
                  <c:v>95.23</c:v>
                </c:pt>
                <c:pt idx="5">
                  <c:v>94.990000000000009</c:v>
                </c:pt>
                <c:pt idx="6">
                  <c:v>94.740000000000009</c:v>
                </c:pt>
                <c:pt idx="7">
                  <c:v>94.44</c:v>
                </c:pt>
                <c:pt idx="8">
                  <c:v>94.22</c:v>
                </c:pt>
                <c:pt idx="9">
                  <c:v>94.13000000000001</c:v>
                </c:pt>
                <c:pt idx="10">
                  <c:v>94.12</c:v>
                </c:pt>
                <c:pt idx="11">
                  <c:v>96.03</c:v>
                </c:pt>
                <c:pt idx="12">
                  <c:v>95.92</c:v>
                </c:pt>
                <c:pt idx="13">
                  <c:v>96.11</c:v>
                </c:pt>
                <c:pt idx="14">
                  <c:v>96.73</c:v>
                </c:pt>
                <c:pt idx="15">
                  <c:v>96.320000000000007</c:v>
                </c:pt>
                <c:pt idx="16">
                  <c:v>95.740000000000009</c:v>
                </c:pt>
                <c:pt idx="17">
                  <c:v>95.36</c:v>
                </c:pt>
                <c:pt idx="18">
                  <c:v>95.03</c:v>
                </c:pt>
                <c:pt idx="19">
                  <c:v>94.64</c:v>
                </c:pt>
                <c:pt idx="20">
                  <c:v>94.38000000000001</c:v>
                </c:pt>
                <c:pt idx="21">
                  <c:v>96.64</c:v>
                </c:pt>
                <c:pt idx="22">
                  <c:v>96.96</c:v>
                </c:pt>
                <c:pt idx="23">
                  <c:v>96.84</c:v>
                </c:pt>
                <c:pt idx="24">
                  <c:v>96.5</c:v>
                </c:pt>
                <c:pt idx="25">
                  <c:v>96.12</c:v>
                </c:pt>
                <c:pt idx="26" formatCode="0.00">
                  <c:v>95.84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768-4BA6-8E16-03A823F8B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931344"/>
        <c:axId val="465115119"/>
      </c:lineChart>
      <c:catAx>
        <c:axId val="102493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5115119"/>
        <c:crosses val="autoZero"/>
        <c:auto val="1"/>
        <c:lblAlgn val="ctr"/>
        <c:lblOffset val="100"/>
        <c:noMultiLvlLbl val="1"/>
      </c:catAx>
      <c:valAx>
        <c:axId val="465115119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493134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4361861607270213E-2"/>
          <c:y val="5.1816225401932335E-2"/>
          <c:w val="0.26969502699740711"/>
          <c:h val="3.533140273486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Chloride (mg/l)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Chloride!$A$3</c:f>
              <c:strCache>
                <c:ptCount val="1"/>
                <c:pt idx="0">
                  <c:v>BH1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Chloride!$B$2:$AB$2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Chloride!$B$3:$AB$3</c:f>
              <c:numCache>
                <c:formatCode>0</c:formatCode>
                <c:ptCount val="27"/>
                <c:pt idx="0">
                  <c:v>29</c:v>
                </c:pt>
                <c:pt idx="1">
                  <c:v>29</c:v>
                </c:pt>
                <c:pt idx="2">
                  <c:v>35</c:v>
                </c:pt>
                <c:pt idx="3">
                  <c:v>30</c:v>
                </c:pt>
                <c:pt idx="4">
                  <c:v>32</c:v>
                </c:pt>
                <c:pt idx="5">
                  <c:v>35</c:v>
                </c:pt>
                <c:pt idx="6">
                  <c:v>30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30</c:v>
                </c:pt>
                <c:pt idx="11">
                  <c:v>28</c:v>
                </c:pt>
                <c:pt idx="12">
                  <c:v>30</c:v>
                </c:pt>
                <c:pt idx="13">
                  <c:v>29</c:v>
                </c:pt>
                <c:pt idx="14">
                  <c:v>31</c:v>
                </c:pt>
                <c:pt idx="15">
                  <c:v>25</c:v>
                </c:pt>
                <c:pt idx="16">
                  <c:v>31</c:v>
                </c:pt>
                <c:pt idx="17">
                  <c:v>28</c:v>
                </c:pt>
                <c:pt idx="18" formatCode="General">
                  <c:v>27</c:v>
                </c:pt>
                <c:pt idx="19" formatCode="General">
                  <c:v>29</c:v>
                </c:pt>
                <c:pt idx="20" formatCode="General">
                  <c:v>29</c:v>
                </c:pt>
                <c:pt idx="21" formatCode="General">
                  <c:v>29</c:v>
                </c:pt>
                <c:pt idx="22" formatCode="General">
                  <c:v>29</c:v>
                </c:pt>
                <c:pt idx="23" formatCode="General">
                  <c:v>27</c:v>
                </c:pt>
                <c:pt idx="24" formatCode="General">
                  <c:v>29</c:v>
                </c:pt>
                <c:pt idx="25" formatCode="General">
                  <c:v>29</c:v>
                </c:pt>
                <c:pt idx="26" formatCode="General">
                  <c:v>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63-474B-9B82-51E74CF6F190}"/>
            </c:ext>
          </c:extLst>
        </c:ser>
        <c:ser>
          <c:idx val="1"/>
          <c:order val="1"/>
          <c:tx>
            <c:strRef>
              <c:f>Chloride!$A$4</c:f>
              <c:strCache>
                <c:ptCount val="1"/>
                <c:pt idx="0">
                  <c:v>BH6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Chloride!$B$2:$AB$2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Chloride!$B$4:$AB$4</c:f>
              <c:numCache>
                <c:formatCode>0</c:formatCode>
                <c:ptCount val="27"/>
                <c:pt idx="0">
                  <c:v>30</c:v>
                </c:pt>
                <c:pt idx="1">
                  <c:v>30</c:v>
                </c:pt>
                <c:pt idx="2">
                  <c:v>33</c:v>
                </c:pt>
                <c:pt idx="3">
                  <c:v>25</c:v>
                </c:pt>
                <c:pt idx="4">
                  <c:v>31</c:v>
                </c:pt>
                <c:pt idx="5">
                  <c:v>29</c:v>
                </c:pt>
                <c:pt idx="6">
                  <c:v>27</c:v>
                </c:pt>
                <c:pt idx="7">
                  <c:v>26</c:v>
                </c:pt>
                <c:pt idx="8">
                  <c:v>27</c:v>
                </c:pt>
                <c:pt idx="9">
                  <c:v>26</c:v>
                </c:pt>
                <c:pt idx="10">
                  <c:v>28</c:v>
                </c:pt>
                <c:pt idx="11">
                  <c:v>27</c:v>
                </c:pt>
                <c:pt idx="12">
                  <c:v>35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36</c:v>
                </c:pt>
                <c:pt idx="17">
                  <c:v>30</c:v>
                </c:pt>
                <c:pt idx="18">
                  <c:v>27</c:v>
                </c:pt>
                <c:pt idx="19">
                  <c:v>24</c:v>
                </c:pt>
                <c:pt idx="20">
                  <c:v>24</c:v>
                </c:pt>
                <c:pt idx="21">
                  <c:v>32</c:v>
                </c:pt>
                <c:pt idx="22">
                  <c:v>37</c:v>
                </c:pt>
                <c:pt idx="23">
                  <c:v>15</c:v>
                </c:pt>
                <c:pt idx="24">
                  <c:v>24</c:v>
                </c:pt>
                <c:pt idx="25">
                  <c:v>19</c:v>
                </c:pt>
                <c:pt idx="26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963-474B-9B82-51E74CF6F190}"/>
            </c:ext>
          </c:extLst>
        </c:ser>
        <c:ser>
          <c:idx val="2"/>
          <c:order val="2"/>
          <c:tx>
            <c:strRef>
              <c:f>Chloride!$A$5</c:f>
              <c:strCache>
                <c:ptCount val="1"/>
                <c:pt idx="0">
                  <c:v>BH3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Chloride!$B$2:$AB$2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Chloride!$B$5:$AB$5</c:f>
              <c:numCache>
                <c:formatCode>0</c:formatCode>
                <c:ptCount val="27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28</c:v>
                </c:pt>
                <c:pt idx="6">
                  <c:v>29</c:v>
                </c:pt>
                <c:pt idx="7">
                  <c:v>28</c:v>
                </c:pt>
                <c:pt idx="8">
                  <c:v>28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33</c:v>
                </c:pt>
                <c:pt idx="15">
                  <c:v>25</c:v>
                </c:pt>
                <c:pt idx="16">
                  <c:v>29</c:v>
                </c:pt>
                <c:pt idx="17">
                  <c:v>26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30</c:v>
                </c:pt>
                <c:pt idx="22">
                  <c:v>26</c:v>
                </c:pt>
                <c:pt idx="23">
                  <c:v>24</c:v>
                </c:pt>
                <c:pt idx="24">
                  <c:v>25</c:v>
                </c:pt>
                <c:pt idx="25">
                  <c:v>31</c:v>
                </c:pt>
                <c:pt idx="26">
                  <c:v>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963-474B-9B82-51E74CF6F190}"/>
            </c:ext>
          </c:extLst>
        </c:ser>
        <c:ser>
          <c:idx val="3"/>
          <c:order val="3"/>
          <c:tx>
            <c:strRef>
              <c:f>Chloride!$A$6</c:f>
              <c:strCache>
                <c:ptCount val="1"/>
                <c:pt idx="0">
                  <c:v>BH4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Chloride!$B$2:$AB$2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Chloride!$B$6:$AB$6</c:f>
              <c:numCache>
                <c:formatCode>0</c:formatCode>
                <c:ptCount val="27"/>
                <c:pt idx="0">
                  <c:v>31</c:v>
                </c:pt>
                <c:pt idx="1">
                  <c:v>31</c:v>
                </c:pt>
                <c:pt idx="2">
                  <c:v>32</c:v>
                </c:pt>
                <c:pt idx="3">
                  <c:v>31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32</c:v>
                </c:pt>
                <c:pt idx="9" formatCode="General">
                  <c:v>33</c:v>
                </c:pt>
                <c:pt idx="10">
                  <c:v>34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39</c:v>
                </c:pt>
                <c:pt idx="15">
                  <c:v>31</c:v>
                </c:pt>
                <c:pt idx="16">
                  <c:v>35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32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3-474B-9B82-51E74CF6F190}"/>
            </c:ext>
          </c:extLst>
        </c:ser>
        <c:ser>
          <c:idx val="4"/>
          <c:order val="4"/>
          <c:tx>
            <c:strRef>
              <c:f>Chloride!$A$7</c:f>
              <c:strCache>
                <c:ptCount val="1"/>
                <c:pt idx="0">
                  <c:v>CL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Chloride!$B$2:$AB$2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Chloride!$B$7:$AB$7</c:f>
              <c:numCache>
                <c:formatCode>0</c:formatCode>
                <c:ptCount val="27"/>
                <c:pt idx="0">
                  <c:v>42.778101225462265</c:v>
                </c:pt>
                <c:pt idx="1">
                  <c:v>42.778101225462265</c:v>
                </c:pt>
                <c:pt idx="2">
                  <c:v>42.778101225462265</c:v>
                </c:pt>
                <c:pt idx="3">
                  <c:v>42.778101225462265</c:v>
                </c:pt>
                <c:pt idx="4">
                  <c:v>42.778101225462265</c:v>
                </c:pt>
                <c:pt idx="5">
                  <c:v>42.778101225462265</c:v>
                </c:pt>
                <c:pt idx="6">
                  <c:v>42.778101225462265</c:v>
                </c:pt>
                <c:pt idx="7">
                  <c:v>42.778101225462265</c:v>
                </c:pt>
                <c:pt idx="8">
                  <c:v>42.778101225462265</c:v>
                </c:pt>
                <c:pt idx="9">
                  <c:v>42.778101225462265</c:v>
                </c:pt>
                <c:pt idx="10">
                  <c:v>42.778101225462265</c:v>
                </c:pt>
                <c:pt idx="11">
                  <c:v>42.778101225462265</c:v>
                </c:pt>
                <c:pt idx="12">
                  <c:v>42.778101225462265</c:v>
                </c:pt>
                <c:pt idx="13">
                  <c:v>42.778101225462265</c:v>
                </c:pt>
                <c:pt idx="14">
                  <c:v>42.778101225462265</c:v>
                </c:pt>
                <c:pt idx="15">
                  <c:v>42.778101225462265</c:v>
                </c:pt>
                <c:pt idx="16">
                  <c:v>42.778101225462265</c:v>
                </c:pt>
                <c:pt idx="17">
                  <c:v>42.778101225462265</c:v>
                </c:pt>
                <c:pt idx="18">
                  <c:v>42.778101225462265</c:v>
                </c:pt>
                <c:pt idx="19">
                  <c:v>42.778101225462265</c:v>
                </c:pt>
                <c:pt idx="20">
                  <c:v>42.778101225462265</c:v>
                </c:pt>
                <c:pt idx="21">
                  <c:v>42.778101225462265</c:v>
                </c:pt>
                <c:pt idx="22">
                  <c:v>42.778101225462265</c:v>
                </c:pt>
                <c:pt idx="23">
                  <c:v>42.778101225462265</c:v>
                </c:pt>
                <c:pt idx="24">
                  <c:v>42.778101225462265</c:v>
                </c:pt>
                <c:pt idx="25">
                  <c:v>42.778101225462265</c:v>
                </c:pt>
                <c:pt idx="26">
                  <c:v>42.778101225462265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63-474B-9B82-51E74CF6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85407"/>
        <c:axId val="814981567"/>
      </c:lineChart>
      <c:catAx>
        <c:axId val="81498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1567"/>
        <c:crosses val="autoZero"/>
        <c:auto val="1"/>
        <c:lblAlgn val="ctr"/>
        <c:lblOffset val="100"/>
        <c:noMultiLvlLbl val="0"/>
      </c:catAx>
      <c:valAx>
        <c:axId val="814981567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540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9777717490476506E-2"/>
          <c:y val="0.10206497981642054"/>
          <c:w val="0.30980115417885196"/>
          <c:h val="3.533140273486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Ammoniacal Nitrogen (mg/l)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'Amm N'!$A$3</c:f>
              <c:strCache>
                <c:ptCount val="1"/>
                <c:pt idx="0">
                  <c:v>BH1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'Amm N'!$B$2:$AB$2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'Amm N'!$B$3:$AB$3</c:f>
              <c:numCache>
                <c:formatCode>0.00</c:formatCode>
                <c:ptCount val="27"/>
                <c:pt idx="0">
                  <c:v>0.3</c:v>
                </c:pt>
                <c:pt idx="1">
                  <c:v>0.3</c:v>
                </c:pt>
                <c:pt idx="2">
                  <c:v>0.48</c:v>
                </c:pt>
                <c:pt idx="3">
                  <c:v>0.1</c:v>
                </c:pt>
                <c:pt idx="4">
                  <c:v>0.31</c:v>
                </c:pt>
                <c:pt idx="5">
                  <c:v>0.12</c:v>
                </c:pt>
                <c:pt idx="6">
                  <c:v>0.24</c:v>
                </c:pt>
                <c:pt idx="7" formatCode="@">
                  <c:v>0</c:v>
                </c:pt>
                <c:pt idx="8" formatCode="@">
                  <c:v>0</c:v>
                </c:pt>
                <c:pt idx="9" formatCode="0.000">
                  <c:v>8.5999999999999993E-2</c:v>
                </c:pt>
                <c:pt idx="11" formatCode="@">
                  <c:v>0</c:v>
                </c:pt>
                <c:pt idx="12" formatCode="@">
                  <c:v>0</c:v>
                </c:pt>
                <c:pt idx="13">
                  <c:v>0.2</c:v>
                </c:pt>
                <c:pt idx="14">
                  <c:v>0.19</c:v>
                </c:pt>
                <c:pt idx="15" formatCode="@">
                  <c:v>0</c:v>
                </c:pt>
                <c:pt idx="16" formatCode="@">
                  <c:v>0</c:v>
                </c:pt>
                <c:pt idx="17" formatCode="@">
                  <c:v>0</c:v>
                </c:pt>
                <c:pt idx="18" formatCode="@">
                  <c:v>0</c:v>
                </c:pt>
                <c:pt idx="19" formatCode="0.000">
                  <c:v>8.5999999999999993E-2</c:v>
                </c:pt>
                <c:pt idx="20" formatCode="0.000">
                  <c:v>5.8999999999999997E-2</c:v>
                </c:pt>
                <c:pt idx="21">
                  <c:v>0.14000000000000001</c:v>
                </c:pt>
                <c:pt idx="22">
                  <c:v>0.14000000000000001</c:v>
                </c:pt>
                <c:pt idx="23" formatCode="@">
                  <c:v>0</c:v>
                </c:pt>
                <c:pt idx="24">
                  <c:v>0.21</c:v>
                </c:pt>
                <c:pt idx="26" formatCode="0.000">
                  <c:v>7.1999999999999995E-2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A2-4E02-8742-F44DBC083CD6}"/>
            </c:ext>
          </c:extLst>
        </c:ser>
        <c:ser>
          <c:idx val="1"/>
          <c:order val="1"/>
          <c:tx>
            <c:strRef>
              <c:f>'Amm N'!$A$4</c:f>
              <c:strCache>
                <c:ptCount val="1"/>
                <c:pt idx="0">
                  <c:v>BH6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'Amm N'!$B$2:$AB$2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'Amm N'!$B$4:$AB$4</c:f>
              <c:numCache>
                <c:formatCode>0.00</c:formatCode>
                <c:ptCount val="27"/>
                <c:pt idx="0">
                  <c:v>0.21</c:v>
                </c:pt>
                <c:pt idx="1">
                  <c:v>0.21</c:v>
                </c:pt>
                <c:pt idx="3" formatCode="@">
                  <c:v>0</c:v>
                </c:pt>
                <c:pt idx="4">
                  <c:v>0.24</c:v>
                </c:pt>
                <c:pt idx="5" formatCode="0.000">
                  <c:v>9.2999999999999999E-2</c:v>
                </c:pt>
                <c:pt idx="6">
                  <c:v>0.33</c:v>
                </c:pt>
                <c:pt idx="7" formatCode="@">
                  <c:v>0</c:v>
                </c:pt>
                <c:pt idx="8" formatCode="@">
                  <c:v>0</c:v>
                </c:pt>
                <c:pt idx="9" formatCode="0.000">
                  <c:v>8.5999999999999993E-2</c:v>
                </c:pt>
                <c:pt idx="10" formatCode="@">
                  <c:v>0</c:v>
                </c:pt>
                <c:pt idx="11" formatCode="@">
                  <c:v>0</c:v>
                </c:pt>
                <c:pt idx="12" formatCode="@">
                  <c:v>0</c:v>
                </c:pt>
                <c:pt idx="13" formatCode="0.000">
                  <c:v>7.8E-2</c:v>
                </c:pt>
                <c:pt idx="14">
                  <c:v>0.19</c:v>
                </c:pt>
                <c:pt idx="15" formatCode="0.000">
                  <c:v>7.8E-2</c:v>
                </c:pt>
                <c:pt idx="16" formatCode="0.000">
                  <c:v>9.2999999999999999E-2</c:v>
                </c:pt>
                <c:pt idx="17" formatCode="@">
                  <c:v>0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7.1999999999999995E-2</c:v>
                </c:pt>
                <c:pt idx="21" formatCode="@">
                  <c:v>0</c:v>
                </c:pt>
                <c:pt idx="22" formatCode="@">
                  <c:v>0.23</c:v>
                </c:pt>
                <c:pt idx="23" formatCode="@">
                  <c:v>0.27</c:v>
                </c:pt>
                <c:pt idx="24" formatCode="@">
                  <c:v>0.31</c:v>
                </c:pt>
                <c:pt idx="26" formatCode="@">
                  <c:v>5.2999999999999999E-2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2A2-4E02-8742-F44DBC083CD6}"/>
            </c:ext>
          </c:extLst>
        </c:ser>
        <c:ser>
          <c:idx val="2"/>
          <c:order val="2"/>
          <c:tx>
            <c:strRef>
              <c:f>'Amm N'!$A$5</c:f>
              <c:strCache>
                <c:ptCount val="1"/>
                <c:pt idx="0">
                  <c:v>BH3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'Amm N'!$B$2:$AB$2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'Amm N'!$B$5:$AB$5</c:f>
              <c:numCache>
                <c:formatCode>0.00</c:formatCode>
                <c:ptCount val="27"/>
                <c:pt idx="0">
                  <c:v>0.19</c:v>
                </c:pt>
                <c:pt idx="1">
                  <c:v>0.19</c:v>
                </c:pt>
                <c:pt idx="2">
                  <c:v>0.33</c:v>
                </c:pt>
                <c:pt idx="3" formatCode="@">
                  <c:v>0</c:v>
                </c:pt>
                <c:pt idx="4">
                  <c:v>0.34</c:v>
                </c:pt>
                <c:pt idx="5">
                  <c:v>0.11</c:v>
                </c:pt>
                <c:pt idx="6">
                  <c:v>0.31</c:v>
                </c:pt>
                <c:pt idx="7" formatCode="@">
                  <c:v>0</c:v>
                </c:pt>
                <c:pt idx="8" formatCode="@">
                  <c:v>0</c:v>
                </c:pt>
                <c:pt idx="9" formatCode="0.000">
                  <c:v>7.8E-2</c:v>
                </c:pt>
                <c:pt idx="10">
                  <c:v>0.4</c:v>
                </c:pt>
                <c:pt idx="11" formatCode="@">
                  <c:v>0</c:v>
                </c:pt>
                <c:pt idx="12" formatCode="@">
                  <c:v>0</c:v>
                </c:pt>
                <c:pt idx="13">
                  <c:v>0.65</c:v>
                </c:pt>
                <c:pt idx="14">
                  <c:v>0.16</c:v>
                </c:pt>
                <c:pt idx="15" formatCode="0.000">
                  <c:v>5.2999999999999999E-2</c:v>
                </c:pt>
                <c:pt idx="16" formatCode="@">
                  <c:v>0</c:v>
                </c:pt>
                <c:pt idx="17" formatCode="@">
                  <c:v>0</c:v>
                </c:pt>
                <c:pt idx="18" formatCode="@">
                  <c:v>0</c:v>
                </c:pt>
                <c:pt idx="19" formatCode="@">
                  <c:v>7.1999999999999995E-2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0.11</c:v>
                </c:pt>
                <c:pt idx="23" formatCode="@">
                  <c:v>0.12</c:v>
                </c:pt>
                <c:pt idx="24" formatCode="@">
                  <c:v>0</c:v>
                </c:pt>
                <c:pt idx="26" formatCode="@">
                  <c:v>5.0999999999999997E-2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2A2-4E02-8742-F44DBC083CD6}"/>
            </c:ext>
          </c:extLst>
        </c:ser>
        <c:ser>
          <c:idx val="3"/>
          <c:order val="3"/>
          <c:tx>
            <c:strRef>
              <c:f>'Amm N'!$A$6</c:f>
              <c:strCache>
                <c:ptCount val="1"/>
                <c:pt idx="0">
                  <c:v>BH4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'Amm N'!$B$2:$AB$2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'Amm N'!$B$6:$AB$6</c:f>
              <c:numCache>
                <c:formatCode>0.00</c:formatCode>
                <c:ptCount val="27"/>
                <c:pt idx="0">
                  <c:v>0.19</c:v>
                </c:pt>
                <c:pt idx="1">
                  <c:v>0.19</c:v>
                </c:pt>
                <c:pt idx="2">
                  <c:v>0.64</c:v>
                </c:pt>
                <c:pt idx="3" formatCode="0.000">
                  <c:v>5.1999999999999998E-2</c:v>
                </c:pt>
                <c:pt idx="4">
                  <c:v>0.3</c:v>
                </c:pt>
                <c:pt idx="5" formatCode="0.000">
                  <c:v>7.8E-2</c:v>
                </c:pt>
                <c:pt idx="6">
                  <c:v>0.15</c:v>
                </c:pt>
                <c:pt idx="7" formatCode="@">
                  <c:v>0</c:v>
                </c:pt>
                <c:pt idx="8" formatCode="0.000">
                  <c:v>5.3999999999999999E-2</c:v>
                </c:pt>
                <c:pt idx="9" formatCode="General">
                  <c:v>0.08</c:v>
                </c:pt>
                <c:pt idx="10">
                  <c:v>0.62</c:v>
                </c:pt>
                <c:pt idx="11" formatCode="@">
                  <c:v>0</c:v>
                </c:pt>
                <c:pt idx="12" formatCode="@">
                  <c:v>0</c:v>
                </c:pt>
                <c:pt idx="13">
                  <c:v>0.33</c:v>
                </c:pt>
                <c:pt idx="14">
                  <c:v>0.16</c:v>
                </c:pt>
                <c:pt idx="15" formatCode="0.000">
                  <c:v>6.6000000000000003E-2</c:v>
                </c:pt>
                <c:pt idx="16" formatCode="@">
                  <c:v>0</c:v>
                </c:pt>
                <c:pt idx="17" formatCode="@">
                  <c:v>0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0.000">
                  <c:v>0.06</c:v>
                </c:pt>
                <c:pt idx="22">
                  <c:v>0.14000000000000001</c:v>
                </c:pt>
                <c:pt idx="23" formatCode="@">
                  <c:v>0</c:v>
                </c:pt>
                <c:pt idx="24">
                  <c:v>0.16</c:v>
                </c:pt>
                <c:pt idx="26" formatCode="0.000">
                  <c:v>5.7000000000000002E-2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2A2-4E02-8742-F44DBC083CD6}"/>
            </c:ext>
          </c:extLst>
        </c:ser>
        <c:ser>
          <c:idx val="4"/>
          <c:order val="4"/>
          <c:tx>
            <c:strRef>
              <c:f>'Amm N'!$A$7</c:f>
              <c:strCache>
                <c:ptCount val="1"/>
                <c:pt idx="0">
                  <c:v>CL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'Amm N'!$B$2:$AB$2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'Amm N'!$B$7:$AB$7</c:f>
              <c:numCache>
                <c:formatCode>0.00</c:formatCode>
                <c:ptCount val="27"/>
                <c:pt idx="0">
                  <c:v>0.89151260585679659</c:v>
                </c:pt>
                <c:pt idx="1">
                  <c:v>0.89151260585679659</c:v>
                </c:pt>
                <c:pt idx="2">
                  <c:v>0.89151260585679659</c:v>
                </c:pt>
                <c:pt idx="3">
                  <c:v>0.89151260585679659</c:v>
                </c:pt>
                <c:pt idx="4">
                  <c:v>0.89151260585679659</c:v>
                </c:pt>
                <c:pt idx="5">
                  <c:v>0.89151260585679659</c:v>
                </c:pt>
                <c:pt idx="6">
                  <c:v>0.89151260585679659</c:v>
                </c:pt>
                <c:pt idx="7">
                  <c:v>0.89151260585679659</c:v>
                </c:pt>
                <c:pt idx="8">
                  <c:v>0.89151260585679659</c:v>
                </c:pt>
                <c:pt idx="9">
                  <c:v>0.89151260585679659</c:v>
                </c:pt>
                <c:pt idx="10">
                  <c:v>0.89151260585679659</c:v>
                </c:pt>
                <c:pt idx="11">
                  <c:v>0.89151260585679659</c:v>
                </c:pt>
                <c:pt idx="12">
                  <c:v>0.89151260585679659</c:v>
                </c:pt>
                <c:pt idx="13">
                  <c:v>0.89151260585679659</c:v>
                </c:pt>
                <c:pt idx="14">
                  <c:v>0.89151260585679659</c:v>
                </c:pt>
                <c:pt idx="15">
                  <c:v>0.89151260585679659</c:v>
                </c:pt>
                <c:pt idx="16">
                  <c:v>0.89151260585679659</c:v>
                </c:pt>
                <c:pt idx="17">
                  <c:v>0.89151260585679659</c:v>
                </c:pt>
                <c:pt idx="18">
                  <c:v>0.89151260585679659</c:v>
                </c:pt>
                <c:pt idx="19">
                  <c:v>0.89151260585679659</c:v>
                </c:pt>
                <c:pt idx="20">
                  <c:v>0.89151260585679659</c:v>
                </c:pt>
                <c:pt idx="21">
                  <c:v>0.89151260585679659</c:v>
                </c:pt>
                <c:pt idx="22">
                  <c:v>0.89151260585679659</c:v>
                </c:pt>
                <c:pt idx="23">
                  <c:v>0.89151260585679659</c:v>
                </c:pt>
                <c:pt idx="24">
                  <c:v>0.89151260585679659</c:v>
                </c:pt>
                <c:pt idx="25">
                  <c:v>0.89151260585679659</c:v>
                </c:pt>
                <c:pt idx="26">
                  <c:v>0.89151260585679659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A2-4E02-8742-F44DBC083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85407"/>
        <c:axId val="814981567"/>
      </c:lineChart>
      <c:catAx>
        <c:axId val="81498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1567"/>
        <c:crosses val="autoZero"/>
        <c:auto val="1"/>
        <c:lblAlgn val="ctr"/>
        <c:lblOffset val="100"/>
        <c:noMultiLvlLbl val="0"/>
      </c:catAx>
      <c:valAx>
        <c:axId val="81498156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540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9777717490476506E-2"/>
          <c:y val="0.10206497981642054"/>
          <c:w val="0.30980115417885196"/>
          <c:h val="3.533140273486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Sulphate (mg/l)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Sulphate!$A$3</c:f>
              <c:strCache>
                <c:ptCount val="1"/>
                <c:pt idx="0">
                  <c:v>BH1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Sulphate!$B$2:$AB$2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Sulphate!$B$3:$AB$3</c:f>
              <c:numCache>
                <c:formatCode>0</c:formatCode>
                <c:ptCount val="27"/>
                <c:pt idx="0">
                  <c:v>59</c:v>
                </c:pt>
                <c:pt idx="1">
                  <c:v>59</c:v>
                </c:pt>
                <c:pt idx="2">
                  <c:v>52</c:v>
                </c:pt>
                <c:pt idx="3">
                  <c:v>39</c:v>
                </c:pt>
                <c:pt idx="4">
                  <c:v>48</c:v>
                </c:pt>
                <c:pt idx="5">
                  <c:v>44</c:v>
                </c:pt>
                <c:pt idx="6">
                  <c:v>36</c:v>
                </c:pt>
                <c:pt idx="7">
                  <c:v>34</c:v>
                </c:pt>
                <c:pt idx="8">
                  <c:v>32</c:v>
                </c:pt>
                <c:pt idx="9">
                  <c:v>35</c:v>
                </c:pt>
                <c:pt idx="10">
                  <c:v>34</c:v>
                </c:pt>
                <c:pt idx="11">
                  <c:v>32</c:v>
                </c:pt>
                <c:pt idx="12">
                  <c:v>42</c:v>
                </c:pt>
                <c:pt idx="13">
                  <c:v>46</c:v>
                </c:pt>
                <c:pt idx="14">
                  <c:v>56</c:v>
                </c:pt>
                <c:pt idx="15">
                  <c:v>47</c:v>
                </c:pt>
                <c:pt idx="16">
                  <c:v>48</c:v>
                </c:pt>
                <c:pt idx="17">
                  <c:v>37</c:v>
                </c:pt>
                <c:pt idx="18">
                  <c:v>41</c:v>
                </c:pt>
                <c:pt idx="19">
                  <c:v>36</c:v>
                </c:pt>
                <c:pt idx="20">
                  <c:v>36</c:v>
                </c:pt>
                <c:pt idx="21">
                  <c:v>32</c:v>
                </c:pt>
                <c:pt idx="22">
                  <c:v>36</c:v>
                </c:pt>
                <c:pt idx="23">
                  <c:v>47</c:v>
                </c:pt>
                <c:pt idx="24">
                  <c:v>43</c:v>
                </c:pt>
                <c:pt idx="25">
                  <c:v>57</c:v>
                </c:pt>
                <c:pt idx="26">
                  <c:v>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5D5-45C0-A8D4-0977B1649AAA}"/>
            </c:ext>
          </c:extLst>
        </c:ser>
        <c:ser>
          <c:idx val="1"/>
          <c:order val="1"/>
          <c:tx>
            <c:strRef>
              <c:f>Sulphate!$A$4</c:f>
              <c:strCache>
                <c:ptCount val="1"/>
                <c:pt idx="0">
                  <c:v>BH6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Sulphate!$B$2:$AB$2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Sulphate!$B$4:$AB$4</c:f>
              <c:numCache>
                <c:formatCode>0</c:formatCode>
                <c:ptCount val="27"/>
                <c:pt idx="0">
                  <c:v>34</c:v>
                </c:pt>
                <c:pt idx="1">
                  <c:v>34</c:v>
                </c:pt>
                <c:pt idx="2">
                  <c:v>32</c:v>
                </c:pt>
                <c:pt idx="3">
                  <c:v>33</c:v>
                </c:pt>
                <c:pt idx="4">
                  <c:v>41</c:v>
                </c:pt>
                <c:pt idx="5">
                  <c:v>36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35</c:v>
                </c:pt>
                <c:pt idx="10">
                  <c:v>37</c:v>
                </c:pt>
                <c:pt idx="11">
                  <c:v>38</c:v>
                </c:pt>
                <c:pt idx="12">
                  <c:v>31</c:v>
                </c:pt>
                <c:pt idx="13">
                  <c:v>32</c:v>
                </c:pt>
                <c:pt idx="14">
                  <c:v>43</c:v>
                </c:pt>
                <c:pt idx="15">
                  <c:v>32</c:v>
                </c:pt>
                <c:pt idx="16">
                  <c:v>39</c:v>
                </c:pt>
                <c:pt idx="17">
                  <c:v>29</c:v>
                </c:pt>
                <c:pt idx="18">
                  <c:v>33</c:v>
                </c:pt>
                <c:pt idx="19">
                  <c:v>33</c:v>
                </c:pt>
                <c:pt idx="20">
                  <c:v>35</c:v>
                </c:pt>
                <c:pt idx="21">
                  <c:v>35</c:v>
                </c:pt>
                <c:pt idx="22">
                  <c:v>33</c:v>
                </c:pt>
                <c:pt idx="23">
                  <c:v>23</c:v>
                </c:pt>
                <c:pt idx="24">
                  <c:v>31</c:v>
                </c:pt>
                <c:pt idx="25">
                  <c:v>29</c:v>
                </c:pt>
                <c:pt idx="26">
                  <c:v>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D5-45C0-A8D4-0977B1649AAA}"/>
            </c:ext>
          </c:extLst>
        </c:ser>
        <c:ser>
          <c:idx val="2"/>
          <c:order val="2"/>
          <c:tx>
            <c:strRef>
              <c:f>Sulphate!$A$5</c:f>
              <c:strCache>
                <c:ptCount val="1"/>
                <c:pt idx="0">
                  <c:v>BH3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Sulphate!$B$2:$AB$2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Sulphate!$B$5:$AB$5</c:f>
              <c:numCache>
                <c:formatCode>0</c:formatCode>
                <c:ptCount val="27"/>
                <c:pt idx="0">
                  <c:v>64</c:v>
                </c:pt>
                <c:pt idx="1">
                  <c:v>64</c:v>
                </c:pt>
                <c:pt idx="2">
                  <c:v>65</c:v>
                </c:pt>
                <c:pt idx="3">
                  <c:v>60</c:v>
                </c:pt>
                <c:pt idx="4">
                  <c:v>81</c:v>
                </c:pt>
                <c:pt idx="5">
                  <c:v>70</c:v>
                </c:pt>
                <c:pt idx="6">
                  <c:v>67</c:v>
                </c:pt>
                <c:pt idx="7">
                  <c:v>60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61</c:v>
                </c:pt>
                <c:pt idx="15">
                  <c:v>67</c:v>
                </c:pt>
                <c:pt idx="16">
                  <c:v>70</c:v>
                </c:pt>
                <c:pt idx="17">
                  <c:v>59</c:v>
                </c:pt>
                <c:pt idx="18">
                  <c:v>57</c:v>
                </c:pt>
                <c:pt idx="19">
                  <c:v>63</c:v>
                </c:pt>
                <c:pt idx="20">
                  <c:v>63</c:v>
                </c:pt>
                <c:pt idx="21">
                  <c:v>64</c:v>
                </c:pt>
                <c:pt idx="22">
                  <c:v>61</c:v>
                </c:pt>
                <c:pt idx="23">
                  <c:v>68</c:v>
                </c:pt>
                <c:pt idx="24">
                  <c:v>68</c:v>
                </c:pt>
                <c:pt idx="25">
                  <c:v>73</c:v>
                </c:pt>
                <c:pt idx="26">
                  <c:v>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5D5-45C0-A8D4-0977B1649AAA}"/>
            </c:ext>
          </c:extLst>
        </c:ser>
        <c:ser>
          <c:idx val="3"/>
          <c:order val="3"/>
          <c:tx>
            <c:strRef>
              <c:f>Sulphate!$A$6</c:f>
              <c:strCache>
                <c:ptCount val="1"/>
                <c:pt idx="0">
                  <c:v>BH4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Sulphate!$B$2:$AB$2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Sulphate!$B$6:$AB$6</c:f>
              <c:numCache>
                <c:formatCode>0</c:formatCode>
                <c:ptCount val="27"/>
                <c:pt idx="0">
                  <c:v>49</c:v>
                </c:pt>
                <c:pt idx="1">
                  <c:v>49</c:v>
                </c:pt>
                <c:pt idx="2">
                  <c:v>45</c:v>
                </c:pt>
                <c:pt idx="3">
                  <c:v>44</c:v>
                </c:pt>
                <c:pt idx="4">
                  <c:v>52</c:v>
                </c:pt>
                <c:pt idx="5">
                  <c:v>49</c:v>
                </c:pt>
                <c:pt idx="6">
                  <c:v>44</c:v>
                </c:pt>
                <c:pt idx="7">
                  <c:v>46</c:v>
                </c:pt>
                <c:pt idx="8">
                  <c:v>46</c:v>
                </c:pt>
                <c:pt idx="9" formatCode="General">
                  <c:v>47</c:v>
                </c:pt>
                <c:pt idx="10">
                  <c:v>48</c:v>
                </c:pt>
                <c:pt idx="11">
                  <c:v>44</c:v>
                </c:pt>
                <c:pt idx="12">
                  <c:v>43</c:v>
                </c:pt>
                <c:pt idx="13">
                  <c:v>41</c:v>
                </c:pt>
                <c:pt idx="14">
                  <c:v>54</c:v>
                </c:pt>
                <c:pt idx="15">
                  <c:v>44</c:v>
                </c:pt>
                <c:pt idx="16">
                  <c:v>50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46</c:v>
                </c:pt>
                <c:pt idx="21">
                  <c:v>45</c:v>
                </c:pt>
                <c:pt idx="22">
                  <c:v>45</c:v>
                </c:pt>
                <c:pt idx="23">
                  <c:v>42</c:v>
                </c:pt>
                <c:pt idx="24">
                  <c:v>45</c:v>
                </c:pt>
                <c:pt idx="25">
                  <c:v>48</c:v>
                </c:pt>
                <c:pt idx="26">
                  <c:v>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5D5-45C0-A8D4-0977B1649AAA}"/>
            </c:ext>
          </c:extLst>
        </c:ser>
        <c:ser>
          <c:idx val="4"/>
          <c:order val="4"/>
          <c:tx>
            <c:strRef>
              <c:f>Sulphate!$A$7</c:f>
              <c:strCache>
                <c:ptCount val="1"/>
                <c:pt idx="0">
                  <c:v>CL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Sulphate!$B$2:$AB$2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Sulphate!$B$7:$AB$7</c:f>
              <c:numCache>
                <c:formatCode>0</c:formatCode>
                <c:ptCount val="27"/>
                <c:pt idx="0">
                  <c:v>77.087807459473311</c:v>
                </c:pt>
                <c:pt idx="1">
                  <c:v>77.087807459473311</c:v>
                </c:pt>
                <c:pt idx="2">
                  <c:v>77.087807459473311</c:v>
                </c:pt>
                <c:pt idx="3">
                  <c:v>77.087807459473311</c:v>
                </c:pt>
                <c:pt idx="4">
                  <c:v>77.087807459473311</c:v>
                </c:pt>
                <c:pt idx="5">
                  <c:v>77.087807459473311</c:v>
                </c:pt>
                <c:pt idx="6">
                  <c:v>77.087807459473311</c:v>
                </c:pt>
                <c:pt idx="7">
                  <c:v>77.087807459473311</c:v>
                </c:pt>
                <c:pt idx="8">
                  <c:v>77.087807459473311</c:v>
                </c:pt>
                <c:pt idx="9">
                  <c:v>77.087807459473311</c:v>
                </c:pt>
                <c:pt idx="10">
                  <c:v>77.087807459473311</c:v>
                </c:pt>
                <c:pt idx="11">
                  <c:v>77.087807459473311</c:v>
                </c:pt>
                <c:pt idx="12">
                  <c:v>77.087807459473311</c:v>
                </c:pt>
                <c:pt idx="13">
                  <c:v>77.087807459473311</c:v>
                </c:pt>
                <c:pt idx="14">
                  <c:v>77.087807459473311</c:v>
                </c:pt>
                <c:pt idx="15">
                  <c:v>77.087807459473311</c:v>
                </c:pt>
                <c:pt idx="16">
                  <c:v>77.087807459473311</c:v>
                </c:pt>
                <c:pt idx="17">
                  <c:v>77.087807459473311</c:v>
                </c:pt>
                <c:pt idx="18">
                  <c:v>77.087807459473311</c:v>
                </c:pt>
                <c:pt idx="19">
                  <c:v>77.087807459473311</c:v>
                </c:pt>
                <c:pt idx="20">
                  <c:v>77.087807459473311</c:v>
                </c:pt>
                <c:pt idx="21">
                  <c:v>77.087807459473311</c:v>
                </c:pt>
                <c:pt idx="22">
                  <c:v>77.087807459473311</c:v>
                </c:pt>
                <c:pt idx="23">
                  <c:v>77.087807459473311</c:v>
                </c:pt>
                <c:pt idx="24">
                  <c:v>77.087807459473311</c:v>
                </c:pt>
                <c:pt idx="25">
                  <c:v>77.087807459473311</c:v>
                </c:pt>
                <c:pt idx="26">
                  <c:v>77.087807459473311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D5-45C0-A8D4-0977B1649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85407"/>
        <c:axId val="814981567"/>
      </c:lineChart>
      <c:catAx>
        <c:axId val="81498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1567"/>
        <c:crosses val="autoZero"/>
        <c:auto val="1"/>
        <c:lblAlgn val="ctr"/>
        <c:lblOffset val="100"/>
        <c:noMultiLvlLbl val="0"/>
      </c:catAx>
      <c:valAx>
        <c:axId val="81498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540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7043257753512133E-2"/>
          <c:y val="8.7409093112194858E-2"/>
          <c:w val="0.30980115417885196"/>
          <c:h val="3.533140273486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/>
              <a:t>Nickel</a:t>
            </a:r>
            <a:r>
              <a:rPr lang="en-US" sz="1200" b="1" baseline="0"/>
              <a:t> (ug/l)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Nickel!$A$3</c:f>
              <c:strCache>
                <c:ptCount val="1"/>
                <c:pt idx="0">
                  <c:v>BH1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Nickel!$B$2:$AB$2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Nickel!$B$3:$AB$3</c:f>
              <c:numCache>
                <c:formatCode>0.0</c:formatCode>
                <c:ptCount val="27"/>
                <c:pt idx="0">
                  <c:v>9.3000000000000007</c:v>
                </c:pt>
                <c:pt idx="1">
                  <c:v>9.3000000000000007</c:v>
                </c:pt>
                <c:pt idx="2">
                  <c:v>9.3000000000000007</c:v>
                </c:pt>
                <c:pt idx="3">
                  <c:v>9.1</c:v>
                </c:pt>
                <c:pt idx="5">
                  <c:v>4</c:v>
                </c:pt>
                <c:pt idx="6">
                  <c:v>3.7</c:v>
                </c:pt>
                <c:pt idx="7">
                  <c:v>6</c:v>
                </c:pt>
                <c:pt idx="8">
                  <c:v>3.1</c:v>
                </c:pt>
                <c:pt idx="9">
                  <c:v>4.9000000000000004</c:v>
                </c:pt>
                <c:pt idx="10">
                  <c:v>2.4</c:v>
                </c:pt>
                <c:pt idx="11">
                  <c:v>2</c:v>
                </c:pt>
                <c:pt idx="12">
                  <c:v>1.9</c:v>
                </c:pt>
                <c:pt idx="13">
                  <c:v>1.4</c:v>
                </c:pt>
                <c:pt idx="14">
                  <c:v>2.8</c:v>
                </c:pt>
                <c:pt idx="15">
                  <c:v>1.6</c:v>
                </c:pt>
                <c:pt idx="16" formatCode="0.00">
                  <c:v>0.98</c:v>
                </c:pt>
                <c:pt idx="17">
                  <c:v>1.4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 formatCode="@">
                  <c:v>0</c:v>
                </c:pt>
                <c:pt idx="24" formatCode="@">
                  <c:v>0</c:v>
                </c:pt>
                <c:pt idx="25" formatCode="@">
                  <c:v>0</c:v>
                </c:pt>
                <c:pt idx="26" formatCode="@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A0C-4693-9BAE-233199F89302}"/>
            </c:ext>
          </c:extLst>
        </c:ser>
        <c:ser>
          <c:idx val="1"/>
          <c:order val="1"/>
          <c:tx>
            <c:strRef>
              <c:f>Nickel!$A$4</c:f>
              <c:strCache>
                <c:ptCount val="1"/>
                <c:pt idx="0">
                  <c:v>BH6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Nickel!$B$2:$AB$2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Nickel!$B$4:$AB$4</c:f>
              <c:numCache>
                <c:formatCode>0.0</c:formatCode>
                <c:ptCount val="27"/>
                <c:pt idx="0">
                  <c:v>1.4</c:v>
                </c:pt>
                <c:pt idx="1">
                  <c:v>1.4</c:v>
                </c:pt>
                <c:pt idx="2">
                  <c:v>3.8</c:v>
                </c:pt>
                <c:pt idx="3">
                  <c:v>2.4</c:v>
                </c:pt>
                <c:pt idx="4" formatCode="0.00">
                  <c:v>0.84</c:v>
                </c:pt>
                <c:pt idx="5" formatCode="0.00">
                  <c:v>0.67</c:v>
                </c:pt>
                <c:pt idx="6" formatCode="0.00">
                  <c:v>0.91</c:v>
                </c:pt>
                <c:pt idx="7">
                  <c:v>1</c:v>
                </c:pt>
                <c:pt idx="8" formatCode="0.00">
                  <c:v>0.73</c:v>
                </c:pt>
                <c:pt idx="9">
                  <c:v>1.4</c:v>
                </c:pt>
                <c:pt idx="10" formatCode="0.00">
                  <c:v>0.64</c:v>
                </c:pt>
                <c:pt idx="11" formatCode="0.00">
                  <c:v>0.77</c:v>
                </c:pt>
                <c:pt idx="12">
                  <c:v>1.6</c:v>
                </c:pt>
                <c:pt idx="13">
                  <c:v>1.1000000000000001</c:v>
                </c:pt>
                <c:pt idx="14">
                  <c:v>1.2</c:v>
                </c:pt>
                <c:pt idx="15" formatCode="0.00">
                  <c:v>0.57999999999999996</c:v>
                </c:pt>
                <c:pt idx="16" formatCode="@">
                  <c:v>0</c:v>
                </c:pt>
                <c:pt idx="17" formatCode="0.00">
                  <c:v>0.94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 formatCode="@">
                  <c:v>0</c:v>
                </c:pt>
                <c:pt idx="24" formatCode="@">
                  <c:v>0</c:v>
                </c:pt>
                <c:pt idx="25" formatCode="@">
                  <c:v>0</c:v>
                </c:pt>
                <c:pt idx="26" formatCode="@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A0C-4693-9BAE-233199F89302}"/>
            </c:ext>
          </c:extLst>
        </c:ser>
        <c:ser>
          <c:idx val="2"/>
          <c:order val="2"/>
          <c:tx>
            <c:strRef>
              <c:f>Nickel!$A$5</c:f>
              <c:strCache>
                <c:ptCount val="1"/>
                <c:pt idx="0">
                  <c:v>BH3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Nickel!$B$2:$AB$2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Nickel!$B$5:$AB$5</c:f>
              <c:numCache>
                <c:formatCode>0.0</c:formatCode>
                <c:ptCount val="27"/>
                <c:pt idx="0">
                  <c:v>4.7</c:v>
                </c:pt>
                <c:pt idx="1">
                  <c:v>4.7</c:v>
                </c:pt>
                <c:pt idx="2">
                  <c:v>6.8</c:v>
                </c:pt>
                <c:pt idx="3">
                  <c:v>6.5</c:v>
                </c:pt>
                <c:pt idx="4">
                  <c:v>2</c:v>
                </c:pt>
                <c:pt idx="5">
                  <c:v>1.3</c:v>
                </c:pt>
                <c:pt idx="6">
                  <c:v>1.4</c:v>
                </c:pt>
                <c:pt idx="7">
                  <c:v>1.5</c:v>
                </c:pt>
                <c:pt idx="8">
                  <c:v>1.7</c:v>
                </c:pt>
                <c:pt idx="9">
                  <c:v>1.9</c:v>
                </c:pt>
                <c:pt idx="10">
                  <c:v>1.5</c:v>
                </c:pt>
                <c:pt idx="11">
                  <c:v>1.3</c:v>
                </c:pt>
                <c:pt idx="12" formatCode="0.00">
                  <c:v>0.99</c:v>
                </c:pt>
                <c:pt idx="13" formatCode="0.00">
                  <c:v>0.86</c:v>
                </c:pt>
                <c:pt idx="14">
                  <c:v>1.4</c:v>
                </c:pt>
                <c:pt idx="15" formatCode="0.00">
                  <c:v>0.83</c:v>
                </c:pt>
                <c:pt idx="16" formatCode="0.00">
                  <c:v>0.7</c:v>
                </c:pt>
                <c:pt idx="17">
                  <c:v>1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 formatCode="@">
                  <c:v>0</c:v>
                </c:pt>
                <c:pt idx="24" formatCode="@">
                  <c:v>0</c:v>
                </c:pt>
                <c:pt idx="25" formatCode="@">
                  <c:v>0</c:v>
                </c:pt>
                <c:pt idx="26" formatCode="@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A0C-4693-9BAE-233199F89302}"/>
            </c:ext>
          </c:extLst>
        </c:ser>
        <c:ser>
          <c:idx val="3"/>
          <c:order val="3"/>
          <c:tx>
            <c:strRef>
              <c:f>Nickel!$A$6</c:f>
              <c:strCache>
                <c:ptCount val="1"/>
                <c:pt idx="0">
                  <c:v>BH4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Nickel!$B$2:$AB$2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Nickel!$B$6:$AB$6</c:f>
              <c:numCache>
                <c:formatCode>0.0</c:formatCode>
                <c:ptCount val="27"/>
                <c:pt idx="0">
                  <c:v>4.4000000000000004</c:v>
                </c:pt>
                <c:pt idx="1">
                  <c:v>4.4000000000000004</c:v>
                </c:pt>
                <c:pt idx="2">
                  <c:v>5.8</c:v>
                </c:pt>
                <c:pt idx="3">
                  <c:v>5.5</c:v>
                </c:pt>
                <c:pt idx="4">
                  <c:v>2.1</c:v>
                </c:pt>
                <c:pt idx="5">
                  <c:v>2.2999999999999998</c:v>
                </c:pt>
                <c:pt idx="6">
                  <c:v>2.1</c:v>
                </c:pt>
                <c:pt idx="7">
                  <c:v>3.5</c:v>
                </c:pt>
                <c:pt idx="8">
                  <c:v>2.1</c:v>
                </c:pt>
                <c:pt idx="9" formatCode="General">
                  <c:v>0</c:v>
                </c:pt>
                <c:pt idx="10">
                  <c:v>2.1</c:v>
                </c:pt>
                <c:pt idx="11">
                  <c:v>1.3</c:v>
                </c:pt>
                <c:pt idx="12">
                  <c:v>1.3</c:v>
                </c:pt>
                <c:pt idx="13" formatCode="0.00">
                  <c:v>0.56000000000000005</c:v>
                </c:pt>
                <c:pt idx="14">
                  <c:v>1.9</c:v>
                </c:pt>
                <c:pt idx="15" formatCode="0.00">
                  <c:v>0.72</c:v>
                </c:pt>
                <c:pt idx="16" formatCode="@">
                  <c:v>0</c:v>
                </c:pt>
                <c:pt idx="17" formatCode="0.00">
                  <c:v>0.99</c:v>
                </c:pt>
                <c:pt idx="18" formatCode="@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 formatCode="@">
                  <c:v>0</c:v>
                </c:pt>
                <c:pt idx="24" formatCode="@">
                  <c:v>0</c:v>
                </c:pt>
                <c:pt idx="25" formatCode="@">
                  <c:v>0</c:v>
                </c:pt>
                <c:pt idx="26" formatCode="@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A0C-4693-9BAE-233199F89302}"/>
            </c:ext>
          </c:extLst>
        </c:ser>
        <c:ser>
          <c:idx val="4"/>
          <c:order val="4"/>
          <c:tx>
            <c:strRef>
              <c:f>Nickel!$A$7</c:f>
              <c:strCache>
                <c:ptCount val="1"/>
                <c:pt idx="0">
                  <c:v>CL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Nickel!$B$2:$AB$2</c:f>
              <c:strCache>
                <c:ptCount val="27"/>
                <c:pt idx="0">
                  <c:v>28.2.22</c:v>
                </c:pt>
                <c:pt idx="1">
                  <c:v>22.3.22</c:v>
                </c:pt>
                <c:pt idx="2">
                  <c:v>13.4.22</c:v>
                </c:pt>
                <c:pt idx="3">
                  <c:v>31.5.22</c:v>
                </c:pt>
                <c:pt idx="4">
                  <c:v>16.6.22</c:v>
                </c:pt>
                <c:pt idx="5">
                  <c:v>13.7.22</c:v>
                </c:pt>
                <c:pt idx="6">
                  <c:v>12.8.22</c:v>
                </c:pt>
                <c:pt idx="7">
                  <c:v>26.9.22</c:v>
                </c:pt>
                <c:pt idx="8">
                  <c:v>17.10.22</c:v>
                </c:pt>
                <c:pt idx="9">
                  <c:v>22.11.22</c:v>
                </c:pt>
                <c:pt idx="10">
                  <c:v>16.12.22</c:v>
                </c:pt>
                <c:pt idx="11">
                  <c:v>10.1.23</c:v>
                </c:pt>
                <c:pt idx="12">
                  <c:v>28.2.23</c:v>
                </c:pt>
                <c:pt idx="13">
                  <c:v>14.3.23</c:v>
                </c:pt>
                <c:pt idx="14">
                  <c:v>4.4.23</c:v>
                </c:pt>
                <c:pt idx="15">
                  <c:v>2.5.23</c:v>
                </c:pt>
                <c:pt idx="16">
                  <c:v>5.6.23</c:v>
                </c:pt>
                <c:pt idx="17">
                  <c:v>3.7.23</c:v>
                </c:pt>
                <c:pt idx="18">
                  <c:v>1.8.23</c:v>
                </c:pt>
                <c:pt idx="19">
                  <c:v>6.9.23</c:v>
                </c:pt>
                <c:pt idx="20">
                  <c:v>9.10.23</c:v>
                </c:pt>
                <c:pt idx="21">
                  <c:v>6.11.23</c:v>
                </c:pt>
                <c:pt idx="22">
                  <c:v>4.12.23</c:v>
                </c:pt>
                <c:pt idx="23">
                  <c:v>8.1.24</c:v>
                </c:pt>
                <c:pt idx="24">
                  <c:v>5.2.24</c:v>
                </c:pt>
                <c:pt idx="25">
                  <c:v>4.3.24</c:v>
                </c:pt>
                <c:pt idx="26">
                  <c:v>3.4.24</c:v>
                </c:pt>
              </c:strCache>
            </c:strRef>
          </c:cat>
          <c:val>
            <c:numRef>
              <c:f>Nickel!$B$7:$AB$7</c:f>
              <c:numCache>
                <c:formatCode>0</c:formatCode>
                <c:ptCount val="27"/>
                <c:pt idx="0">
                  <c:v>7.8452889310576976</c:v>
                </c:pt>
                <c:pt idx="1">
                  <c:v>7.8452889310576976</c:v>
                </c:pt>
                <c:pt idx="2">
                  <c:v>7.8452889310576976</c:v>
                </c:pt>
                <c:pt idx="3">
                  <c:v>7.8452889310576976</c:v>
                </c:pt>
                <c:pt idx="4">
                  <c:v>7.8452889310576976</c:v>
                </c:pt>
                <c:pt idx="5">
                  <c:v>7.8452889310576976</c:v>
                </c:pt>
                <c:pt idx="6">
                  <c:v>7.8452889310576976</c:v>
                </c:pt>
                <c:pt idx="7">
                  <c:v>7.8452889310576976</c:v>
                </c:pt>
                <c:pt idx="8">
                  <c:v>7.8452889310576976</c:v>
                </c:pt>
                <c:pt idx="9">
                  <c:v>7.8452889310576976</c:v>
                </c:pt>
                <c:pt idx="10">
                  <c:v>7.8452889310576976</c:v>
                </c:pt>
                <c:pt idx="11">
                  <c:v>7.8452889310576976</c:v>
                </c:pt>
                <c:pt idx="12">
                  <c:v>7.8452889310576976</c:v>
                </c:pt>
                <c:pt idx="13">
                  <c:v>7.8452889310576976</c:v>
                </c:pt>
                <c:pt idx="14">
                  <c:v>7.8452889310576976</c:v>
                </c:pt>
                <c:pt idx="15">
                  <c:v>7.8452889310576976</c:v>
                </c:pt>
                <c:pt idx="16">
                  <c:v>7.8452889310576976</c:v>
                </c:pt>
                <c:pt idx="17">
                  <c:v>7.8452889310576976</c:v>
                </c:pt>
                <c:pt idx="18">
                  <c:v>7.8452889310576976</c:v>
                </c:pt>
                <c:pt idx="19">
                  <c:v>7.8452889310576976</c:v>
                </c:pt>
                <c:pt idx="20">
                  <c:v>7.8452889310576976</c:v>
                </c:pt>
                <c:pt idx="21">
                  <c:v>7.8452889310576976</c:v>
                </c:pt>
                <c:pt idx="22">
                  <c:v>7.8452889310576976</c:v>
                </c:pt>
                <c:pt idx="23">
                  <c:v>7.8452889310576976</c:v>
                </c:pt>
                <c:pt idx="24">
                  <c:v>7.8452889310576976</c:v>
                </c:pt>
                <c:pt idx="25">
                  <c:v>7.8452889310576976</c:v>
                </c:pt>
                <c:pt idx="26">
                  <c:v>7.8452889310576976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0C-4693-9BAE-233199F8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85407"/>
        <c:axId val="814981567"/>
      </c:lineChart>
      <c:catAx>
        <c:axId val="81498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1567"/>
        <c:crosses val="autoZero"/>
        <c:auto val="1"/>
        <c:lblAlgn val="ctr"/>
        <c:lblOffset val="100"/>
        <c:noMultiLvlLbl val="0"/>
      </c:catAx>
      <c:valAx>
        <c:axId val="814981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498540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7043257753512133E-2"/>
          <c:y val="8.7409093112194858E-2"/>
          <c:w val="0.30980115417885196"/>
          <c:h val="3.5331402734864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37439D-FADC-47B3-B509-9598203B02AF}">
  <sheetPr/>
  <sheetViews>
    <sheetView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3BAE760-8E30-47A4-9789-C0780F3CA121}">
  <sheetPr/>
  <sheetViews>
    <sheetView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D065E21-A075-4241-864A-6E9F6B2830A2}">
  <sheetPr/>
  <sheetViews>
    <sheetView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33A58C-6C7A-42CC-86D7-FE282F35CA24}">
  <sheetPr/>
  <sheetViews>
    <sheetView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D84DA18-81A7-4D45-B3E3-B9F74E80176E}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55" cy="60658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F8C7AA-9AEC-FF21-6FD4-053D6A4AB2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855" cy="60658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271350-115C-8770-D16E-7280F104FD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855" cy="60658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802D05-EA66-05B5-A507-F72C6AF7A0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8855" cy="60658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81FE92-3355-801D-46AE-9985EBCA18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8855" cy="60658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B08C9E-615A-4570-6E27-1B72506B2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B662-497A-4C08-97DC-FB9B2B5B3761}">
  <dimension ref="A1:H27"/>
  <sheetViews>
    <sheetView tabSelected="1" workbookViewId="0"/>
  </sheetViews>
  <sheetFormatPr defaultRowHeight="14.25"/>
  <cols>
    <col min="1" max="1" width="12" customWidth="1"/>
    <col min="2" max="2" width="13.28515625" customWidth="1"/>
    <col min="3" max="8" width="18.42578125" customWidth="1"/>
  </cols>
  <sheetData>
    <row r="1" spans="1:8" ht="33.6" customHeight="1" thickBot="1">
      <c r="A1" s="30" t="s">
        <v>0</v>
      </c>
      <c r="B1" s="31" t="s">
        <v>1</v>
      </c>
      <c r="C1" s="87" t="s">
        <v>2</v>
      </c>
      <c r="D1" s="88"/>
      <c r="E1" s="87" t="s">
        <v>3</v>
      </c>
      <c r="F1" s="88"/>
      <c r="G1" s="87" t="s">
        <v>4</v>
      </c>
      <c r="H1" s="88"/>
    </row>
    <row r="2" spans="1:8" ht="26.45" customHeight="1" thickBot="1">
      <c r="A2" s="32"/>
      <c r="B2" s="33"/>
      <c r="C2" s="33" t="s">
        <v>5</v>
      </c>
      <c r="D2" s="33" t="s">
        <v>6</v>
      </c>
      <c r="E2" s="33" t="s">
        <v>5</v>
      </c>
      <c r="F2" s="33" t="s">
        <v>6</v>
      </c>
      <c r="G2" s="33" t="s">
        <v>5</v>
      </c>
      <c r="H2" s="33" t="s">
        <v>6</v>
      </c>
    </row>
    <row r="3" spans="1:8" ht="15" thickBot="1">
      <c r="A3" s="34" t="s">
        <v>7</v>
      </c>
      <c r="B3" s="35">
        <v>105.22</v>
      </c>
      <c r="C3" s="36">
        <v>0.8</v>
      </c>
      <c r="D3" s="36">
        <f>B3-C3</f>
        <v>104.42</v>
      </c>
      <c r="E3" s="36">
        <v>13.2</v>
      </c>
      <c r="F3" s="36">
        <f>B3-E3</f>
        <v>92.02</v>
      </c>
      <c r="G3" s="36" t="s">
        <v>8</v>
      </c>
      <c r="H3" s="36" t="s">
        <v>8</v>
      </c>
    </row>
    <row r="4" spans="1:8" ht="15" thickBot="1">
      <c r="A4" s="34" t="s">
        <v>9</v>
      </c>
      <c r="B4" s="35">
        <v>104.41</v>
      </c>
      <c r="C4" s="36">
        <v>0.8</v>
      </c>
      <c r="D4" s="36">
        <f t="shared" ref="D4:D8" si="0">B4-C4</f>
        <v>103.61</v>
      </c>
      <c r="E4" s="36">
        <v>12.5</v>
      </c>
      <c r="F4" s="36">
        <f t="shared" ref="F4:F8" si="1">B4-E4</f>
        <v>91.91</v>
      </c>
      <c r="G4" s="36">
        <v>16.5</v>
      </c>
      <c r="H4" s="36">
        <f>B4-G4</f>
        <v>87.91</v>
      </c>
    </row>
    <row r="5" spans="1:8" ht="15" thickBot="1">
      <c r="A5" s="34" t="s">
        <v>10</v>
      </c>
      <c r="B5" s="35">
        <v>104.39</v>
      </c>
      <c r="C5" s="36">
        <v>0.6</v>
      </c>
      <c r="D5" s="36">
        <f t="shared" si="0"/>
        <v>103.79</v>
      </c>
      <c r="E5" s="36">
        <v>15.4</v>
      </c>
      <c r="F5" s="36">
        <f t="shared" si="1"/>
        <v>88.99</v>
      </c>
      <c r="G5" s="36">
        <v>16.5</v>
      </c>
      <c r="H5" s="36">
        <f t="shared" ref="H5:H7" si="2">B5-G5</f>
        <v>87.89</v>
      </c>
    </row>
    <row r="6" spans="1:8" ht="15" thickBot="1">
      <c r="A6" s="34" t="s">
        <v>11</v>
      </c>
      <c r="B6" s="35">
        <v>102.01</v>
      </c>
      <c r="C6" s="36">
        <v>0.5</v>
      </c>
      <c r="D6" s="36">
        <f t="shared" si="0"/>
        <v>101.51</v>
      </c>
      <c r="E6" s="36">
        <v>13</v>
      </c>
      <c r="F6" s="36">
        <f t="shared" si="1"/>
        <v>89.01</v>
      </c>
      <c r="G6" s="36">
        <v>13.5</v>
      </c>
      <c r="H6" s="36">
        <f t="shared" si="2"/>
        <v>88.51</v>
      </c>
    </row>
    <row r="7" spans="1:8" ht="15" thickBot="1">
      <c r="A7" s="34" t="s">
        <v>12</v>
      </c>
      <c r="B7" s="35">
        <v>99.6</v>
      </c>
      <c r="C7" s="36">
        <v>0.4</v>
      </c>
      <c r="D7" s="36">
        <f t="shared" si="0"/>
        <v>99.199999999999989</v>
      </c>
      <c r="E7" s="36">
        <v>10.1</v>
      </c>
      <c r="F7" s="36">
        <f t="shared" si="1"/>
        <v>89.5</v>
      </c>
      <c r="G7" s="36">
        <v>12</v>
      </c>
      <c r="H7" s="36">
        <f t="shared" si="2"/>
        <v>87.6</v>
      </c>
    </row>
    <row r="8" spans="1:8" ht="15" thickBot="1">
      <c r="A8" s="34" t="s">
        <v>13</v>
      </c>
      <c r="B8" s="35">
        <v>102.78</v>
      </c>
      <c r="C8" s="36">
        <v>0.4</v>
      </c>
      <c r="D8" s="36">
        <f t="shared" si="0"/>
        <v>102.38</v>
      </c>
      <c r="E8" s="36">
        <v>12</v>
      </c>
      <c r="F8" s="36">
        <f t="shared" si="1"/>
        <v>90.78</v>
      </c>
      <c r="G8" s="36" t="s">
        <v>8</v>
      </c>
      <c r="H8" s="36" t="s">
        <v>8</v>
      </c>
    </row>
    <row r="12" spans="1:8">
      <c r="E12" s="1"/>
    </row>
    <row r="13" spans="1:8">
      <c r="E13" s="1"/>
    </row>
    <row r="14" spans="1:8">
      <c r="E14" s="1"/>
    </row>
    <row r="15" spans="1:8">
      <c r="E15" s="1"/>
    </row>
    <row r="16" spans="1:8">
      <c r="E16" s="1"/>
    </row>
    <row r="17" spans="5:8">
      <c r="E17" s="1"/>
    </row>
    <row r="27" spans="5:8">
      <c r="H27" s="2"/>
    </row>
  </sheetData>
  <mergeCells count="3">
    <mergeCell ref="C1:D1"/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AEB0-049E-420F-AEBC-2CDA19F465BF}">
  <dimension ref="A1:AC13"/>
  <sheetViews>
    <sheetView zoomScale="120" zoomScaleNormal="120" workbookViewId="0">
      <pane xSplit="1" ySplit="1" topLeftCell="L2" activePane="bottomRight" state="frozen"/>
      <selection pane="bottomRight" activeCell="AC5" sqref="AC5"/>
      <selection pane="bottomLeft" activeCell="A2" sqref="A2"/>
      <selection pane="topRight" activeCell="B1" sqref="B1"/>
    </sheetView>
  </sheetViews>
  <sheetFormatPr defaultRowHeight="12.95"/>
  <cols>
    <col min="1" max="2" width="11.140625" style="18" customWidth="1"/>
    <col min="3" max="5" width="12.7109375" style="18" customWidth="1"/>
    <col min="6" max="28" width="11.140625" style="18" customWidth="1"/>
    <col min="29" max="29" width="11.140625" style="19" customWidth="1"/>
    <col min="30" max="73" width="11.140625" style="53" customWidth="1"/>
    <col min="74" max="16384" width="9.140625" style="53"/>
  </cols>
  <sheetData>
    <row r="1" spans="1:29">
      <c r="B1" s="37">
        <v>44620</v>
      </c>
      <c r="C1" s="37">
        <v>44642</v>
      </c>
      <c r="D1" s="37">
        <v>44664</v>
      </c>
      <c r="E1" s="37">
        <v>44712</v>
      </c>
      <c r="F1" s="37">
        <v>44728</v>
      </c>
      <c r="G1" s="37">
        <v>44755</v>
      </c>
      <c r="H1" s="37">
        <v>44785</v>
      </c>
      <c r="I1" s="37">
        <v>44830</v>
      </c>
      <c r="J1" s="37">
        <v>44851</v>
      </c>
      <c r="K1" s="37">
        <v>44887</v>
      </c>
      <c r="L1" s="37">
        <v>44911</v>
      </c>
      <c r="M1" s="37">
        <v>44936</v>
      </c>
      <c r="N1" s="37">
        <v>44985</v>
      </c>
      <c r="O1" s="37">
        <v>44999</v>
      </c>
      <c r="P1" s="37">
        <v>45020</v>
      </c>
      <c r="Q1" s="37">
        <v>45048</v>
      </c>
      <c r="R1" s="37">
        <v>45082</v>
      </c>
      <c r="S1" s="37">
        <v>45110</v>
      </c>
      <c r="T1" s="19" t="s">
        <v>14</v>
      </c>
      <c r="U1" s="19" t="s">
        <v>15</v>
      </c>
      <c r="V1" s="19" t="s">
        <v>16</v>
      </c>
      <c r="W1" s="19" t="s">
        <v>17</v>
      </c>
      <c r="X1" s="19" t="s">
        <v>18</v>
      </c>
      <c r="Y1" s="19" t="s">
        <v>19</v>
      </c>
      <c r="Z1" s="57" t="s">
        <v>20</v>
      </c>
      <c r="AA1" s="19" t="s">
        <v>21</v>
      </c>
      <c r="AB1" s="19" t="s">
        <v>22</v>
      </c>
      <c r="AC1" s="19" t="s">
        <v>23</v>
      </c>
    </row>
    <row r="2" spans="1:29">
      <c r="A2" s="19" t="s">
        <v>24</v>
      </c>
      <c r="B2" s="18">
        <v>91.81</v>
      </c>
      <c r="C2" s="18">
        <v>91.87</v>
      </c>
      <c r="D2" s="18">
        <v>91.74</v>
      </c>
      <c r="E2" s="18">
        <v>91.77</v>
      </c>
      <c r="F2" s="18">
        <v>91.8</v>
      </c>
      <c r="G2" s="18">
        <v>91.78</v>
      </c>
      <c r="H2" s="18">
        <v>91.67</v>
      </c>
      <c r="I2" s="18">
        <v>91.64</v>
      </c>
      <c r="J2" s="18">
        <v>91.64</v>
      </c>
      <c r="K2" s="18">
        <v>91.57</v>
      </c>
      <c r="L2" s="18">
        <v>91.57</v>
      </c>
      <c r="M2" s="18">
        <v>91.57</v>
      </c>
      <c r="N2" s="18">
        <v>91.81</v>
      </c>
      <c r="O2" s="18">
        <v>91.82</v>
      </c>
      <c r="P2" s="18">
        <v>91.84</v>
      </c>
      <c r="Q2" s="18">
        <v>91.87</v>
      </c>
      <c r="R2" s="18">
        <v>91.85</v>
      </c>
      <c r="S2" s="18">
        <v>91.81</v>
      </c>
      <c r="T2" s="18">
        <v>92.57</v>
      </c>
      <c r="U2" s="18">
        <v>91.67</v>
      </c>
      <c r="V2" s="18">
        <v>91.59</v>
      </c>
      <c r="W2" s="18">
        <v>91.63</v>
      </c>
      <c r="X2" s="18">
        <v>91.77</v>
      </c>
      <c r="Y2" s="18">
        <v>92.07</v>
      </c>
      <c r="Z2" s="18">
        <v>92.39</v>
      </c>
      <c r="AA2" s="18">
        <v>92.87</v>
      </c>
      <c r="AB2" s="38">
        <v>93</v>
      </c>
      <c r="AC2" s="54">
        <f>AVERAGE(B2:AB2)</f>
        <v>91.888518518518495</v>
      </c>
    </row>
    <row r="3" spans="1:29">
      <c r="A3" s="19" t="s">
        <v>25</v>
      </c>
      <c r="B3" s="18">
        <v>89.15</v>
      </c>
      <c r="C3" s="18">
        <v>89.26</v>
      </c>
      <c r="D3" s="18">
        <v>89.29</v>
      </c>
      <c r="E3" s="18">
        <v>89.210000000000008</v>
      </c>
      <c r="F3" s="18">
        <v>89.26</v>
      </c>
      <c r="G3" s="18">
        <v>89.29</v>
      </c>
      <c r="H3" s="18">
        <v>89.26</v>
      </c>
      <c r="I3" s="18">
        <v>89.25</v>
      </c>
      <c r="J3" s="18">
        <v>89.25</v>
      </c>
      <c r="K3" s="18">
        <v>89.25</v>
      </c>
      <c r="L3" s="18">
        <v>89.28</v>
      </c>
      <c r="M3" s="18">
        <v>89.26</v>
      </c>
      <c r="N3" s="18">
        <v>89.28</v>
      </c>
      <c r="O3" s="18">
        <v>89.28</v>
      </c>
      <c r="P3" s="18">
        <v>89.28</v>
      </c>
      <c r="Q3" s="18">
        <v>89.31</v>
      </c>
      <c r="R3" s="18">
        <v>89.31</v>
      </c>
      <c r="S3" s="18">
        <v>89.31</v>
      </c>
      <c r="T3" s="18">
        <v>89.33</v>
      </c>
      <c r="U3" s="18">
        <v>89.28</v>
      </c>
      <c r="V3" s="18">
        <v>89.28</v>
      </c>
      <c r="W3" s="18">
        <v>89.28</v>
      </c>
      <c r="X3" s="18">
        <v>89.29</v>
      </c>
      <c r="Y3" s="18">
        <v>89.35</v>
      </c>
      <c r="Z3" s="18">
        <v>89.36</v>
      </c>
      <c r="AA3" s="18">
        <v>89.44</v>
      </c>
      <c r="AB3" s="18">
        <v>89.44</v>
      </c>
      <c r="AC3" s="54">
        <f t="shared" ref="AC3:AC5" si="0">AVERAGE(B3:AB3)</f>
        <v>89.289999999999992</v>
      </c>
    </row>
    <row r="4" spans="1:29">
      <c r="A4" s="19" t="s">
        <v>26</v>
      </c>
      <c r="B4" s="18">
        <v>90.58</v>
      </c>
      <c r="C4" s="18">
        <v>90.76</v>
      </c>
      <c r="D4" s="18">
        <v>90.64</v>
      </c>
      <c r="E4" s="18">
        <v>90.28</v>
      </c>
      <c r="F4" s="18">
        <v>90.18</v>
      </c>
      <c r="G4" s="18">
        <v>90.79</v>
      </c>
      <c r="H4" s="18">
        <v>90.08</v>
      </c>
      <c r="I4" s="18">
        <v>90</v>
      </c>
      <c r="J4" s="18">
        <v>89.95</v>
      </c>
      <c r="K4" s="18">
        <v>89.95</v>
      </c>
      <c r="L4" s="18">
        <v>90.01</v>
      </c>
      <c r="M4" s="18">
        <v>90.55</v>
      </c>
      <c r="N4" s="18">
        <v>90.570000000000007</v>
      </c>
      <c r="O4" s="18">
        <v>90.56</v>
      </c>
      <c r="P4" s="18">
        <v>90.98</v>
      </c>
      <c r="Q4" s="18">
        <v>90.63</v>
      </c>
      <c r="R4" s="18">
        <v>90.38</v>
      </c>
      <c r="S4" s="18">
        <v>90.240000000000009</v>
      </c>
      <c r="T4" s="18">
        <v>90.16</v>
      </c>
      <c r="U4" s="18">
        <v>90.04</v>
      </c>
      <c r="V4" s="18">
        <v>89.97</v>
      </c>
      <c r="W4" s="18">
        <v>90.2</v>
      </c>
      <c r="X4" s="18">
        <v>90.5</v>
      </c>
      <c r="Y4" s="18">
        <v>91.59</v>
      </c>
      <c r="Z4" s="18">
        <v>91.27000000000001</v>
      </c>
      <c r="AA4" s="18">
        <v>92.18</v>
      </c>
      <c r="AB4" s="18">
        <v>91.93</v>
      </c>
      <c r="AC4" s="54">
        <f t="shared" si="0"/>
        <v>90.554444444444457</v>
      </c>
    </row>
    <row r="5" spans="1:29">
      <c r="A5" s="19" t="s">
        <v>27</v>
      </c>
      <c r="B5" s="18">
        <v>96.41</v>
      </c>
      <c r="C5" s="18">
        <v>96.990000000000009</v>
      </c>
      <c r="D5" s="18">
        <v>96.600000000000009</v>
      </c>
      <c r="E5" s="18">
        <v>95.68</v>
      </c>
      <c r="F5" s="18">
        <v>95.23</v>
      </c>
      <c r="G5" s="18">
        <v>94.990000000000009</v>
      </c>
      <c r="H5" s="18">
        <v>94.740000000000009</v>
      </c>
      <c r="I5" s="18">
        <v>94.44</v>
      </c>
      <c r="J5" s="18">
        <v>94.22</v>
      </c>
      <c r="K5" s="18">
        <v>94.13000000000001</v>
      </c>
      <c r="L5" s="18">
        <v>94.12</v>
      </c>
      <c r="M5" s="18">
        <v>96.03</v>
      </c>
      <c r="N5" s="18">
        <v>95.92</v>
      </c>
      <c r="O5" s="18">
        <v>96.11</v>
      </c>
      <c r="P5" s="18">
        <v>96.73</v>
      </c>
      <c r="Q5" s="18">
        <v>96.320000000000007</v>
      </c>
      <c r="R5" s="18">
        <v>95.740000000000009</v>
      </c>
      <c r="S5" s="18">
        <v>95.36</v>
      </c>
      <c r="T5" s="18">
        <v>95.03</v>
      </c>
      <c r="U5" s="18">
        <v>94.64</v>
      </c>
      <c r="V5" s="18">
        <v>94.38000000000001</v>
      </c>
      <c r="W5" s="18">
        <v>96.64</v>
      </c>
      <c r="X5" s="18">
        <v>96.96</v>
      </c>
      <c r="Y5" s="18">
        <v>96.84</v>
      </c>
      <c r="Z5" s="18">
        <v>96.5</v>
      </c>
      <c r="AA5" s="18">
        <v>96.12</v>
      </c>
      <c r="AB5" s="50">
        <v>95.84</v>
      </c>
      <c r="AC5" s="54">
        <f t="shared" si="0"/>
        <v>95.655925925925942</v>
      </c>
    </row>
    <row r="10" spans="1:29">
      <c r="R10" s="12"/>
      <c r="S10" s="12"/>
    </row>
    <row r="11" spans="1:29">
      <c r="R11" s="12"/>
      <c r="S11" s="12"/>
    </row>
    <row r="12" spans="1:29">
      <c r="Q12" s="53"/>
      <c r="R12" s="12"/>
      <c r="S12" s="12"/>
    </row>
    <row r="13" spans="1:29">
      <c r="Q13" s="53"/>
      <c r="R13" s="12"/>
      <c r="S13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1F59-8800-45EF-8824-D98304DCA09F}">
  <dimension ref="A1:AJ45"/>
  <sheetViews>
    <sheetView zoomScale="120" zoomScaleNormal="120" workbookViewId="0">
      <pane xSplit="1" ySplit="2" topLeftCell="B3" activePane="bottomRight" state="frozen"/>
      <selection pane="bottomRight"/>
      <selection pane="bottomLeft" activeCell="A3" sqref="A3"/>
      <selection pane="topRight" activeCell="B1" sqref="B1"/>
    </sheetView>
  </sheetViews>
  <sheetFormatPr defaultRowHeight="12.95"/>
  <cols>
    <col min="1" max="1" width="22.5703125" style="55" customWidth="1"/>
    <col min="2" max="33" width="11.140625" style="55" customWidth="1"/>
    <col min="34" max="34" width="11.140625" style="19" customWidth="1"/>
    <col min="35" max="40" width="11.140625" style="55" customWidth="1"/>
    <col min="41" max="16384" width="9.140625" style="55"/>
  </cols>
  <sheetData>
    <row r="1" spans="1:36" ht="15.75">
      <c r="A1" s="75" t="s">
        <v>28</v>
      </c>
      <c r="AH1" s="19" t="s">
        <v>29</v>
      </c>
    </row>
    <row r="2" spans="1:36">
      <c r="A2" s="56" t="s">
        <v>30</v>
      </c>
      <c r="B2" s="56" t="s">
        <v>31</v>
      </c>
      <c r="C2" s="71">
        <v>44620</v>
      </c>
      <c r="D2" s="71">
        <v>44642</v>
      </c>
      <c r="E2" s="71">
        <v>44664</v>
      </c>
      <c r="F2" s="71">
        <v>44712</v>
      </c>
      <c r="G2" s="71">
        <v>44728</v>
      </c>
      <c r="H2" s="71">
        <v>44755</v>
      </c>
      <c r="I2" s="71">
        <v>44785</v>
      </c>
      <c r="J2" s="71">
        <v>44830</v>
      </c>
      <c r="K2" s="71">
        <v>44851</v>
      </c>
      <c r="L2" s="71">
        <v>44887</v>
      </c>
      <c r="M2" s="71">
        <v>44911</v>
      </c>
      <c r="N2" s="71">
        <v>44936</v>
      </c>
      <c r="O2" s="71">
        <v>44985</v>
      </c>
      <c r="P2" s="71">
        <v>44999</v>
      </c>
      <c r="Q2" s="71">
        <v>45020</v>
      </c>
      <c r="R2" s="71">
        <v>45048</v>
      </c>
      <c r="S2" s="71">
        <v>45082</v>
      </c>
      <c r="T2" s="71">
        <v>45110</v>
      </c>
      <c r="U2" s="72" t="s">
        <v>14</v>
      </c>
      <c r="V2" s="72" t="s">
        <v>15</v>
      </c>
      <c r="W2" s="72" t="s">
        <v>16</v>
      </c>
      <c r="X2" s="72" t="s">
        <v>17</v>
      </c>
      <c r="Y2" s="72" t="s">
        <v>18</v>
      </c>
      <c r="Z2" s="72" t="s">
        <v>19</v>
      </c>
      <c r="AA2" s="72" t="s">
        <v>20</v>
      </c>
      <c r="AB2" s="72" t="s">
        <v>21</v>
      </c>
      <c r="AC2" s="72" t="s">
        <v>22</v>
      </c>
      <c r="AD2" s="40" t="s">
        <v>32</v>
      </c>
      <c r="AE2" s="40" t="s">
        <v>33</v>
      </c>
      <c r="AF2" s="40" t="s">
        <v>34</v>
      </c>
      <c r="AH2" s="40" t="s">
        <v>32</v>
      </c>
      <c r="AI2" s="40" t="s">
        <v>33</v>
      </c>
      <c r="AJ2" s="40" t="s">
        <v>34</v>
      </c>
    </row>
    <row r="3" spans="1:36" ht="15" customHeight="1">
      <c r="A3" s="66" t="s">
        <v>35</v>
      </c>
      <c r="B3" s="70" t="s">
        <v>36</v>
      </c>
      <c r="C3" s="60">
        <v>700</v>
      </c>
      <c r="D3" s="60">
        <v>700</v>
      </c>
      <c r="E3" s="60">
        <v>710</v>
      </c>
      <c r="F3" s="60">
        <v>790</v>
      </c>
      <c r="G3" s="60">
        <v>760</v>
      </c>
      <c r="H3" s="60">
        <v>680</v>
      </c>
      <c r="I3" s="60">
        <v>670</v>
      </c>
      <c r="J3" s="60">
        <v>970</v>
      </c>
      <c r="K3" s="60">
        <v>730</v>
      </c>
      <c r="L3" s="60">
        <v>550</v>
      </c>
      <c r="M3" s="60">
        <v>490</v>
      </c>
      <c r="N3" s="60">
        <v>550</v>
      </c>
      <c r="O3" s="60">
        <v>610</v>
      </c>
      <c r="P3" s="60">
        <v>720</v>
      </c>
      <c r="Q3" s="60">
        <v>670</v>
      </c>
      <c r="R3" s="60">
        <v>670</v>
      </c>
      <c r="S3" s="60">
        <v>720</v>
      </c>
      <c r="T3" s="60">
        <v>690</v>
      </c>
      <c r="U3" s="60">
        <v>730</v>
      </c>
      <c r="V3" s="60">
        <v>630</v>
      </c>
      <c r="W3" s="60">
        <v>610</v>
      </c>
      <c r="X3" s="60">
        <v>700</v>
      </c>
      <c r="Y3" s="60">
        <v>560</v>
      </c>
      <c r="Z3" s="60">
        <v>590</v>
      </c>
      <c r="AA3" s="60">
        <v>690</v>
      </c>
      <c r="AB3" s="60">
        <v>570</v>
      </c>
      <c r="AC3" s="60">
        <v>650</v>
      </c>
      <c r="AD3" s="4">
        <f t="shared" ref="AD3:AD6" si="0">MIN(C3:AC3)</f>
        <v>490</v>
      </c>
      <c r="AE3" s="4">
        <f t="shared" ref="AE3:AE6" si="1">MAX(C3:AC3)</f>
        <v>970</v>
      </c>
      <c r="AF3" s="4">
        <f t="shared" ref="AF3:AF6" si="2">AVERAGE(C3:AC3)</f>
        <v>670.74074074074076</v>
      </c>
      <c r="AH3" s="83">
        <f>MIN(AD3,AD26,Down!AD4,Down!AD26)</f>
        <v>170</v>
      </c>
      <c r="AI3" s="84">
        <f>MAX(AE3,AE26,Down!AE3,Down!AE26)</f>
        <v>1400</v>
      </c>
      <c r="AJ3" s="85">
        <f>AVERAGE((AF3,AF26),Down!AF3,Down!AF26)</f>
        <v>617.59259259259261</v>
      </c>
    </row>
    <row r="4" spans="1:36" ht="15" customHeight="1">
      <c r="A4" s="66" t="s">
        <v>37</v>
      </c>
      <c r="B4" s="70" t="s">
        <v>38</v>
      </c>
      <c r="C4" s="60">
        <v>250</v>
      </c>
      <c r="D4" s="60">
        <v>250</v>
      </c>
      <c r="E4" s="60">
        <v>290</v>
      </c>
      <c r="F4" s="60">
        <v>240</v>
      </c>
      <c r="G4" s="60">
        <v>240</v>
      </c>
      <c r="H4" s="60">
        <v>210</v>
      </c>
      <c r="I4" s="60">
        <v>220</v>
      </c>
      <c r="J4" s="60">
        <v>240</v>
      </c>
      <c r="K4" s="60">
        <v>280</v>
      </c>
      <c r="L4" s="60">
        <v>320</v>
      </c>
      <c r="M4" s="60">
        <v>140</v>
      </c>
      <c r="N4" s="60">
        <v>250</v>
      </c>
      <c r="O4" s="60">
        <v>190</v>
      </c>
      <c r="P4" s="60">
        <v>280</v>
      </c>
      <c r="Q4" s="60">
        <v>270</v>
      </c>
      <c r="R4" s="60">
        <v>210</v>
      </c>
      <c r="S4" s="60">
        <v>280</v>
      </c>
      <c r="T4" s="60">
        <v>250</v>
      </c>
      <c r="U4" s="60">
        <v>220</v>
      </c>
      <c r="V4" s="60">
        <v>210</v>
      </c>
      <c r="W4" s="60">
        <v>250</v>
      </c>
      <c r="X4" s="60">
        <v>280</v>
      </c>
      <c r="Y4" s="60">
        <v>300</v>
      </c>
      <c r="Z4" s="60">
        <v>230</v>
      </c>
      <c r="AA4" s="60">
        <v>210</v>
      </c>
      <c r="AB4" s="60">
        <v>180</v>
      </c>
      <c r="AC4" s="60">
        <v>200</v>
      </c>
      <c r="AD4" s="4">
        <f t="shared" si="0"/>
        <v>140</v>
      </c>
      <c r="AE4" s="4">
        <f t="shared" si="1"/>
        <v>320</v>
      </c>
      <c r="AF4" s="4">
        <f t="shared" si="2"/>
        <v>240.37037037037038</v>
      </c>
      <c r="AH4" s="83">
        <f>MIN(AD4,AD27,Down!AD5,Down!AD27)</f>
        <v>24</v>
      </c>
      <c r="AI4" s="84">
        <f>MAX(AE4,AE27,Down!AE4,Down!AE27)</f>
        <v>550</v>
      </c>
      <c r="AJ4" s="85">
        <f>AVERAGE((AF4,AF27),Down!AF4,Down!AF27)</f>
        <v>222.18019943019942</v>
      </c>
    </row>
    <row r="5" spans="1:36" ht="15" customHeight="1">
      <c r="A5" s="66" t="s">
        <v>39</v>
      </c>
      <c r="B5" s="70" t="s">
        <v>38</v>
      </c>
      <c r="C5" s="60">
        <v>29</v>
      </c>
      <c r="D5" s="60">
        <v>29</v>
      </c>
      <c r="E5" s="60">
        <v>35</v>
      </c>
      <c r="F5" s="60">
        <v>30</v>
      </c>
      <c r="G5" s="60">
        <v>32</v>
      </c>
      <c r="H5" s="60">
        <v>35</v>
      </c>
      <c r="I5" s="60">
        <v>30</v>
      </c>
      <c r="J5" s="60">
        <v>29</v>
      </c>
      <c r="K5" s="60">
        <v>28</v>
      </c>
      <c r="L5" s="60">
        <v>27</v>
      </c>
      <c r="M5" s="60">
        <v>30</v>
      </c>
      <c r="N5" s="60">
        <v>28</v>
      </c>
      <c r="O5" s="60">
        <v>30</v>
      </c>
      <c r="P5" s="60">
        <v>29</v>
      </c>
      <c r="Q5" s="60">
        <v>31</v>
      </c>
      <c r="R5" s="60">
        <v>25</v>
      </c>
      <c r="S5" s="60">
        <v>31</v>
      </c>
      <c r="T5" s="60">
        <v>28</v>
      </c>
      <c r="U5" s="60">
        <v>27</v>
      </c>
      <c r="V5" s="60">
        <v>29</v>
      </c>
      <c r="W5" s="60">
        <v>29</v>
      </c>
      <c r="X5" s="60">
        <v>29</v>
      </c>
      <c r="Y5" s="60">
        <v>29</v>
      </c>
      <c r="Z5" s="60">
        <v>27</v>
      </c>
      <c r="AA5" s="60">
        <v>29</v>
      </c>
      <c r="AB5" s="60">
        <v>29</v>
      </c>
      <c r="AC5" s="60">
        <v>20</v>
      </c>
      <c r="AD5" s="4">
        <f t="shared" si="0"/>
        <v>20</v>
      </c>
      <c r="AE5" s="4">
        <f t="shared" si="1"/>
        <v>35</v>
      </c>
      <c r="AF5" s="4">
        <f t="shared" si="2"/>
        <v>29.037037037037038</v>
      </c>
      <c r="AH5" s="86">
        <f>MIN(AD5,AD28,Down!AD6,Down!AD28)</f>
        <v>0</v>
      </c>
      <c r="AI5" s="85">
        <f>MAX(AE5,AE28,Down!AE5,Down!AE28)</f>
        <v>39</v>
      </c>
      <c r="AJ5" s="85">
        <f>AVERAGE((AF5,AF28),Down!AF5,Down!AF28)</f>
        <v>29.342592592592595</v>
      </c>
    </row>
    <row r="6" spans="1:36" ht="15" customHeight="1">
      <c r="A6" s="66" t="s">
        <v>40</v>
      </c>
      <c r="B6" s="58" t="s">
        <v>38</v>
      </c>
      <c r="C6" s="58" t="s">
        <v>41</v>
      </c>
      <c r="D6" s="58" t="s">
        <v>41</v>
      </c>
      <c r="E6" s="58" t="s">
        <v>41</v>
      </c>
      <c r="F6" s="58" t="s">
        <v>41</v>
      </c>
      <c r="G6" s="58" t="s">
        <v>41</v>
      </c>
      <c r="H6" s="58" t="s">
        <v>41</v>
      </c>
      <c r="I6" s="58" t="s">
        <v>41</v>
      </c>
      <c r="J6" s="58" t="s">
        <v>41</v>
      </c>
      <c r="K6" s="58" t="s">
        <v>41</v>
      </c>
      <c r="L6" s="58" t="s">
        <v>41</v>
      </c>
      <c r="M6" s="61">
        <v>0.14000000000000001</v>
      </c>
      <c r="N6" s="58" t="s">
        <v>41</v>
      </c>
      <c r="O6" s="58" t="s">
        <v>41</v>
      </c>
      <c r="P6" s="58" t="s">
        <v>41</v>
      </c>
      <c r="Q6" s="58" t="s">
        <v>41</v>
      </c>
      <c r="R6" s="58" t="s">
        <v>41</v>
      </c>
      <c r="S6" s="58" t="s">
        <v>41</v>
      </c>
      <c r="T6" s="58" t="s">
        <v>41</v>
      </c>
      <c r="U6" s="58" t="s">
        <v>41</v>
      </c>
      <c r="V6" s="58" t="s">
        <v>41</v>
      </c>
      <c r="W6" s="58" t="s">
        <v>41</v>
      </c>
      <c r="X6" s="58" t="s">
        <v>41</v>
      </c>
      <c r="Y6" s="58" t="s">
        <v>41</v>
      </c>
      <c r="Z6" s="58" t="s">
        <v>41</v>
      </c>
      <c r="AA6" s="58" t="s">
        <v>41</v>
      </c>
      <c r="AB6" s="58" t="s">
        <v>41</v>
      </c>
      <c r="AC6" s="58" t="s">
        <v>41</v>
      </c>
      <c r="AD6" s="9">
        <f t="shared" si="0"/>
        <v>0.14000000000000001</v>
      </c>
      <c r="AE6" s="9">
        <f t="shared" si="1"/>
        <v>0.14000000000000001</v>
      </c>
      <c r="AF6" s="9">
        <f t="shared" si="2"/>
        <v>0.14000000000000001</v>
      </c>
      <c r="AH6" s="86">
        <f>MIN(AD6,AD29,Down!AD7,Down!AD29)</f>
        <v>0.05</v>
      </c>
      <c r="AI6" s="85">
        <f>MAX(AE6,AE29,Down!AE6,Down!AE29)</f>
        <v>0.14000000000000001</v>
      </c>
      <c r="AJ6" s="85">
        <f>AVERAGE((AF6,AF29),Down!AF6,Down!AF29)</f>
        <v>9.2666666666666675E-2</v>
      </c>
    </row>
    <row r="7" spans="1:36" ht="15" customHeight="1">
      <c r="A7" s="66" t="s">
        <v>42</v>
      </c>
      <c r="B7" s="58" t="s">
        <v>38</v>
      </c>
      <c r="C7" s="61">
        <v>0.3</v>
      </c>
      <c r="D7" s="61">
        <v>0.3</v>
      </c>
      <c r="E7" s="61">
        <v>0.48</v>
      </c>
      <c r="F7" s="61">
        <v>0.1</v>
      </c>
      <c r="G7" s="61">
        <v>0.31</v>
      </c>
      <c r="H7" s="61">
        <v>0.12</v>
      </c>
      <c r="I7" s="61">
        <v>0.24</v>
      </c>
      <c r="J7" s="58" t="s">
        <v>41</v>
      </c>
      <c r="K7" s="58" t="s">
        <v>41</v>
      </c>
      <c r="L7" s="62">
        <v>8.5999999999999993E-2</v>
      </c>
      <c r="M7" s="63">
        <v>1.4</v>
      </c>
      <c r="N7" s="58" t="s">
        <v>41</v>
      </c>
      <c r="O7" s="58" t="s">
        <v>41</v>
      </c>
      <c r="P7" s="61">
        <v>0.2</v>
      </c>
      <c r="Q7" s="61">
        <v>0.19</v>
      </c>
      <c r="R7" s="58" t="s">
        <v>41</v>
      </c>
      <c r="S7" s="58" t="s">
        <v>41</v>
      </c>
      <c r="T7" s="58" t="s">
        <v>41</v>
      </c>
      <c r="U7" s="58" t="s">
        <v>41</v>
      </c>
      <c r="V7" s="62">
        <v>8.5999999999999993E-2</v>
      </c>
      <c r="W7" s="62">
        <v>5.8999999999999997E-2</v>
      </c>
      <c r="X7" s="61">
        <v>0.14000000000000001</v>
      </c>
      <c r="Y7" s="61">
        <v>0.14000000000000001</v>
      </c>
      <c r="Z7" s="58" t="s">
        <v>41</v>
      </c>
      <c r="AA7" s="61">
        <v>0.21</v>
      </c>
      <c r="AB7" s="59">
        <v>1.6</v>
      </c>
      <c r="AC7" s="62">
        <v>7.1999999999999995E-2</v>
      </c>
      <c r="AD7" s="4">
        <f t="shared" ref="AD7:AD22" si="3">MIN(C7:AC7)</f>
        <v>5.8999999999999997E-2</v>
      </c>
      <c r="AE7" s="4">
        <f t="shared" ref="AE7:AE22" si="4">MAX(C7:AC7)</f>
        <v>1.6</v>
      </c>
      <c r="AF7" s="4">
        <f t="shared" ref="AF7:AF22" si="5">AVERAGE(C7:AC7)</f>
        <v>0.33516666666666667</v>
      </c>
      <c r="AH7" s="86">
        <f>MIN(AD7,AD30,Down!AD8,Down!AD30)</f>
        <v>5.1999999999999998E-2</v>
      </c>
      <c r="AI7" s="85">
        <f>MAX(AE7,AE30,Down!AE7,Down!AE30)</f>
        <v>1.9</v>
      </c>
      <c r="AJ7" s="85">
        <f>AVERAGE((AF7,AF30),Down!AF7,Down!AF30)</f>
        <v>0.31896446078431373</v>
      </c>
    </row>
    <row r="8" spans="1:36" ht="15" customHeight="1">
      <c r="A8" s="66" t="s">
        <v>43</v>
      </c>
      <c r="B8" s="58" t="s">
        <v>38</v>
      </c>
      <c r="C8" s="60">
        <v>59</v>
      </c>
      <c r="D8" s="60">
        <v>59</v>
      </c>
      <c r="E8" s="60">
        <v>52</v>
      </c>
      <c r="F8" s="60">
        <v>39</v>
      </c>
      <c r="G8" s="60">
        <v>48</v>
      </c>
      <c r="H8" s="60">
        <v>44</v>
      </c>
      <c r="I8" s="60">
        <v>36</v>
      </c>
      <c r="J8" s="60">
        <v>34</v>
      </c>
      <c r="K8" s="60">
        <v>32</v>
      </c>
      <c r="L8" s="60">
        <v>35</v>
      </c>
      <c r="M8" s="60">
        <v>34</v>
      </c>
      <c r="N8" s="60">
        <v>32</v>
      </c>
      <c r="O8" s="60">
        <v>42</v>
      </c>
      <c r="P8" s="60">
        <v>46</v>
      </c>
      <c r="Q8" s="60">
        <v>56</v>
      </c>
      <c r="R8" s="60">
        <v>47</v>
      </c>
      <c r="S8" s="60">
        <v>48</v>
      </c>
      <c r="T8" s="60">
        <v>37</v>
      </c>
      <c r="U8" s="60">
        <v>41</v>
      </c>
      <c r="V8" s="60">
        <v>36</v>
      </c>
      <c r="W8" s="60">
        <v>36</v>
      </c>
      <c r="X8" s="60">
        <v>32</v>
      </c>
      <c r="Y8" s="60">
        <v>36</v>
      </c>
      <c r="Z8" s="60">
        <v>47</v>
      </c>
      <c r="AA8" s="60">
        <v>43</v>
      </c>
      <c r="AB8" s="60">
        <v>57</v>
      </c>
      <c r="AC8" s="60">
        <v>49</v>
      </c>
      <c r="AD8" s="4">
        <f t="shared" si="3"/>
        <v>32</v>
      </c>
      <c r="AE8" s="4">
        <f t="shared" si="4"/>
        <v>59</v>
      </c>
      <c r="AF8" s="4">
        <f t="shared" si="5"/>
        <v>42.851851851851855</v>
      </c>
      <c r="AH8" s="86">
        <f>MIN(AD8,AD31,Down!AD9,Down!AD31)</f>
        <v>7.4</v>
      </c>
      <c r="AI8" s="84">
        <f>MAX(AE8,AE31,Down!AE8,Down!AE31)</f>
        <v>81</v>
      </c>
      <c r="AJ8" s="85">
        <f>AVERAGE((AF8,AF31),Down!AF8,Down!AF31)</f>
        <v>46.314814814814817</v>
      </c>
    </row>
    <row r="9" spans="1:36" ht="15" customHeight="1">
      <c r="A9" s="66" t="s">
        <v>44</v>
      </c>
      <c r="B9" s="58" t="s">
        <v>38</v>
      </c>
      <c r="C9" s="60">
        <v>110</v>
      </c>
      <c r="D9" s="60">
        <v>110</v>
      </c>
      <c r="E9" s="60">
        <v>110</v>
      </c>
      <c r="F9" s="60">
        <v>110</v>
      </c>
      <c r="G9" s="60">
        <v>110</v>
      </c>
      <c r="H9" s="60">
        <v>110</v>
      </c>
      <c r="I9" s="60">
        <v>110</v>
      </c>
      <c r="J9" s="60">
        <v>140</v>
      </c>
      <c r="K9" s="60">
        <v>120</v>
      </c>
      <c r="L9" s="60">
        <v>120</v>
      </c>
      <c r="M9" s="60">
        <v>110</v>
      </c>
      <c r="N9" s="60">
        <v>120</v>
      </c>
      <c r="O9" s="60">
        <v>120</v>
      </c>
      <c r="P9" s="60">
        <v>110</v>
      </c>
      <c r="Q9" s="60">
        <v>130</v>
      </c>
      <c r="R9" s="60">
        <v>120</v>
      </c>
      <c r="S9" s="60">
        <v>110</v>
      </c>
      <c r="T9" s="60">
        <v>120</v>
      </c>
      <c r="U9" s="60">
        <v>120</v>
      </c>
      <c r="V9" s="59">
        <v>9.9</v>
      </c>
      <c r="W9" s="60">
        <v>11</v>
      </c>
      <c r="X9" s="60">
        <v>140</v>
      </c>
      <c r="Y9" s="60">
        <v>130</v>
      </c>
      <c r="Z9" s="60">
        <v>10</v>
      </c>
      <c r="AA9" s="59">
        <v>9.9</v>
      </c>
      <c r="AB9" s="59">
        <v>9.8000000000000007</v>
      </c>
      <c r="AC9" s="60">
        <v>11</v>
      </c>
      <c r="AD9" s="4">
        <f t="shared" si="3"/>
        <v>9.8000000000000007</v>
      </c>
      <c r="AE9" s="4">
        <f t="shared" si="4"/>
        <v>140</v>
      </c>
      <c r="AF9" s="4">
        <f t="shared" si="5"/>
        <v>94.13333333333334</v>
      </c>
      <c r="AH9" s="86">
        <f>MIN(AD9,AD32,Down!AD10,Down!AD32)</f>
        <v>2.2999999999999998</v>
      </c>
      <c r="AI9" s="84">
        <f>MAX(AE9,AE32,Down!AE9,Down!AE32)</f>
        <v>240</v>
      </c>
      <c r="AJ9" s="85">
        <f>AVERAGE((AF9,AF32),Down!AF9,Down!AF32)</f>
        <v>85.129629629629633</v>
      </c>
    </row>
    <row r="10" spans="1:36" ht="15" customHeight="1">
      <c r="A10" s="66" t="s">
        <v>45</v>
      </c>
      <c r="B10" s="58" t="s">
        <v>38</v>
      </c>
      <c r="C10" s="59">
        <v>3.4</v>
      </c>
      <c r="D10" s="59">
        <v>3.4</v>
      </c>
      <c r="E10" s="59">
        <v>3.3</v>
      </c>
      <c r="F10" s="59">
        <v>3.1</v>
      </c>
      <c r="G10" s="59">
        <v>3.7</v>
      </c>
      <c r="H10" s="59">
        <v>4.7</v>
      </c>
      <c r="I10" s="59">
        <v>4</v>
      </c>
      <c r="J10" s="59">
        <v>5.5</v>
      </c>
      <c r="K10" s="59">
        <v>4.0999999999999996</v>
      </c>
      <c r="L10" s="59">
        <v>3.2</v>
      </c>
      <c r="M10" s="59">
        <v>3.2</v>
      </c>
      <c r="N10" s="59">
        <v>3.2</v>
      </c>
      <c r="O10" s="59">
        <v>3.2</v>
      </c>
      <c r="P10" s="59">
        <v>3.5</v>
      </c>
      <c r="Q10" s="59">
        <v>3.6</v>
      </c>
      <c r="R10" s="59">
        <v>3.4</v>
      </c>
      <c r="S10" s="59">
        <v>2.9</v>
      </c>
      <c r="T10" s="59">
        <v>3.9</v>
      </c>
      <c r="U10" s="59">
        <v>3.4</v>
      </c>
      <c r="V10" s="60">
        <v>10</v>
      </c>
      <c r="W10" s="59">
        <v>9.9</v>
      </c>
      <c r="X10" s="59">
        <v>4</v>
      </c>
      <c r="Y10" s="59">
        <v>3.7</v>
      </c>
      <c r="Z10" s="60">
        <v>10</v>
      </c>
      <c r="AA10" s="59">
        <v>9.1</v>
      </c>
      <c r="AB10" s="59">
        <v>8.9</v>
      </c>
      <c r="AC10" s="59">
        <v>9.3000000000000007</v>
      </c>
      <c r="AD10" s="9">
        <f t="shared" si="3"/>
        <v>2.9</v>
      </c>
      <c r="AE10" s="9">
        <f t="shared" si="4"/>
        <v>10</v>
      </c>
      <c r="AF10" s="9">
        <f t="shared" si="5"/>
        <v>4.9481481481481486</v>
      </c>
      <c r="AH10" s="86">
        <f>MIN(AD10,AD33,Down!AD11,Down!AD33)</f>
        <v>0.6</v>
      </c>
      <c r="AI10" s="84">
        <f>MAX(AE10,AE33,Down!AE10,Down!AE33)</f>
        <v>25</v>
      </c>
      <c r="AJ10" s="85">
        <f>AVERAGE((AF10,AF33),Down!AF10,Down!AF33)</f>
        <v>4.9562962962962969</v>
      </c>
    </row>
    <row r="11" spans="1:36" ht="15" customHeight="1">
      <c r="A11" s="66" t="s">
        <v>46</v>
      </c>
      <c r="B11" s="58" t="s">
        <v>38</v>
      </c>
      <c r="C11" s="59">
        <v>9.9</v>
      </c>
      <c r="D11" s="59">
        <v>9.9</v>
      </c>
      <c r="E11" s="59">
        <v>8.9</v>
      </c>
      <c r="F11" s="59">
        <v>9.1999999999999993</v>
      </c>
      <c r="G11" s="59">
        <v>9.8000000000000007</v>
      </c>
      <c r="H11" s="60">
        <v>11</v>
      </c>
      <c r="I11" s="59">
        <v>9.8000000000000007</v>
      </c>
      <c r="J11" s="60">
        <v>11</v>
      </c>
      <c r="K11" s="60">
        <v>11</v>
      </c>
      <c r="L11" s="59">
        <v>9.5</v>
      </c>
      <c r="M11" s="60">
        <v>10</v>
      </c>
      <c r="N11" s="59">
        <v>9.9</v>
      </c>
      <c r="O11" s="59">
        <v>9.6999999999999993</v>
      </c>
      <c r="P11" s="60">
        <v>10</v>
      </c>
      <c r="Q11" s="60">
        <v>11</v>
      </c>
      <c r="R11" s="59">
        <v>9.5</v>
      </c>
      <c r="S11" s="59">
        <v>8.6999999999999993</v>
      </c>
      <c r="T11" s="60">
        <v>11</v>
      </c>
      <c r="U11" s="60">
        <v>11</v>
      </c>
      <c r="V11" s="60">
        <v>180</v>
      </c>
      <c r="W11" s="60">
        <v>270</v>
      </c>
      <c r="X11" s="60">
        <v>11</v>
      </c>
      <c r="Y11" s="60">
        <v>11</v>
      </c>
      <c r="Z11" s="60">
        <v>130</v>
      </c>
      <c r="AA11" s="60">
        <v>130</v>
      </c>
      <c r="AB11" s="60">
        <v>75</v>
      </c>
      <c r="AC11" s="60">
        <v>160</v>
      </c>
      <c r="AD11" s="4">
        <f t="shared" si="3"/>
        <v>8.6999999999999993</v>
      </c>
      <c r="AE11" s="4">
        <f t="shared" si="4"/>
        <v>270</v>
      </c>
      <c r="AF11" s="4">
        <f t="shared" si="5"/>
        <v>42.88148148148148</v>
      </c>
      <c r="AH11" s="86">
        <f>MIN(AD11,AD34,Down!AD12,Down!AD34)</f>
        <v>3</v>
      </c>
      <c r="AI11" s="84">
        <f>MAX(AE11,AE34,Down!AE11,Down!AE34)</f>
        <v>270</v>
      </c>
      <c r="AJ11" s="85">
        <f>AVERAGE((AF11,AF34),Down!AF11,Down!AF34)</f>
        <v>33.609259259259261</v>
      </c>
    </row>
    <row r="12" spans="1:36" ht="15" customHeight="1">
      <c r="A12" s="66" t="s">
        <v>47</v>
      </c>
      <c r="B12" s="58" t="s">
        <v>38</v>
      </c>
      <c r="C12" s="60">
        <v>11</v>
      </c>
      <c r="D12" s="60">
        <v>11</v>
      </c>
      <c r="E12" s="60">
        <v>11</v>
      </c>
      <c r="F12" s="60">
        <v>10</v>
      </c>
      <c r="G12" s="60">
        <v>11</v>
      </c>
      <c r="H12" s="60">
        <v>12</v>
      </c>
      <c r="I12" s="60">
        <v>11</v>
      </c>
      <c r="J12" s="60">
        <v>12</v>
      </c>
      <c r="K12" s="60">
        <v>11</v>
      </c>
      <c r="L12" s="59">
        <v>9.1</v>
      </c>
      <c r="M12" s="60">
        <v>10</v>
      </c>
      <c r="N12" s="60">
        <v>10</v>
      </c>
      <c r="O12" s="60">
        <v>10</v>
      </c>
      <c r="P12" s="60">
        <v>11</v>
      </c>
      <c r="Q12" s="60">
        <v>11</v>
      </c>
      <c r="R12" s="59">
        <v>9</v>
      </c>
      <c r="S12" s="59">
        <v>8.1</v>
      </c>
      <c r="T12" s="60">
        <v>10</v>
      </c>
      <c r="U12" s="60">
        <v>11</v>
      </c>
      <c r="V12" s="59">
        <v>4.9000000000000004</v>
      </c>
      <c r="W12" s="59">
        <v>5.3</v>
      </c>
      <c r="X12" s="60">
        <v>10</v>
      </c>
      <c r="Y12" s="60">
        <v>10</v>
      </c>
      <c r="Z12" s="59">
        <v>3.5</v>
      </c>
      <c r="AA12" s="59">
        <v>3.7</v>
      </c>
      <c r="AB12" s="60">
        <v>15</v>
      </c>
      <c r="AC12" s="59">
        <v>7.2</v>
      </c>
      <c r="AD12" s="4">
        <f t="shared" si="3"/>
        <v>3.5</v>
      </c>
      <c r="AE12" s="4">
        <f t="shared" si="4"/>
        <v>15</v>
      </c>
      <c r="AF12" s="4">
        <f t="shared" si="5"/>
        <v>9.5851851851851855</v>
      </c>
      <c r="AH12" s="86">
        <f>MIN(AD12,AD35,Down!AD13,Down!AD35)</f>
        <v>0</v>
      </c>
      <c r="AI12" s="84">
        <f>MAX(AE12,AE35,Down!AE12,Down!AE35)</f>
        <v>30</v>
      </c>
      <c r="AJ12" s="85">
        <f>AVERAGE((AF12,AF35),Down!AF12,Down!AF35)</f>
        <v>11.221296296296297</v>
      </c>
    </row>
    <row r="13" spans="1:36" ht="15" customHeight="1">
      <c r="A13" s="66" t="s">
        <v>48</v>
      </c>
      <c r="B13" s="58" t="s">
        <v>49</v>
      </c>
      <c r="C13" s="58" t="s">
        <v>50</v>
      </c>
      <c r="D13" s="58" t="s">
        <v>50</v>
      </c>
      <c r="E13" s="58" t="s">
        <v>50</v>
      </c>
      <c r="F13" s="58" t="s">
        <v>50</v>
      </c>
      <c r="G13" s="59">
        <v>2.8</v>
      </c>
      <c r="H13" s="58" t="s">
        <v>50</v>
      </c>
      <c r="I13" s="58" t="s">
        <v>50</v>
      </c>
      <c r="J13" s="58" t="s">
        <v>50</v>
      </c>
      <c r="K13" s="58" t="s">
        <v>50</v>
      </c>
      <c r="L13" s="61">
        <v>0.35</v>
      </c>
      <c r="M13" s="58" t="s">
        <v>50</v>
      </c>
      <c r="N13" s="58" t="s">
        <v>50</v>
      </c>
      <c r="O13" s="58" t="s">
        <v>50</v>
      </c>
      <c r="P13" s="58" t="s">
        <v>50</v>
      </c>
      <c r="Q13" s="58" t="s">
        <v>50</v>
      </c>
      <c r="R13" s="58" t="s">
        <v>50</v>
      </c>
      <c r="S13" s="58" t="s">
        <v>50</v>
      </c>
      <c r="T13" s="58" t="s">
        <v>50</v>
      </c>
      <c r="U13" s="58" t="s">
        <v>50</v>
      </c>
      <c r="V13" s="58" t="s">
        <v>50</v>
      </c>
      <c r="W13" s="58" t="s">
        <v>50</v>
      </c>
      <c r="X13" s="58" t="s">
        <v>50</v>
      </c>
      <c r="Y13" s="58" t="s">
        <v>50</v>
      </c>
      <c r="Z13" s="58" t="s">
        <v>50</v>
      </c>
      <c r="AA13" s="58" t="s">
        <v>50</v>
      </c>
      <c r="AB13" s="58" t="s">
        <v>50</v>
      </c>
      <c r="AC13" s="58" t="s">
        <v>50</v>
      </c>
      <c r="AD13" s="4">
        <f t="shared" si="3"/>
        <v>0.35</v>
      </c>
      <c r="AE13" s="4">
        <f t="shared" si="4"/>
        <v>2.8</v>
      </c>
      <c r="AF13" s="4">
        <f t="shared" si="5"/>
        <v>1.575</v>
      </c>
      <c r="AH13" s="86">
        <f>MIN(AD13,AD36,Down!AD14,Down!AD36)</f>
        <v>0</v>
      </c>
      <c r="AI13" s="85">
        <f>MAX(AE13,AE36,Down!AE13,Down!AE36)</f>
        <v>2.8</v>
      </c>
      <c r="AJ13" s="85">
        <f>AVERAGE((AF13,AF36),Down!AF13,Down!AF36)</f>
        <v>1.575</v>
      </c>
    </row>
    <row r="14" spans="1:36" ht="15" customHeight="1">
      <c r="A14" s="66" t="s">
        <v>51</v>
      </c>
      <c r="B14" s="58" t="s">
        <v>49</v>
      </c>
      <c r="C14" s="58" t="s">
        <v>52</v>
      </c>
      <c r="D14" s="58" t="s">
        <v>52</v>
      </c>
      <c r="E14" s="60">
        <v>11</v>
      </c>
      <c r="F14" s="59">
        <v>3.1</v>
      </c>
      <c r="G14" s="64">
        <v>59</v>
      </c>
      <c r="H14" s="59">
        <v>3.8</v>
      </c>
      <c r="I14" s="59">
        <v>6</v>
      </c>
      <c r="J14" s="59">
        <v>3.7</v>
      </c>
      <c r="K14" s="59">
        <v>7.2</v>
      </c>
      <c r="L14" s="59">
        <v>4.8</v>
      </c>
      <c r="M14" s="59">
        <v>6.5</v>
      </c>
      <c r="N14" s="59">
        <v>6.2</v>
      </c>
      <c r="O14" s="59">
        <v>8.1999999999999993</v>
      </c>
      <c r="P14" s="59">
        <v>7.2</v>
      </c>
      <c r="Q14" s="59">
        <v>2.2000000000000002</v>
      </c>
      <c r="R14" s="59">
        <v>1.6</v>
      </c>
      <c r="S14" s="59">
        <v>1.2</v>
      </c>
      <c r="T14" s="59">
        <v>1.5</v>
      </c>
      <c r="U14" s="61">
        <v>0.71</v>
      </c>
      <c r="V14" s="58" t="s">
        <v>52</v>
      </c>
      <c r="W14" s="58" t="s">
        <v>52</v>
      </c>
      <c r="X14" s="59">
        <v>1.6</v>
      </c>
      <c r="Y14" s="61">
        <v>0.56000000000000005</v>
      </c>
      <c r="Z14" s="58" t="s">
        <v>52</v>
      </c>
      <c r="AA14" s="59">
        <v>1.1000000000000001</v>
      </c>
      <c r="AB14" s="61">
        <v>0.71</v>
      </c>
      <c r="AC14" s="61">
        <v>0.86</v>
      </c>
      <c r="AD14" s="9">
        <f t="shared" si="3"/>
        <v>0.56000000000000005</v>
      </c>
      <c r="AE14" s="9">
        <f t="shared" si="4"/>
        <v>59</v>
      </c>
      <c r="AF14" s="9">
        <f t="shared" si="5"/>
        <v>6.3063636363636366</v>
      </c>
      <c r="AH14" s="86">
        <f>MIN(AD14,AD37,Down!AD15,Down!AD37)</f>
        <v>0.51</v>
      </c>
      <c r="AI14" s="85">
        <f>MAX(AE14,AE37,Down!AE14,Down!AE37)</f>
        <v>59</v>
      </c>
      <c r="AJ14" s="85">
        <f>AVERAGE((AF14,AF37),Down!AF14,Down!AF37)</f>
        <v>4.28339035964036</v>
      </c>
    </row>
    <row r="15" spans="1:36" ht="15" customHeight="1">
      <c r="A15" s="66" t="s">
        <v>53</v>
      </c>
      <c r="B15" s="58" t="s">
        <v>49</v>
      </c>
      <c r="C15" s="61">
        <v>0.68</v>
      </c>
      <c r="D15" s="61">
        <v>0.68</v>
      </c>
      <c r="E15" s="59">
        <v>2.7</v>
      </c>
      <c r="F15" s="59">
        <v>1.6</v>
      </c>
      <c r="G15" s="59">
        <v>6.5</v>
      </c>
      <c r="H15" s="58" t="s">
        <v>52</v>
      </c>
      <c r="I15" s="61">
        <v>0.78</v>
      </c>
      <c r="J15" s="59">
        <v>3.9</v>
      </c>
      <c r="K15" s="61">
        <v>0.62</v>
      </c>
      <c r="L15" s="59">
        <v>4.0999999999999996</v>
      </c>
      <c r="M15" s="61">
        <v>0.61</v>
      </c>
      <c r="N15" s="61">
        <v>0.68</v>
      </c>
      <c r="O15" s="61">
        <v>0.67</v>
      </c>
      <c r="P15" s="61">
        <v>0.51</v>
      </c>
      <c r="Q15" s="61">
        <v>0.56000000000000005</v>
      </c>
      <c r="R15" s="61">
        <v>0.77</v>
      </c>
      <c r="S15" s="61">
        <v>0.78</v>
      </c>
      <c r="T15" s="61">
        <v>0.74</v>
      </c>
      <c r="U15" s="61">
        <v>0.75</v>
      </c>
      <c r="V15" s="58" t="s">
        <v>52</v>
      </c>
      <c r="W15" s="58" t="s">
        <v>52</v>
      </c>
      <c r="X15" s="58" t="s">
        <v>52</v>
      </c>
      <c r="Y15" s="58" t="s">
        <v>52</v>
      </c>
      <c r="Z15" s="61">
        <v>0.55000000000000004</v>
      </c>
      <c r="AA15" s="59">
        <v>1.5</v>
      </c>
      <c r="AB15" s="61">
        <v>0.78</v>
      </c>
      <c r="AC15" s="61">
        <v>0.8</v>
      </c>
      <c r="AD15" s="4">
        <f t="shared" si="3"/>
        <v>0.51</v>
      </c>
      <c r="AE15" s="4">
        <f t="shared" si="4"/>
        <v>6.5</v>
      </c>
      <c r="AF15" s="4">
        <f t="shared" si="5"/>
        <v>1.4209090909090911</v>
      </c>
      <c r="AH15" s="86">
        <f>MIN(AD15,AD38,Down!AD16,Down!AD38)</f>
        <v>0.51</v>
      </c>
      <c r="AI15" s="85">
        <f>MAX(AE15,AE38,Down!AE15,Down!AE38)</f>
        <v>6.5</v>
      </c>
      <c r="AJ15" s="85">
        <f>AVERAGE((AF15,AF38),Down!AF15,Down!AF38)</f>
        <v>1.459323731823732</v>
      </c>
    </row>
    <row r="16" spans="1:36" ht="15" customHeight="1">
      <c r="A16" s="66" t="s">
        <v>54</v>
      </c>
      <c r="B16" s="58" t="s">
        <v>49</v>
      </c>
      <c r="C16" s="58" t="s">
        <v>55</v>
      </c>
      <c r="D16" s="58" t="s">
        <v>55</v>
      </c>
      <c r="E16" s="60">
        <v>16</v>
      </c>
      <c r="F16" s="60">
        <v>16</v>
      </c>
      <c r="G16" s="60">
        <v>170</v>
      </c>
      <c r="H16" s="58" t="s">
        <v>55</v>
      </c>
      <c r="I16" s="58" t="s">
        <v>55</v>
      </c>
      <c r="J16" s="58" t="s">
        <v>55</v>
      </c>
      <c r="K16" s="58" t="s">
        <v>55</v>
      </c>
      <c r="L16" s="60">
        <v>22</v>
      </c>
      <c r="M16" s="58" t="s">
        <v>55</v>
      </c>
      <c r="N16" s="58" t="s">
        <v>55</v>
      </c>
      <c r="O16" s="58" t="s">
        <v>55</v>
      </c>
      <c r="P16" s="60">
        <v>30</v>
      </c>
      <c r="Q16" s="58" t="s">
        <v>55</v>
      </c>
      <c r="R16" s="58" t="s">
        <v>55</v>
      </c>
      <c r="S16" s="58" t="s">
        <v>55</v>
      </c>
      <c r="T16" s="58" t="s">
        <v>55</v>
      </c>
      <c r="U16" s="58" t="s">
        <v>55</v>
      </c>
      <c r="V16" s="58" t="s">
        <v>55</v>
      </c>
      <c r="W16" s="58" t="s">
        <v>55</v>
      </c>
      <c r="X16" s="58" t="s">
        <v>55</v>
      </c>
      <c r="Y16" s="58" t="s">
        <v>55</v>
      </c>
      <c r="Z16" s="58" t="s">
        <v>55</v>
      </c>
      <c r="AA16" s="59">
        <v>6.8</v>
      </c>
      <c r="AB16" s="58" t="s">
        <v>55</v>
      </c>
      <c r="AC16" s="58" t="s">
        <v>55</v>
      </c>
      <c r="AD16" s="4">
        <f t="shared" si="3"/>
        <v>6.8</v>
      </c>
      <c r="AE16" s="4">
        <f t="shared" si="4"/>
        <v>170</v>
      </c>
      <c r="AF16" s="4">
        <f t="shared" si="5"/>
        <v>43.466666666666669</v>
      </c>
      <c r="AH16" s="86">
        <f>MIN(AD16,AD39,Down!AD17,Down!AD39)</f>
        <v>0.6</v>
      </c>
      <c r="AI16" s="84">
        <f>MAX(AE16,AE39,Down!AE16,Down!AE39)</f>
        <v>170</v>
      </c>
      <c r="AJ16" s="85">
        <f>AVERAGE((AF16,AF39),Down!AF16,Down!AF39)</f>
        <v>23.147222222222222</v>
      </c>
    </row>
    <row r="17" spans="1:36" ht="15" customHeight="1">
      <c r="A17" s="66" t="s">
        <v>56</v>
      </c>
      <c r="B17" s="58" t="s">
        <v>49</v>
      </c>
      <c r="C17" s="64">
        <v>330</v>
      </c>
      <c r="D17" s="64">
        <v>330</v>
      </c>
      <c r="E17" s="64">
        <v>290</v>
      </c>
      <c r="F17" s="64">
        <v>190</v>
      </c>
      <c r="G17" s="64">
        <v>93</v>
      </c>
      <c r="H17" s="59">
        <v>9.1999999999999993</v>
      </c>
      <c r="I17" s="59">
        <v>3.1</v>
      </c>
      <c r="J17" s="64">
        <v>59</v>
      </c>
      <c r="K17" s="60">
        <v>13</v>
      </c>
      <c r="L17" s="64">
        <v>75</v>
      </c>
      <c r="M17" s="59">
        <v>4.3</v>
      </c>
      <c r="N17" s="59">
        <v>3.8</v>
      </c>
      <c r="O17" s="59">
        <v>4.0999999999999996</v>
      </c>
      <c r="P17" s="59">
        <v>2.1</v>
      </c>
      <c r="Q17" s="60">
        <v>28</v>
      </c>
      <c r="R17" s="61">
        <v>0.77</v>
      </c>
      <c r="S17" s="61">
        <v>0.55000000000000004</v>
      </c>
      <c r="T17" s="59">
        <v>3</v>
      </c>
      <c r="U17" s="59">
        <v>5.8</v>
      </c>
      <c r="V17" s="60">
        <v>38</v>
      </c>
      <c r="W17" s="60">
        <v>22</v>
      </c>
      <c r="X17" s="59">
        <v>3.9</v>
      </c>
      <c r="Y17" s="61">
        <v>0.69</v>
      </c>
      <c r="Z17" s="59">
        <v>5.5</v>
      </c>
      <c r="AA17" s="60">
        <v>24</v>
      </c>
      <c r="AB17" s="59">
        <v>1.6</v>
      </c>
      <c r="AC17" s="59">
        <v>3.6</v>
      </c>
      <c r="AD17" s="4">
        <f t="shared" si="3"/>
        <v>0.55000000000000004</v>
      </c>
      <c r="AE17" s="4">
        <f t="shared" si="4"/>
        <v>330</v>
      </c>
      <c r="AF17" s="4">
        <f t="shared" si="5"/>
        <v>57.185555555555538</v>
      </c>
      <c r="AH17" s="86">
        <f>MIN(AD17,AD40,Down!AD18,Down!AD40)</f>
        <v>0.54</v>
      </c>
      <c r="AI17" s="84">
        <f>MAX(AE17,AE40,Down!AE17,Down!AE40)</f>
        <v>330</v>
      </c>
      <c r="AJ17" s="85">
        <f>AVERAGE((AF17,AF40),Down!AF17,Down!AF40)</f>
        <v>31.211535519633344</v>
      </c>
    </row>
    <row r="18" spans="1:36" ht="15" customHeight="1">
      <c r="A18" s="66" t="s">
        <v>57</v>
      </c>
      <c r="B18" s="58" t="s">
        <v>49</v>
      </c>
      <c r="C18" s="59">
        <v>9.3000000000000007</v>
      </c>
      <c r="D18" s="59">
        <v>9.3000000000000007</v>
      </c>
      <c r="E18" s="59">
        <v>9.3000000000000007</v>
      </c>
      <c r="F18" s="59">
        <v>9.1</v>
      </c>
      <c r="G18" s="64">
        <v>27</v>
      </c>
      <c r="H18" s="59">
        <v>4</v>
      </c>
      <c r="I18" s="59">
        <v>3.7</v>
      </c>
      <c r="J18" s="59">
        <v>6</v>
      </c>
      <c r="K18" s="59">
        <v>3.1</v>
      </c>
      <c r="L18" s="59">
        <v>4.9000000000000004</v>
      </c>
      <c r="M18" s="59">
        <v>2.4</v>
      </c>
      <c r="N18" s="59">
        <v>2</v>
      </c>
      <c r="O18" s="59">
        <v>1.9</v>
      </c>
      <c r="P18" s="59">
        <v>1.4</v>
      </c>
      <c r="Q18" s="59">
        <v>2.8</v>
      </c>
      <c r="R18" s="59">
        <v>1.6</v>
      </c>
      <c r="S18" s="61">
        <v>0.98</v>
      </c>
      <c r="T18" s="59">
        <v>1.4</v>
      </c>
      <c r="U18" s="59">
        <v>1.2</v>
      </c>
      <c r="V18" s="59">
        <v>2.5</v>
      </c>
      <c r="W18" s="59">
        <v>3.1</v>
      </c>
      <c r="X18" s="59">
        <v>1.3</v>
      </c>
      <c r="Y18" s="59">
        <v>1.2</v>
      </c>
      <c r="Z18" s="59">
        <v>1.2</v>
      </c>
      <c r="AA18" s="59">
        <v>4</v>
      </c>
      <c r="AB18" s="59">
        <v>1.5</v>
      </c>
      <c r="AC18" s="59">
        <v>1.2</v>
      </c>
      <c r="AD18" s="9">
        <f t="shared" si="3"/>
        <v>0.98</v>
      </c>
      <c r="AE18" s="9">
        <f t="shared" si="4"/>
        <v>27</v>
      </c>
      <c r="AF18" s="9">
        <f t="shared" si="5"/>
        <v>4.3474074074074087</v>
      </c>
      <c r="AH18" s="86">
        <f>MIN(AD18,AD41,Down!AD19,Down!AD41)</f>
        <v>0</v>
      </c>
      <c r="AI18" s="84">
        <f>MAX(AE18,AE41,Down!AE18,Down!AE41)</f>
        <v>27</v>
      </c>
      <c r="AJ18" s="85">
        <f>AVERAGE((AF18,AF41),Down!AF18,Down!AF41)</f>
        <v>2.3663814814814819</v>
      </c>
    </row>
    <row r="19" spans="1:36" ht="15" customHeight="1">
      <c r="A19" s="66" t="s">
        <v>58</v>
      </c>
      <c r="B19" s="58" t="s">
        <v>49</v>
      </c>
      <c r="C19" s="58" t="s">
        <v>52</v>
      </c>
      <c r="D19" s="58" t="s">
        <v>52</v>
      </c>
      <c r="E19" s="58" t="s">
        <v>52</v>
      </c>
      <c r="F19" s="58" t="s">
        <v>52</v>
      </c>
      <c r="G19" s="63">
        <v>7.1</v>
      </c>
      <c r="H19" s="58" t="s">
        <v>52</v>
      </c>
      <c r="I19" s="58" t="s">
        <v>52</v>
      </c>
      <c r="J19" s="58" t="s">
        <v>52</v>
      </c>
      <c r="K19" s="58" t="s">
        <v>52</v>
      </c>
      <c r="L19" s="61">
        <v>0.57999999999999996</v>
      </c>
      <c r="M19" s="58" t="s">
        <v>52</v>
      </c>
      <c r="N19" s="58" t="s">
        <v>52</v>
      </c>
      <c r="O19" s="58" t="s">
        <v>52</v>
      </c>
      <c r="P19" s="58" t="s">
        <v>52</v>
      </c>
      <c r="Q19" s="58" t="s">
        <v>52</v>
      </c>
      <c r="R19" s="58" t="s">
        <v>52</v>
      </c>
      <c r="S19" s="58" t="s">
        <v>52</v>
      </c>
      <c r="T19" s="58" t="s">
        <v>52</v>
      </c>
      <c r="U19" s="58" t="s">
        <v>52</v>
      </c>
      <c r="V19" s="58" t="s">
        <v>52</v>
      </c>
      <c r="W19" s="58" t="s">
        <v>52</v>
      </c>
      <c r="X19" s="58" t="s">
        <v>52</v>
      </c>
      <c r="Y19" s="58" t="s">
        <v>52</v>
      </c>
      <c r="Z19" s="58" t="s">
        <v>52</v>
      </c>
      <c r="AA19" s="58" t="s">
        <v>52</v>
      </c>
      <c r="AB19" s="58" t="s">
        <v>52</v>
      </c>
      <c r="AC19" s="58" t="s">
        <v>52</v>
      </c>
      <c r="AD19" s="4">
        <f t="shared" si="3"/>
        <v>0.57999999999999996</v>
      </c>
      <c r="AE19" s="4">
        <f t="shared" si="4"/>
        <v>7.1</v>
      </c>
      <c r="AF19" s="4">
        <f t="shared" si="5"/>
        <v>3.84</v>
      </c>
      <c r="AH19" s="86">
        <f>MIN(AD19,AD42,Down!AD20,Down!AD42)</f>
        <v>0</v>
      </c>
      <c r="AI19" s="85">
        <f>MAX(AE19,AE42,Down!AE19,Down!AE42)</f>
        <v>7.1</v>
      </c>
      <c r="AJ19" s="85">
        <f>AVERAGE((AF19,AF42),Down!AF19,Down!AF42)</f>
        <v>3.84</v>
      </c>
    </row>
    <row r="20" spans="1:36" ht="15" customHeight="1">
      <c r="A20" s="66" t="s">
        <v>59</v>
      </c>
      <c r="B20" s="58" t="s">
        <v>49</v>
      </c>
      <c r="C20" s="58" t="s">
        <v>52</v>
      </c>
      <c r="D20" s="58" t="s">
        <v>52</v>
      </c>
      <c r="E20" s="61">
        <v>0.66</v>
      </c>
      <c r="F20" s="58" t="s">
        <v>52</v>
      </c>
      <c r="G20" s="59">
        <v>3.3</v>
      </c>
      <c r="H20" s="58" t="s">
        <v>52</v>
      </c>
      <c r="I20" s="58" t="s">
        <v>52</v>
      </c>
      <c r="J20" s="61">
        <v>0.84</v>
      </c>
      <c r="K20" s="58" t="s">
        <v>52</v>
      </c>
      <c r="L20" s="58" t="s">
        <v>52</v>
      </c>
      <c r="M20" s="61">
        <v>0.9</v>
      </c>
      <c r="N20" s="59">
        <v>1</v>
      </c>
      <c r="O20" s="58" t="s">
        <v>52</v>
      </c>
      <c r="P20" s="61">
        <v>0.62</v>
      </c>
      <c r="Q20" s="58" t="s">
        <v>52</v>
      </c>
      <c r="R20" s="61">
        <v>0.71</v>
      </c>
      <c r="S20" s="61">
        <v>0.64</v>
      </c>
      <c r="T20" s="58" t="s">
        <v>52</v>
      </c>
      <c r="U20" s="59">
        <v>1.1000000000000001</v>
      </c>
      <c r="V20" s="58" t="s">
        <v>52</v>
      </c>
      <c r="W20" s="58" t="s">
        <v>52</v>
      </c>
      <c r="X20" s="61">
        <v>0.62</v>
      </c>
      <c r="Y20" s="59">
        <v>1.4</v>
      </c>
      <c r="Z20" s="58" t="s">
        <v>52</v>
      </c>
      <c r="AA20" s="61">
        <v>0.75</v>
      </c>
      <c r="AB20" s="61">
        <v>0.94</v>
      </c>
      <c r="AC20" s="61">
        <v>0.7</v>
      </c>
      <c r="AD20" s="4">
        <f t="shared" si="3"/>
        <v>0.62</v>
      </c>
      <c r="AE20" s="4">
        <f t="shared" si="4"/>
        <v>3.3</v>
      </c>
      <c r="AF20" s="4">
        <f t="shared" si="5"/>
        <v>1.0128571428571429</v>
      </c>
      <c r="AH20" s="86">
        <f>MIN(AD20,AD43,Down!AD21,Down!AD43)</f>
        <v>0.5</v>
      </c>
      <c r="AI20" s="85">
        <f>MAX(AE20,AE43,Down!AE20,Down!AE43)</f>
        <v>3.3</v>
      </c>
      <c r="AJ20" s="85">
        <f>AVERAGE((AF20,AF43),Down!AF20,Down!AF43)</f>
        <v>0.77657738095238094</v>
      </c>
    </row>
    <row r="21" spans="1:36" ht="15" customHeight="1">
      <c r="A21" s="66" t="s">
        <v>60</v>
      </c>
      <c r="B21" s="58" t="s">
        <v>49</v>
      </c>
      <c r="C21" s="59">
        <v>2.7</v>
      </c>
      <c r="D21" s="59">
        <v>2.7</v>
      </c>
      <c r="E21" s="59">
        <v>5.0999999999999996</v>
      </c>
      <c r="F21" s="59">
        <v>3</v>
      </c>
      <c r="G21" s="60">
        <v>43</v>
      </c>
      <c r="H21" s="58" t="s">
        <v>61</v>
      </c>
      <c r="I21" s="58" t="s">
        <v>61</v>
      </c>
      <c r="J21" s="59">
        <v>7.6</v>
      </c>
      <c r="K21" s="58" t="s">
        <v>61</v>
      </c>
      <c r="L21" s="60">
        <v>21</v>
      </c>
      <c r="M21" s="60">
        <v>10</v>
      </c>
      <c r="N21" s="60">
        <v>15</v>
      </c>
      <c r="O21" s="59">
        <v>4.3</v>
      </c>
      <c r="P21" s="59">
        <v>4.4000000000000004</v>
      </c>
      <c r="Q21" s="59">
        <v>3.2</v>
      </c>
      <c r="R21" s="59">
        <v>7.2</v>
      </c>
      <c r="S21" s="58" t="s">
        <v>61</v>
      </c>
      <c r="T21" s="59">
        <v>5.5</v>
      </c>
      <c r="U21" s="60">
        <v>22</v>
      </c>
      <c r="V21" s="58" t="s">
        <v>61</v>
      </c>
      <c r="W21" s="58" t="s">
        <v>61</v>
      </c>
      <c r="X21" s="58" t="s">
        <v>61</v>
      </c>
      <c r="Y21" s="58" t="s">
        <v>61</v>
      </c>
      <c r="Z21" s="58" t="s">
        <v>61</v>
      </c>
      <c r="AA21" s="60">
        <v>27</v>
      </c>
      <c r="AB21" s="60">
        <v>18</v>
      </c>
      <c r="AC21" s="59">
        <v>9.9</v>
      </c>
      <c r="AD21" s="4">
        <f t="shared" si="3"/>
        <v>2.7</v>
      </c>
      <c r="AE21" s="4">
        <f t="shared" si="4"/>
        <v>43</v>
      </c>
      <c r="AF21" s="4">
        <f t="shared" si="5"/>
        <v>11.755555555555555</v>
      </c>
      <c r="AH21" s="86">
        <f>MIN(AD21,AD44,Down!AD22,Down!AD44)</f>
        <v>3.9E-2</v>
      </c>
      <c r="AI21" s="85">
        <f>MAX(AE21,AE44,Down!AE21,Down!AE44)</f>
        <v>43</v>
      </c>
      <c r="AJ21" s="85">
        <f>AVERAGE((AF21,AF44),Down!AF21,Down!AF44)</f>
        <v>8.9928724053724043</v>
      </c>
    </row>
    <row r="22" spans="1:36" ht="15" customHeight="1">
      <c r="A22" s="66" t="s">
        <v>62</v>
      </c>
      <c r="B22" s="58" t="s">
        <v>49</v>
      </c>
      <c r="C22" s="58" t="s">
        <v>63</v>
      </c>
      <c r="D22" s="58" t="s">
        <v>63</v>
      </c>
      <c r="E22" s="65">
        <v>4.1000000000000002E-2</v>
      </c>
      <c r="F22" s="58" t="s">
        <v>63</v>
      </c>
      <c r="G22" s="58" t="s">
        <v>63</v>
      </c>
      <c r="H22" s="58" t="s">
        <v>63</v>
      </c>
      <c r="I22" s="58" t="s">
        <v>63</v>
      </c>
      <c r="J22" s="65">
        <v>1.0999999999999999E-2</v>
      </c>
      <c r="K22" s="58" t="s">
        <v>63</v>
      </c>
      <c r="L22" s="58" t="s">
        <v>63</v>
      </c>
      <c r="M22" s="58" t="s">
        <v>63</v>
      </c>
      <c r="N22" s="58" t="s">
        <v>63</v>
      </c>
      <c r="O22" s="58" t="s">
        <v>63</v>
      </c>
      <c r="P22" s="58" t="s">
        <v>63</v>
      </c>
      <c r="Q22" s="58" t="s">
        <v>63</v>
      </c>
      <c r="R22" s="58" t="s">
        <v>63</v>
      </c>
      <c r="S22" s="58" t="s">
        <v>63</v>
      </c>
      <c r="T22" s="58" t="s">
        <v>63</v>
      </c>
      <c r="U22" s="58" t="s">
        <v>63</v>
      </c>
      <c r="V22" s="58" t="s">
        <v>63</v>
      </c>
      <c r="W22" s="58" t="s">
        <v>63</v>
      </c>
      <c r="X22" s="58" t="s">
        <v>63</v>
      </c>
      <c r="Y22" s="58" t="s">
        <v>63</v>
      </c>
      <c r="Z22" s="58" t="s">
        <v>63</v>
      </c>
      <c r="AA22" s="58" t="s">
        <v>63</v>
      </c>
      <c r="AB22" s="58" t="s">
        <v>63</v>
      </c>
      <c r="AC22" s="58" t="s">
        <v>63</v>
      </c>
      <c r="AD22" s="9">
        <f t="shared" si="3"/>
        <v>1.0999999999999999E-2</v>
      </c>
      <c r="AE22" s="9">
        <f t="shared" si="4"/>
        <v>4.1000000000000002E-2</v>
      </c>
      <c r="AF22" s="9">
        <f t="shared" si="5"/>
        <v>2.6000000000000002E-2</v>
      </c>
      <c r="AH22" s="86">
        <f>MIN(AD22,AD45,Down!AD23,Down!AD45)</f>
        <v>1.0999999999999999E-2</v>
      </c>
      <c r="AI22" s="85">
        <f>MAX(AE22,AE45,Down!AE22,Down!AE45)</f>
        <v>0.33</v>
      </c>
      <c r="AJ22" s="85">
        <f>AVERAGE((AF22,AF45),Down!AF22,Down!AF45)</f>
        <v>5.3999999999999999E-2</v>
      </c>
    </row>
    <row r="24" spans="1:36" ht="15.75">
      <c r="A24" s="75" t="s">
        <v>64</v>
      </c>
    </row>
    <row r="25" spans="1:36">
      <c r="A25" s="56" t="s">
        <v>30</v>
      </c>
      <c r="B25" s="56" t="s">
        <v>31</v>
      </c>
      <c r="C25" s="71">
        <v>44620</v>
      </c>
      <c r="D25" s="71">
        <v>44642</v>
      </c>
      <c r="E25" s="71">
        <v>44664</v>
      </c>
      <c r="F25" s="71">
        <v>44712</v>
      </c>
      <c r="G25" s="71">
        <v>44728</v>
      </c>
      <c r="H25" s="71">
        <v>44755</v>
      </c>
      <c r="I25" s="71">
        <v>44785</v>
      </c>
      <c r="J25" s="71">
        <v>44830</v>
      </c>
      <c r="K25" s="71">
        <v>44851</v>
      </c>
      <c r="L25" s="71">
        <v>44887</v>
      </c>
      <c r="M25" s="71">
        <v>44911</v>
      </c>
      <c r="N25" s="71">
        <v>44936</v>
      </c>
      <c r="O25" s="71">
        <v>44985</v>
      </c>
      <c r="P25" s="71">
        <v>44999</v>
      </c>
      <c r="Q25" s="71">
        <v>45020</v>
      </c>
      <c r="R25" s="71">
        <v>45048</v>
      </c>
      <c r="S25" s="71">
        <v>45082</v>
      </c>
      <c r="T25" s="71">
        <v>45110</v>
      </c>
      <c r="U25" s="72" t="s">
        <v>14</v>
      </c>
      <c r="V25" s="72" t="s">
        <v>15</v>
      </c>
      <c r="W25" s="72" t="s">
        <v>16</v>
      </c>
      <c r="X25" s="72" t="s">
        <v>17</v>
      </c>
      <c r="Y25" s="72" t="s">
        <v>18</v>
      </c>
      <c r="Z25" s="72" t="s">
        <v>19</v>
      </c>
      <c r="AA25" s="72" t="s">
        <v>20</v>
      </c>
      <c r="AB25" s="72" t="s">
        <v>21</v>
      </c>
      <c r="AC25" s="72" t="s">
        <v>22</v>
      </c>
      <c r="AD25" s="40" t="s">
        <v>32</v>
      </c>
      <c r="AE25" s="40" t="s">
        <v>33</v>
      </c>
      <c r="AF25" s="40" t="s">
        <v>34</v>
      </c>
    </row>
    <row r="26" spans="1:36" ht="15.75" customHeight="1">
      <c r="A26" s="66" t="s">
        <v>35</v>
      </c>
      <c r="B26" s="58" t="s">
        <v>36</v>
      </c>
      <c r="C26" s="60">
        <v>410</v>
      </c>
      <c r="D26" s="60">
        <v>410</v>
      </c>
      <c r="E26" s="60">
        <v>440</v>
      </c>
      <c r="F26" s="60">
        <v>500</v>
      </c>
      <c r="G26" s="60">
        <v>530</v>
      </c>
      <c r="H26" s="60">
        <v>540</v>
      </c>
      <c r="I26" s="60">
        <v>1200</v>
      </c>
      <c r="J26" s="60">
        <v>590</v>
      </c>
      <c r="K26" s="60">
        <v>570</v>
      </c>
      <c r="L26" s="60">
        <v>1400</v>
      </c>
      <c r="M26" s="60">
        <v>430</v>
      </c>
      <c r="N26" s="60">
        <v>660</v>
      </c>
      <c r="O26" s="60">
        <v>490</v>
      </c>
      <c r="P26" s="60">
        <v>510</v>
      </c>
      <c r="Q26" s="60">
        <v>500</v>
      </c>
      <c r="R26" s="60">
        <v>490</v>
      </c>
      <c r="S26" s="60">
        <v>430</v>
      </c>
      <c r="T26" s="60">
        <v>750</v>
      </c>
      <c r="U26" s="60">
        <v>510</v>
      </c>
      <c r="V26" s="60">
        <v>550</v>
      </c>
      <c r="W26" s="60">
        <v>510</v>
      </c>
      <c r="X26" s="60">
        <v>530</v>
      </c>
      <c r="Y26" s="60">
        <v>480</v>
      </c>
      <c r="Z26" s="60">
        <v>340</v>
      </c>
      <c r="AA26" s="60">
        <v>350</v>
      </c>
      <c r="AB26" s="60">
        <v>280</v>
      </c>
      <c r="AC26" s="60">
        <v>270</v>
      </c>
      <c r="AD26" s="4">
        <f t="shared" ref="AD26:AD45" si="6">MIN(C26:AC26)</f>
        <v>270</v>
      </c>
      <c r="AE26" s="4">
        <f t="shared" ref="AE26:AE45" si="7">MAX(C26:AC26)</f>
        <v>1400</v>
      </c>
      <c r="AF26" s="4">
        <f t="shared" ref="AF26:AF45" si="8">AVERAGE(C26:AC26)</f>
        <v>543.33333333333337</v>
      </c>
    </row>
    <row r="27" spans="1:36" ht="15.75" customHeight="1">
      <c r="A27" s="66" t="s">
        <v>37</v>
      </c>
      <c r="B27" s="58" t="s">
        <v>38</v>
      </c>
      <c r="C27" s="60">
        <v>100</v>
      </c>
      <c r="D27" s="60">
        <v>100</v>
      </c>
      <c r="E27" s="60">
        <v>110</v>
      </c>
      <c r="F27" s="60">
        <v>110</v>
      </c>
      <c r="G27" s="60">
        <v>200</v>
      </c>
      <c r="H27" s="60">
        <v>170</v>
      </c>
      <c r="I27" s="60">
        <v>170</v>
      </c>
      <c r="J27" s="60">
        <v>180</v>
      </c>
      <c r="K27" s="60">
        <v>180</v>
      </c>
      <c r="L27" s="60">
        <v>200</v>
      </c>
      <c r="M27" s="60">
        <v>190</v>
      </c>
      <c r="N27" s="60">
        <v>220</v>
      </c>
      <c r="O27" s="60">
        <v>120</v>
      </c>
      <c r="P27" s="60">
        <v>120</v>
      </c>
      <c r="Q27" s="60">
        <v>200</v>
      </c>
      <c r="R27" s="60">
        <v>140</v>
      </c>
      <c r="S27" s="60">
        <v>120</v>
      </c>
      <c r="T27" s="60">
        <v>100</v>
      </c>
      <c r="U27" s="60">
        <v>130</v>
      </c>
      <c r="V27" s="60">
        <v>150</v>
      </c>
      <c r="W27" s="60">
        <v>180</v>
      </c>
      <c r="X27" s="60">
        <v>180</v>
      </c>
      <c r="Y27" s="60">
        <v>100</v>
      </c>
      <c r="Z27" s="60">
        <v>98</v>
      </c>
      <c r="AA27" s="60">
        <v>92</v>
      </c>
      <c r="AB27" s="60">
        <v>120</v>
      </c>
      <c r="AC27" s="60">
        <v>97</v>
      </c>
      <c r="AD27" s="4">
        <f t="shared" si="6"/>
        <v>92</v>
      </c>
      <c r="AE27" s="4">
        <f t="shared" si="7"/>
        <v>220</v>
      </c>
      <c r="AF27" s="4">
        <f t="shared" si="8"/>
        <v>143.59259259259258</v>
      </c>
    </row>
    <row r="28" spans="1:36" ht="15.75" customHeight="1">
      <c r="A28" s="66" t="s">
        <v>39</v>
      </c>
      <c r="B28" s="58" t="s">
        <v>38</v>
      </c>
      <c r="C28" s="60">
        <v>30</v>
      </c>
      <c r="D28" s="60">
        <v>30</v>
      </c>
      <c r="E28" s="60">
        <v>33</v>
      </c>
      <c r="F28" s="60">
        <v>25</v>
      </c>
      <c r="G28" s="60">
        <v>31</v>
      </c>
      <c r="H28" s="60">
        <v>29</v>
      </c>
      <c r="I28" s="60">
        <v>27</v>
      </c>
      <c r="J28" s="60">
        <v>26</v>
      </c>
      <c r="K28" s="60">
        <v>27</v>
      </c>
      <c r="L28" s="60">
        <v>26</v>
      </c>
      <c r="M28" s="60">
        <v>28</v>
      </c>
      <c r="N28" s="60">
        <v>27</v>
      </c>
      <c r="O28" s="60">
        <v>35</v>
      </c>
      <c r="P28" s="60">
        <v>36</v>
      </c>
      <c r="Q28" s="60">
        <v>36</v>
      </c>
      <c r="R28" s="60">
        <v>34</v>
      </c>
      <c r="S28" s="60">
        <v>36</v>
      </c>
      <c r="T28" s="60">
        <v>30</v>
      </c>
      <c r="U28" s="60">
        <v>27</v>
      </c>
      <c r="V28" s="60">
        <v>24</v>
      </c>
      <c r="W28" s="60">
        <v>24</v>
      </c>
      <c r="X28" s="60">
        <v>32</v>
      </c>
      <c r="Y28" s="60">
        <v>37</v>
      </c>
      <c r="Z28" s="60">
        <v>15</v>
      </c>
      <c r="AA28" s="60">
        <v>24</v>
      </c>
      <c r="AB28" s="60">
        <v>19</v>
      </c>
      <c r="AC28" s="60">
        <v>14</v>
      </c>
      <c r="AD28" s="4">
        <f t="shared" si="6"/>
        <v>14</v>
      </c>
      <c r="AE28" s="4">
        <f t="shared" si="7"/>
        <v>37</v>
      </c>
      <c r="AF28" s="4">
        <f t="shared" si="8"/>
        <v>28.222222222222221</v>
      </c>
    </row>
    <row r="29" spans="1:36" ht="15.75" customHeight="1">
      <c r="A29" s="66" t="s">
        <v>40</v>
      </c>
      <c r="B29" s="58" t="s">
        <v>38</v>
      </c>
      <c r="C29" s="58" t="s">
        <v>41</v>
      </c>
      <c r="D29" s="58" t="s">
        <v>41</v>
      </c>
      <c r="E29" s="58" t="s">
        <v>41</v>
      </c>
      <c r="F29" s="58" t="s">
        <v>41</v>
      </c>
      <c r="G29" s="58" t="s">
        <v>41</v>
      </c>
      <c r="H29" s="58" t="s">
        <v>41</v>
      </c>
      <c r="I29" s="58" t="s">
        <v>41</v>
      </c>
      <c r="J29" s="58" t="s">
        <v>41</v>
      </c>
      <c r="K29" s="58" t="s">
        <v>41</v>
      </c>
      <c r="L29" s="58" t="s">
        <v>41</v>
      </c>
      <c r="M29" s="58" t="s">
        <v>41</v>
      </c>
      <c r="N29" s="58" t="s">
        <v>41</v>
      </c>
      <c r="O29" s="58" t="s">
        <v>41</v>
      </c>
      <c r="P29" s="58" t="s">
        <v>41</v>
      </c>
      <c r="Q29" s="58" t="s">
        <v>41</v>
      </c>
      <c r="R29" s="58" t="s">
        <v>41</v>
      </c>
      <c r="S29" s="58" t="s">
        <v>41</v>
      </c>
      <c r="T29" s="58" t="s">
        <v>41</v>
      </c>
      <c r="U29" s="58" t="s">
        <v>41</v>
      </c>
      <c r="V29" s="58" t="s">
        <v>41</v>
      </c>
      <c r="W29" s="58" t="s">
        <v>41</v>
      </c>
      <c r="X29" s="58" t="s">
        <v>41</v>
      </c>
      <c r="Y29" s="58" t="s">
        <v>41</v>
      </c>
      <c r="Z29" s="58" t="s">
        <v>41</v>
      </c>
      <c r="AA29" s="58" t="s">
        <v>41</v>
      </c>
      <c r="AB29" s="62">
        <v>0.05</v>
      </c>
      <c r="AC29" s="58" t="s">
        <v>41</v>
      </c>
      <c r="AD29" s="9">
        <f t="shared" si="6"/>
        <v>0.05</v>
      </c>
      <c r="AE29" s="9">
        <f t="shared" si="7"/>
        <v>0.05</v>
      </c>
      <c r="AF29" s="9">
        <f t="shared" si="8"/>
        <v>0.05</v>
      </c>
    </row>
    <row r="30" spans="1:36" ht="15.75" customHeight="1">
      <c r="A30" s="66" t="s">
        <v>42</v>
      </c>
      <c r="B30" s="58" t="s">
        <v>38</v>
      </c>
      <c r="C30" s="61">
        <v>0.21</v>
      </c>
      <c r="D30" s="61">
        <v>0.21</v>
      </c>
      <c r="E30" s="63">
        <v>1.2</v>
      </c>
      <c r="F30" s="58" t="s">
        <v>41</v>
      </c>
      <c r="G30" s="61">
        <v>0.24</v>
      </c>
      <c r="H30" s="62">
        <v>9.2999999999999999E-2</v>
      </c>
      <c r="I30" s="61">
        <v>0.33</v>
      </c>
      <c r="J30" s="58" t="s">
        <v>41</v>
      </c>
      <c r="K30" s="58" t="s">
        <v>41</v>
      </c>
      <c r="L30" s="62">
        <v>8.5999999999999993E-2</v>
      </c>
      <c r="M30" s="58" t="s">
        <v>41</v>
      </c>
      <c r="N30" s="58" t="s">
        <v>41</v>
      </c>
      <c r="O30" s="58" t="s">
        <v>41</v>
      </c>
      <c r="P30" s="62">
        <v>7.8E-2</v>
      </c>
      <c r="Q30" s="61">
        <v>0.19</v>
      </c>
      <c r="R30" s="62">
        <v>7.8E-2</v>
      </c>
      <c r="S30" s="62">
        <v>9.2999999999999999E-2</v>
      </c>
      <c r="T30" s="58" t="s">
        <v>41</v>
      </c>
      <c r="U30" s="58" t="s">
        <v>41</v>
      </c>
      <c r="V30" s="58" t="s">
        <v>41</v>
      </c>
      <c r="W30" s="62">
        <v>7.1999999999999995E-2</v>
      </c>
      <c r="X30" s="58" t="s">
        <v>41</v>
      </c>
      <c r="Y30" s="61">
        <v>0.23</v>
      </c>
      <c r="Z30" s="61">
        <v>0.27</v>
      </c>
      <c r="AA30" s="61">
        <v>0.31</v>
      </c>
      <c r="AB30" s="59">
        <v>1.8</v>
      </c>
      <c r="AC30" s="62">
        <v>5.2999999999999999E-2</v>
      </c>
      <c r="AD30" s="4">
        <f t="shared" si="6"/>
        <v>5.2999999999999999E-2</v>
      </c>
      <c r="AE30" s="4">
        <f t="shared" si="7"/>
        <v>1.8</v>
      </c>
      <c r="AF30" s="4">
        <f t="shared" si="8"/>
        <v>0.32605882352941173</v>
      </c>
    </row>
    <row r="31" spans="1:36" ht="15.75" customHeight="1">
      <c r="A31" s="66" t="s">
        <v>43</v>
      </c>
      <c r="B31" s="58" t="s">
        <v>38</v>
      </c>
      <c r="C31" s="60">
        <v>34</v>
      </c>
      <c r="D31" s="60">
        <v>34</v>
      </c>
      <c r="E31" s="60">
        <v>32</v>
      </c>
      <c r="F31" s="60">
        <v>33</v>
      </c>
      <c r="G31" s="60">
        <v>41</v>
      </c>
      <c r="H31" s="60">
        <v>36</v>
      </c>
      <c r="I31" s="60">
        <v>33</v>
      </c>
      <c r="J31" s="60">
        <v>34</v>
      </c>
      <c r="K31" s="60">
        <v>35</v>
      </c>
      <c r="L31" s="60">
        <v>35</v>
      </c>
      <c r="M31" s="60">
        <v>37</v>
      </c>
      <c r="N31" s="60">
        <v>38</v>
      </c>
      <c r="O31" s="60">
        <v>31</v>
      </c>
      <c r="P31" s="60">
        <v>32</v>
      </c>
      <c r="Q31" s="60">
        <v>43</v>
      </c>
      <c r="R31" s="60">
        <v>32</v>
      </c>
      <c r="S31" s="60">
        <v>39</v>
      </c>
      <c r="T31" s="60">
        <v>29</v>
      </c>
      <c r="U31" s="60">
        <v>33</v>
      </c>
      <c r="V31" s="60">
        <v>33</v>
      </c>
      <c r="W31" s="60">
        <v>35</v>
      </c>
      <c r="X31" s="60">
        <v>35</v>
      </c>
      <c r="Y31" s="60">
        <v>33</v>
      </c>
      <c r="Z31" s="60">
        <v>23</v>
      </c>
      <c r="AA31" s="60">
        <v>31</v>
      </c>
      <c r="AB31" s="60">
        <v>29</v>
      </c>
      <c r="AC31" s="60">
        <v>21</v>
      </c>
      <c r="AD31" s="4">
        <f t="shared" si="6"/>
        <v>21</v>
      </c>
      <c r="AE31" s="4">
        <f t="shared" si="7"/>
        <v>43</v>
      </c>
      <c r="AF31" s="4">
        <f t="shared" si="8"/>
        <v>33.370370370370374</v>
      </c>
    </row>
    <row r="32" spans="1:36" ht="15.75" customHeight="1">
      <c r="A32" s="66" t="s">
        <v>44</v>
      </c>
      <c r="B32" s="58" t="s">
        <v>38</v>
      </c>
      <c r="C32" s="60">
        <v>59</v>
      </c>
      <c r="D32" s="60">
        <v>59</v>
      </c>
      <c r="E32" s="60">
        <v>60</v>
      </c>
      <c r="F32" s="60">
        <v>65</v>
      </c>
      <c r="G32" s="60">
        <v>75</v>
      </c>
      <c r="H32" s="60">
        <v>92</v>
      </c>
      <c r="I32" s="60">
        <v>97</v>
      </c>
      <c r="J32" s="60">
        <v>110</v>
      </c>
      <c r="K32" s="60">
        <v>110</v>
      </c>
      <c r="L32" s="60">
        <v>100</v>
      </c>
      <c r="M32" s="60">
        <v>100</v>
      </c>
      <c r="N32" s="60">
        <v>100</v>
      </c>
      <c r="O32" s="60">
        <v>79</v>
      </c>
      <c r="P32" s="60">
        <v>80</v>
      </c>
      <c r="Q32" s="60">
        <v>94</v>
      </c>
      <c r="R32" s="60">
        <v>79</v>
      </c>
      <c r="S32" s="60">
        <v>59</v>
      </c>
      <c r="T32" s="60">
        <v>80</v>
      </c>
      <c r="U32" s="60">
        <v>87</v>
      </c>
      <c r="V32" s="59">
        <v>3.8</v>
      </c>
      <c r="W32" s="59">
        <v>4</v>
      </c>
      <c r="X32" s="60">
        <v>120</v>
      </c>
      <c r="Y32" s="60">
        <v>72</v>
      </c>
      <c r="Z32" s="59">
        <v>2.9</v>
      </c>
      <c r="AA32" s="59">
        <v>2.8</v>
      </c>
      <c r="AB32" s="59">
        <v>2.5</v>
      </c>
      <c r="AC32" s="59">
        <v>2.2999999999999998</v>
      </c>
      <c r="AD32" s="4">
        <f t="shared" si="6"/>
        <v>2.2999999999999998</v>
      </c>
      <c r="AE32" s="4">
        <f t="shared" si="7"/>
        <v>120</v>
      </c>
      <c r="AF32" s="4">
        <f t="shared" si="8"/>
        <v>66.492592592592587</v>
      </c>
    </row>
    <row r="33" spans="1:32" ht="15.75" customHeight="1">
      <c r="A33" s="66" t="s">
        <v>45</v>
      </c>
      <c r="B33" s="58" t="s">
        <v>38</v>
      </c>
      <c r="C33" s="61">
        <v>0.7</v>
      </c>
      <c r="D33" s="61">
        <v>0.7</v>
      </c>
      <c r="E33" s="61">
        <v>0.94</v>
      </c>
      <c r="F33" s="61">
        <v>0.6</v>
      </c>
      <c r="G33" s="61">
        <v>0.98</v>
      </c>
      <c r="H33" s="59">
        <v>1.1000000000000001</v>
      </c>
      <c r="I33" s="59">
        <v>1.1000000000000001</v>
      </c>
      <c r="J33" s="61">
        <v>0.9</v>
      </c>
      <c r="K33" s="61">
        <v>0.84</v>
      </c>
      <c r="L33" s="61">
        <v>0.73</v>
      </c>
      <c r="M33" s="61">
        <v>0.74</v>
      </c>
      <c r="N33" s="61">
        <v>0.73</v>
      </c>
      <c r="O33" s="61">
        <v>0.67</v>
      </c>
      <c r="P33" s="61">
        <v>0.82</v>
      </c>
      <c r="Q33" s="61">
        <v>0.73</v>
      </c>
      <c r="R33" s="61">
        <v>0.66</v>
      </c>
      <c r="S33" s="59">
        <v>1</v>
      </c>
      <c r="T33" s="61">
        <v>0.8</v>
      </c>
      <c r="U33" s="61">
        <v>0.95</v>
      </c>
      <c r="V33" s="59">
        <v>7.9</v>
      </c>
      <c r="W33" s="59">
        <v>7.8</v>
      </c>
      <c r="X33" s="61">
        <v>0.9</v>
      </c>
      <c r="Y33" s="61">
        <v>0.69</v>
      </c>
      <c r="Z33" s="59">
        <v>8.9</v>
      </c>
      <c r="AA33" s="60">
        <v>10</v>
      </c>
      <c r="AB33" s="59">
        <v>8.9</v>
      </c>
      <c r="AC33" s="59">
        <v>8.1</v>
      </c>
      <c r="AD33" s="9">
        <f t="shared" si="6"/>
        <v>0.6</v>
      </c>
      <c r="AE33" s="9">
        <f t="shared" si="7"/>
        <v>10</v>
      </c>
      <c r="AF33" s="9">
        <f t="shared" si="8"/>
        <v>2.5511111111111111</v>
      </c>
    </row>
    <row r="34" spans="1:32" ht="15.75" customHeight="1">
      <c r="A34" s="66" t="s">
        <v>46</v>
      </c>
      <c r="B34" s="58" t="s">
        <v>38</v>
      </c>
      <c r="C34" s="59">
        <v>3.2</v>
      </c>
      <c r="D34" s="59">
        <v>3.2</v>
      </c>
      <c r="E34" s="59">
        <v>3.1</v>
      </c>
      <c r="F34" s="59">
        <v>3.1</v>
      </c>
      <c r="G34" s="59">
        <v>3.4</v>
      </c>
      <c r="H34" s="59">
        <v>4.2</v>
      </c>
      <c r="I34" s="59">
        <v>4</v>
      </c>
      <c r="J34" s="59">
        <v>4.4000000000000004</v>
      </c>
      <c r="K34" s="59">
        <v>4.2</v>
      </c>
      <c r="L34" s="59">
        <v>3.7</v>
      </c>
      <c r="M34" s="59">
        <v>3.9</v>
      </c>
      <c r="N34" s="59">
        <v>3.9</v>
      </c>
      <c r="O34" s="59">
        <v>3.8</v>
      </c>
      <c r="P34" s="59">
        <v>4</v>
      </c>
      <c r="Q34" s="59">
        <v>3.9</v>
      </c>
      <c r="R34" s="59">
        <v>3.6</v>
      </c>
      <c r="S34" s="59">
        <v>3</v>
      </c>
      <c r="T34" s="59">
        <v>3.9</v>
      </c>
      <c r="U34" s="59">
        <v>3.9</v>
      </c>
      <c r="V34" s="60">
        <v>140</v>
      </c>
      <c r="W34" s="60">
        <v>100</v>
      </c>
      <c r="X34" s="59">
        <v>4.2</v>
      </c>
      <c r="Y34" s="59">
        <v>3.8</v>
      </c>
      <c r="Z34" s="60">
        <v>45</v>
      </c>
      <c r="AA34" s="60">
        <v>53</v>
      </c>
      <c r="AB34" s="60">
        <v>46</v>
      </c>
      <c r="AC34" s="60">
        <v>51</v>
      </c>
      <c r="AD34" s="4">
        <f t="shared" si="6"/>
        <v>3</v>
      </c>
      <c r="AE34" s="4">
        <f t="shared" si="7"/>
        <v>140</v>
      </c>
      <c r="AF34" s="4">
        <f t="shared" si="8"/>
        <v>19.014814814814812</v>
      </c>
    </row>
    <row r="35" spans="1:32" ht="15.75" customHeight="1">
      <c r="A35" s="66" t="s">
        <v>47</v>
      </c>
      <c r="B35" s="58" t="s">
        <v>38</v>
      </c>
      <c r="C35" s="59">
        <v>9.6</v>
      </c>
      <c r="D35" s="59">
        <v>9.6</v>
      </c>
      <c r="E35" s="59">
        <v>9.6999999999999993</v>
      </c>
      <c r="F35" s="59">
        <v>8.1</v>
      </c>
      <c r="G35" s="59">
        <v>8.6999999999999993</v>
      </c>
      <c r="H35" s="59">
        <v>8.8000000000000007</v>
      </c>
      <c r="I35" s="59">
        <v>8.5</v>
      </c>
      <c r="J35" s="59">
        <v>8.6</v>
      </c>
      <c r="K35" s="59">
        <v>8.1999999999999993</v>
      </c>
      <c r="L35" s="59">
        <v>6.6</v>
      </c>
      <c r="M35" s="59">
        <v>7.4</v>
      </c>
      <c r="N35" s="59">
        <v>7.8</v>
      </c>
      <c r="O35" s="60">
        <v>12</v>
      </c>
      <c r="P35" s="60">
        <v>14</v>
      </c>
      <c r="Q35" s="59">
        <v>9.6</v>
      </c>
      <c r="R35" s="60">
        <v>10</v>
      </c>
      <c r="S35" s="59">
        <v>9.4</v>
      </c>
      <c r="T35" s="60">
        <v>10</v>
      </c>
      <c r="U35" s="59">
        <v>9.4</v>
      </c>
      <c r="V35" s="59">
        <v>1.2</v>
      </c>
      <c r="W35" s="59">
        <v>1.1000000000000001</v>
      </c>
      <c r="X35" s="59">
        <v>8.3000000000000007</v>
      </c>
      <c r="Y35" s="60">
        <v>14</v>
      </c>
      <c r="Z35" s="59">
        <v>7.5</v>
      </c>
      <c r="AA35" s="59">
        <v>7.4</v>
      </c>
      <c r="AB35" s="59">
        <v>1.7</v>
      </c>
      <c r="AC35" s="60">
        <v>25</v>
      </c>
      <c r="AD35" s="4">
        <f t="shared" si="6"/>
        <v>1.1000000000000001</v>
      </c>
      <c r="AE35" s="4">
        <f t="shared" si="7"/>
        <v>25</v>
      </c>
      <c r="AF35" s="4">
        <f t="shared" si="8"/>
        <v>8.9703703703703699</v>
      </c>
    </row>
    <row r="36" spans="1:32" ht="15.75" customHeight="1">
      <c r="A36" s="66" t="s">
        <v>48</v>
      </c>
      <c r="B36" s="58" t="s">
        <v>49</v>
      </c>
      <c r="C36" s="58" t="s">
        <v>50</v>
      </c>
      <c r="D36" s="58" t="s">
        <v>50</v>
      </c>
      <c r="E36" s="58" t="s">
        <v>50</v>
      </c>
      <c r="F36" s="58" t="s">
        <v>50</v>
      </c>
      <c r="G36" s="58" t="s">
        <v>50</v>
      </c>
      <c r="H36" s="58" t="s">
        <v>50</v>
      </c>
      <c r="I36" s="58" t="s">
        <v>50</v>
      </c>
      <c r="J36" s="58" t="s">
        <v>50</v>
      </c>
      <c r="K36" s="58" t="s">
        <v>50</v>
      </c>
      <c r="L36" s="58" t="s">
        <v>50</v>
      </c>
      <c r="M36" s="58" t="s">
        <v>50</v>
      </c>
      <c r="N36" s="58" t="s">
        <v>50</v>
      </c>
      <c r="O36" s="58" t="s">
        <v>50</v>
      </c>
      <c r="P36" s="58" t="s">
        <v>50</v>
      </c>
      <c r="Q36" s="58" t="s">
        <v>50</v>
      </c>
      <c r="R36" s="58" t="s">
        <v>50</v>
      </c>
      <c r="S36" s="58" t="s">
        <v>50</v>
      </c>
      <c r="T36" s="58" t="s">
        <v>50</v>
      </c>
      <c r="U36" s="58" t="s">
        <v>50</v>
      </c>
      <c r="V36" s="58" t="s">
        <v>50</v>
      </c>
      <c r="W36" s="58" t="s">
        <v>50</v>
      </c>
      <c r="X36" s="58" t="s">
        <v>50</v>
      </c>
      <c r="Y36" s="58" t="s">
        <v>50</v>
      </c>
      <c r="Z36" s="58" t="s">
        <v>50</v>
      </c>
      <c r="AA36" s="58" t="s">
        <v>50</v>
      </c>
      <c r="AB36" s="58" t="s">
        <v>50</v>
      </c>
      <c r="AC36" s="58" t="s">
        <v>50</v>
      </c>
      <c r="AD36" s="4">
        <f t="shared" si="6"/>
        <v>0</v>
      </c>
      <c r="AE36" s="4">
        <f t="shared" si="7"/>
        <v>0</v>
      </c>
      <c r="AF36" s="4" t="s">
        <v>65</v>
      </c>
    </row>
    <row r="37" spans="1:32" ht="15.75" customHeight="1">
      <c r="A37" s="66" t="s">
        <v>51</v>
      </c>
      <c r="B37" s="58" t="s">
        <v>49</v>
      </c>
      <c r="C37" s="59">
        <v>3</v>
      </c>
      <c r="D37" s="59">
        <v>3</v>
      </c>
      <c r="E37" s="59">
        <v>9.3000000000000007</v>
      </c>
      <c r="F37" s="59">
        <v>8.1999999999999993</v>
      </c>
      <c r="G37" s="59">
        <v>5.4</v>
      </c>
      <c r="H37" s="59">
        <v>6</v>
      </c>
      <c r="I37" s="59">
        <v>5.7</v>
      </c>
      <c r="J37" s="59">
        <v>7</v>
      </c>
      <c r="K37" s="59">
        <v>7.3</v>
      </c>
      <c r="L37" s="59">
        <v>8.1999999999999993</v>
      </c>
      <c r="M37" s="59">
        <v>6.8</v>
      </c>
      <c r="N37" s="59">
        <v>6.7</v>
      </c>
      <c r="O37" s="59">
        <v>7.5</v>
      </c>
      <c r="P37" s="59">
        <v>7.2</v>
      </c>
      <c r="Q37" s="59">
        <v>1.6</v>
      </c>
      <c r="R37" s="59">
        <v>6.3</v>
      </c>
      <c r="S37" s="59">
        <v>1.5</v>
      </c>
      <c r="T37" s="59">
        <v>1.9</v>
      </c>
      <c r="U37" s="59">
        <v>1.7</v>
      </c>
      <c r="V37" s="61">
        <v>0.81</v>
      </c>
      <c r="W37" s="58" t="s">
        <v>52</v>
      </c>
      <c r="X37" s="59">
        <v>1.7</v>
      </c>
      <c r="Y37" s="61">
        <v>0.87</v>
      </c>
      <c r="Z37" s="61">
        <v>0.71</v>
      </c>
      <c r="AA37" s="59">
        <v>1.3</v>
      </c>
      <c r="AB37" s="61">
        <v>0.65</v>
      </c>
      <c r="AC37" s="61">
        <v>0.56999999999999995</v>
      </c>
      <c r="AD37" s="9">
        <f t="shared" si="6"/>
        <v>0.56999999999999995</v>
      </c>
      <c r="AE37" s="9">
        <f t="shared" si="7"/>
        <v>9.3000000000000007</v>
      </c>
      <c r="AF37" s="9">
        <f t="shared" si="8"/>
        <v>4.265769230769231</v>
      </c>
    </row>
    <row r="38" spans="1:32" ht="15.75" customHeight="1">
      <c r="A38" s="66" t="s">
        <v>53</v>
      </c>
      <c r="B38" s="58" t="s">
        <v>49</v>
      </c>
      <c r="C38" s="59">
        <v>1.2</v>
      </c>
      <c r="D38" s="59">
        <v>1.2</v>
      </c>
      <c r="E38" s="59">
        <v>3.1</v>
      </c>
      <c r="F38" s="59">
        <v>1.5</v>
      </c>
      <c r="G38" s="59">
        <v>1.3</v>
      </c>
      <c r="H38" s="58" t="s">
        <v>52</v>
      </c>
      <c r="I38" s="59">
        <v>1.2</v>
      </c>
      <c r="J38" s="59">
        <v>3</v>
      </c>
      <c r="K38" s="59">
        <v>1</v>
      </c>
      <c r="L38" s="59">
        <v>3.4</v>
      </c>
      <c r="M38" s="61">
        <v>0.89</v>
      </c>
      <c r="N38" s="59">
        <v>1</v>
      </c>
      <c r="O38" s="59">
        <v>2.1</v>
      </c>
      <c r="P38" s="59">
        <v>1.7</v>
      </c>
      <c r="Q38" s="61">
        <v>0.89</v>
      </c>
      <c r="R38" s="59">
        <v>1.2</v>
      </c>
      <c r="S38" s="59">
        <v>1</v>
      </c>
      <c r="T38" s="59">
        <v>1.1000000000000001</v>
      </c>
      <c r="U38" s="59">
        <v>1.4</v>
      </c>
      <c r="V38" s="61">
        <v>0.94</v>
      </c>
      <c r="W38" s="59">
        <v>1.4</v>
      </c>
      <c r="X38" s="59">
        <v>1.1000000000000001</v>
      </c>
      <c r="Y38" s="59">
        <v>1.3</v>
      </c>
      <c r="Z38" s="59">
        <v>2.4</v>
      </c>
      <c r="AA38" s="59">
        <v>2.1</v>
      </c>
      <c r="AB38" s="59">
        <v>1.9</v>
      </c>
      <c r="AC38" s="59">
        <v>1.6</v>
      </c>
      <c r="AD38" s="4">
        <f t="shared" si="6"/>
        <v>0.89</v>
      </c>
      <c r="AE38" s="4">
        <f t="shared" si="7"/>
        <v>3.4</v>
      </c>
      <c r="AF38" s="4">
        <f t="shared" si="8"/>
        <v>1.5738461538461539</v>
      </c>
    </row>
    <row r="39" spans="1:32" ht="15.75" customHeight="1">
      <c r="A39" s="66" t="s">
        <v>54</v>
      </c>
      <c r="B39" s="58" t="s">
        <v>49</v>
      </c>
      <c r="C39" s="60">
        <v>23</v>
      </c>
      <c r="D39" s="60">
        <v>23</v>
      </c>
      <c r="E39" s="60">
        <v>16</v>
      </c>
      <c r="F39" s="60">
        <v>13</v>
      </c>
      <c r="G39" s="58" t="s">
        <v>55</v>
      </c>
      <c r="H39" s="58" t="s">
        <v>55</v>
      </c>
      <c r="I39" s="58" t="s">
        <v>55</v>
      </c>
      <c r="J39" s="58" t="s">
        <v>55</v>
      </c>
      <c r="K39" s="58" t="s">
        <v>55</v>
      </c>
      <c r="L39" s="59">
        <v>9.6999999999999993</v>
      </c>
      <c r="M39" s="58" t="s">
        <v>55</v>
      </c>
      <c r="N39" s="58" t="s">
        <v>55</v>
      </c>
      <c r="O39" s="58" t="s">
        <v>55</v>
      </c>
      <c r="P39" s="60">
        <v>52</v>
      </c>
      <c r="Q39" s="58" t="s">
        <v>55</v>
      </c>
      <c r="R39" s="58" t="s">
        <v>55</v>
      </c>
      <c r="S39" s="58" t="s">
        <v>55</v>
      </c>
      <c r="T39" s="58" t="s">
        <v>55</v>
      </c>
      <c r="U39" s="58" t="s">
        <v>55</v>
      </c>
      <c r="V39" s="58" t="s">
        <v>55</v>
      </c>
      <c r="W39" s="58" t="s">
        <v>55</v>
      </c>
      <c r="X39" s="58" t="s">
        <v>55</v>
      </c>
      <c r="Y39" s="58" t="s">
        <v>55</v>
      </c>
      <c r="Z39" s="59">
        <v>8.4</v>
      </c>
      <c r="AA39" s="58" t="s">
        <v>55</v>
      </c>
      <c r="AB39" s="59">
        <v>5.2</v>
      </c>
      <c r="AC39" s="59">
        <v>6.5</v>
      </c>
      <c r="AD39" s="4">
        <f t="shared" si="6"/>
        <v>5.2</v>
      </c>
      <c r="AE39" s="4">
        <f t="shared" si="7"/>
        <v>52</v>
      </c>
      <c r="AF39" s="4">
        <f t="shared" si="8"/>
        <v>17.422222222222221</v>
      </c>
    </row>
    <row r="40" spans="1:32" ht="15.75" customHeight="1">
      <c r="A40" s="66" t="s">
        <v>56</v>
      </c>
      <c r="B40" s="58" t="s">
        <v>49</v>
      </c>
      <c r="C40" s="60">
        <v>44</v>
      </c>
      <c r="D40" s="60">
        <v>44</v>
      </c>
      <c r="E40" s="60">
        <v>20</v>
      </c>
      <c r="F40" s="60">
        <v>11</v>
      </c>
      <c r="G40" s="60">
        <v>11</v>
      </c>
      <c r="H40" s="59">
        <v>2.1</v>
      </c>
      <c r="I40" s="59">
        <v>2</v>
      </c>
      <c r="J40" s="59">
        <v>3.7</v>
      </c>
      <c r="K40" s="59">
        <v>2.6</v>
      </c>
      <c r="L40" s="59">
        <v>5.0999999999999996</v>
      </c>
      <c r="M40" s="59">
        <v>3.8</v>
      </c>
      <c r="N40" s="59">
        <v>4.5</v>
      </c>
      <c r="O40" s="59">
        <v>2.6</v>
      </c>
      <c r="P40" s="59">
        <v>1.6</v>
      </c>
      <c r="Q40" s="60">
        <v>29</v>
      </c>
      <c r="R40" s="59">
        <v>4.5</v>
      </c>
      <c r="S40" s="59">
        <v>1.2</v>
      </c>
      <c r="T40" s="59">
        <v>1.8</v>
      </c>
      <c r="U40" s="61">
        <v>0.54</v>
      </c>
      <c r="V40" s="58" t="s">
        <v>52</v>
      </c>
      <c r="W40" s="59">
        <v>8.4</v>
      </c>
      <c r="X40" s="59">
        <v>2.1</v>
      </c>
      <c r="Y40" s="59">
        <v>6.1</v>
      </c>
      <c r="Z40" s="59">
        <v>5.4</v>
      </c>
      <c r="AA40" s="61">
        <v>0.67</v>
      </c>
      <c r="AB40" s="59">
        <v>5.6</v>
      </c>
      <c r="AC40" s="59">
        <v>5.8</v>
      </c>
      <c r="AD40" s="4">
        <f t="shared" si="6"/>
        <v>0.54</v>
      </c>
      <c r="AE40" s="4">
        <f t="shared" si="7"/>
        <v>44</v>
      </c>
      <c r="AF40" s="4">
        <f t="shared" si="8"/>
        <v>8.8119230769230761</v>
      </c>
    </row>
    <row r="41" spans="1:32" ht="15.75" customHeight="1">
      <c r="A41" s="66" t="s">
        <v>57</v>
      </c>
      <c r="B41" s="58" t="s">
        <v>49</v>
      </c>
      <c r="C41" s="59">
        <v>1.4</v>
      </c>
      <c r="D41" s="59">
        <v>1.4</v>
      </c>
      <c r="E41" s="59">
        <v>3.8</v>
      </c>
      <c r="F41" s="59">
        <v>2.4</v>
      </c>
      <c r="G41" s="61">
        <v>0.84</v>
      </c>
      <c r="H41" s="61">
        <v>0.67</v>
      </c>
      <c r="I41" s="61">
        <v>0.91</v>
      </c>
      <c r="J41" s="59">
        <v>1</v>
      </c>
      <c r="K41" s="61">
        <v>0.73</v>
      </c>
      <c r="L41" s="59">
        <v>1.4</v>
      </c>
      <c r="M41" s="61">
        <v>0.64</v>
      </c>
      <c r="N41" s="61">
        <v>0.77</v>
      </c>
      <c r="O41" s="59">
        <v>1.6</v>
      </c>
      <c r="P41" s="59">
        <v>1.1000000000000001</v>
      </c>
      <c r="Q41" s="59">
        <v>1.2</v>
      </c>
      <c r="R41" s="61">
        <v>0.57999999999999996</v>
      </c>
      <c r="S41" s="58" t="s">
        <v>52</v>
      </c>
      <c r="T41" s="61">
        <v>0.94</v>
      </c>
      <c r="U41" s="61">
        <v>0.89</v>
      </c>
      <c r="V41" s="61">
        <v>0.57999999999999996</v>
      </c>
      <c r="W41" s="61">
        <v>0.82</v>
      </c>
      <c r="X41" s="58" t="s">
        <v>52</v>
      </c>
      <c r="Y41" s="59">
        <v>1.1000000000000001</v>
      </c>
      <c r="Z41" s="59">
        <v>1</v>
      </c>
      <c r="AA41" s="59">
        <v>1.3</v>
      </c>
      <c r="AB41" s="59">
        <v>1.3</v>
      </c>
      <c r="AC41" s="61">
        <v>0.91</v>
      </c>
      <c r="AD41" s="9">
        <f t="shared" si="6"/>
        <v>0.57999999999999996</v>
      </c>
      <c r="AE41" s="9">
        <f t="shared" si="7"/>
        <v>3.8</v>
      </c>
      <c r="AF41" s="9">
        <f t="shared" si="8"/>
        <v>1.1712000000000002</v>
      </c>
    </row>
    <row r="42" spans="1:32" ht="15.75" customHeight="1">
      <c r="A42" s="66" t="s">
        <v>58</v>
      </c>
      <c r="B42" s="58" t="s">
        <v>49</v>
      </c>
      <c r="C42" s="58" t="s">
        <v>52</v>
      </c>
      <c r="D42" s="58" t="s">
        <v>52</v>
      </c>
      <c r="E42" s="58" t="s">
        <v>52</v>
      </c>
      <c r="F42" s="58" t="s">
        <v>52</v>
      </c>
      <c r="G42" s="58" t="s">
        <v>52</v>
      </c>
      <c r="H42" s="58" t="s">
        <v>52</v>
      </c>
      <c r="I42" s="58" t="s">
        <v>52</v>
      </c>
      <c r="J42" s="58" t="s">
        <v>52</v>
      </c>
      <c r="K42" s="58" t="s">
        <v>52</v>
      </c>
      <c r="L42" s="58" t="s">
        <v>52</v>
      </c>
      <c r="M42" s="58" t="s">
        <v>52</v>
      </c>
      <c r="N42" s="58" t="s">
        <v>52</v>
      </c>
      <c r="O42" s="58" t="s">
        <v>52</v>
      </c>
      <c r="P42" s="58" t="s">
        <v>52</v>
      </c>
      <c r="Q42" s="58" t="s">
        <v>52</v>
      </c>
      <c r="R42" s="58" t="s">
        <v>52</v>
      </c>
      <c r="S42" s="58" t="s">
        <v>52</v>
      </c>
      <c r="T42" s="58" t="s">
        <v>52</v>
      </c>
      <c r="U42" s="58" t="s">
        <v>52</v>
      </c>
      <c r="V42" s="58" t="s">
        <v>52</v>
      </c>
      <c r="W42" s="58" t="s">
        <v>52</v>
      </c>
      <c r="X42" s="58" t="s">
        <v>52</v>
      </c>
      <c r="Y42" s="58" t="s">
        <v>52</v>
      </c>
      <c r="Z42" s="58" t="s">
        <v>52</v>
      </c>
      <c r="AA42" s="58" t="s">
        <v>52</v>
      </c>
      <c r="AB42" s="58" t="s">
        <v>52</v>
      </c>
      <c r="AC42" s="58" t="s">
        <v>52</v>
      </c>
      <c r="AD42" s="4">
        <f t="shared" si="6"/>
        <v>0</v>
      </c>
      <c r="AE42" s="4">
        <f t="shared" si="7"/>
        <v>0</v>
      </c>
      <c r="AF42" s="4" t="s">
        <v>65</v>
      </c>
    </row>
    <row r="43" spans="1:32" ht="15.75" customHeight="1">
      <c r="A43" s="66" t="s">
        <v>59</v>
      </c>
      <c r="B43" s="58" t="s">
        <v>49</v>
      </c>
      <c r="C43" s="61">
        <v>0.5</v>
      </c>
      <c r="D43" s="61">
        <v>0.5</v>
      </c>
      <c r="E43" s="58" t="s">
        <v>52</v>
      </c>
      <c r="F43" s="58" t="s">
        <v>52</v>
      </c>
      <c r="G43" s="58" t="s">
        <v>52</v>
      </c>
      <c r="H43" s="58" t="s">
        <v>52</v>
      </c>
      <c r="I43" s="58" t="s">
        <v>52</v>
      </c>
      <c r="J43" s="58" t="s">
        <v>52</v>
      </c>
      <c r="K43" s="58" t="s">
        <v>52</v>
      </c>
      <c r="L43" s="58" t="s">
        <v>52</v>
      </c>
      <c r="M43" s="61">
        <v>0.72</v>
      </c>
      <c r="N43" s="58" t="s">
        <v>52</v>
      </c>
      <c r="O43" s="61">
        <v>0.69</v>
      </c>
      <c r="P43" s="61">
        <v>0.69</v>
      </c>
      <c r="Q43" s="58" t="s">
        <v>52</v>
      </c>
      <c r="R43" s="61">
        <v>0.51</v>
      </c>
      <c r="S43" s="61">
        <v>0.62</v>
      </c>
      <c r="T43" s="58" t="s">
        <v>52</v>
      </c>
      <c r="U43" s="61">
        <v>0.63</v>
      </c>
      <c r="V43" s="58" t="s">
        <v>52</v>
      </c>
      <c r="W43" s="58" t="s">
        <v>52</v>
      </c>
      <c r="X43" s="58" t="s">
        <v>52</v>
      </c>
      <c r="Y43" s="61">
        <v>0.78</v>
      </c>
      <c r="Z43" s="61">
        <v>0.78</v>
      </c>
      <c r="AA43" s="61">
        <v>0.89</v>
      </c>
      <c r="AB43" s="61">
        <v>0.66</v>
      </c>
      <c r="AC43" s="58" t="s">
        <v>52</v>
      </c>
      <c r="AD43" s="4">
        <f t="shared" si="6"/>
        <v>0.5</v>
      </c>
      <c r="AE43" s="4">
        <f t="shared" si="7"/>
        <v>0.89</v>
      </c>
      <c r="AF43" s="4">
        <f t="shared" si="8"/>
        <v>0.66416666666666668</v>
      </c>
    </row>
    <row r="44" spans="1:32" ht="15.75" customHeight="1">
      <c r="A44" s="66" t="s">
        <v>60</v>
      </c>
      <c r="B44" s="58" t="s">
        <v>49</v>
      </c>
      <c r="C44" s="60">
        <v>11</v>
      </c>
      <c r="D44" s="60">
        <v>11</v>
      </c>
      <c r="E44" s="59">
        <v>7</v>
      </c>
      <c r="F44" s="59">
        <v>7</v>
      </c>
      <c r="G44" s="60">
        <v>17</v>
      </c>
      <c r="H44" s="58" t="s">
        <v>61</v>
      </c>
      <c r="I44" s="59">
        <v>6.2</v>
      </c>
      <c r="J44" s="59">
        <v>9.1</v>
      </c>
      <c r="K44" s="59">
        <v>7.6</v>
      </c>
      <c r="L44" s="60">
        <v>21</v>
      </c>
      <c r="M44" s="60">
        <v>14</v>
      </c>
      <c r="N44" s="60">
        <v>17</v>
      </c>
      <c r="O44" s="60">
        <v>14</v>
      </c>
      <c r="P44" s="60">
        <v>19</v>
      </c>
      <c r="Q44" s="59">
        <v>9.3000000000000007</v>
      </c>
      <c r="R44" s="59">
        <v>7.9</v>
      </c>
      <c r="S44" s="59">
        <v>3.5</v>
      </c>
      <c r="T44" s="60">
        <v>11</v>
      </c>
      <c r="U44" s="60">
        <v>31</v>
      </c>
      <c r="V44" s="59">
        <v>5</v>
      </c>
      <c r="W44" s="60">
        <v>12</v>
      </c>
      <c r="X44" s="59">
        <v>9.3000000000000007</v>
      </c>
      <c r="Y44" s="60">
        <v>18</v>
      </c>
      <c r="Z44" s="59">
        <v>9.9</v>
      </c>
      <c r="AA44" s="60">
        <v>21</v>
      </c>
      <c r="AB44" s="60">
        <v>20</v>
      </c>
      <c r="AC44" s="59">
        <v>4.2</v>
      </c>
      <c r="AD44" s="4">
        <f t="shared" si="6"/>
        <v>3.5</v>
      </c>
      <c r="AE44" s="4">
        <f t="shared" si="7"/>
        <v>31</v>
      </c>
      <c r="AF44" s="4">
        <f t="shared" si="8"/>
        <v>12.423076923076922</v>
      </c>
    </row>
    <row r="45" spans="1:32" ht="15.75" customHeight="1">
      <c r="A45" s="66" t="s">
        <v>62</v>
      </c>
      <c r="B45" s="58" t="s">
        <v>49</v>
      </c>
      <c r="C45" s="58" t="s">
        <v>63</v>
      </c>
      <c r="D45" s="58" t="s">
        <v>63</v>
      </c>
      <c r="E45" s="65">
        <v>0.04</v>
      </c>
      <c r="F45" s="58" t="s">
        <v>63</v>
      </c>
      <c r="G45" s="58" t="s">
        <v>63</v>
      </c>
      <c r="H45" s="58" t="s">
        <v>63</v>
      </c>
      <c r="I45" s="58" t="s">
        <v>63</v>
      </c>
      <c r="J45" s="65">
        <v>1.0999999999999999E-2</v>
      </c>
      <c r="K45" s="58" t="s">
        <v>63</v>
      </c>
      <c r="L45" s="58" t="s">
        <v>63</v>
      </c>
      <c r="M45" s="58" t="s">
        <v>63</v>
      </c>
      <c r="N45" s="58" t="s">
        <v>63</v>
      </c>
      <c r="O45" s="58" t="s">
        <v>63</v>
      </c>
      <c r="P45" s="58" t="s">
        <v>63</v>
      </c>
      <c r="Q45" s="58" t="s">
        <v>63</v>
      </c>
      <c r="R45" s="58" t="s">
        <v>63</v>
      </c>
      <c r="S45" s="58" t="s">
        <v>63</v>
      </c>
      <c r="T45" s="58" t="s">
        <v>63</v>
      </c>
      <c r="U45" s="58" t="s">
        <v>63</v>
      </c>
      <c r="V45" s="58" t="s">
        <v>63</v>
      </c>
      <c r="W45" s="58" t="s">
        <v>63</v>
      </c>
      <c r="X45" s="58" t="s">
        <v>63</v>
      </c>
      <c r="Y45" s="58" t="s">
        <v>63</v>
      </c>
      <c r="Z45" s="58" t="s">
        <v>63</v>
      </c>
      <c r="AA45" s="58" t="s">
        <v>63</v>
      </c>
      <c r="AB45" s="61">
        <v>0.33</v>
      </c>
      <c r="AC45" s="58" t="s">
        <v>63</v>
      </c>
      <c r="AD45" s="9">
        <f t="shared" si="6"/>
        <v>1.0999999999999999E-2</v>
      </c>
      <c r="AE45" s="9">
        <f t="shared" si="7"/>
        <v>0.33</v>
      </c>
      <c r="AF45" s="9">
        <f t="shared" si="8"/>
        <v>0.127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C7FD-4889-4A4C-8D9F-65B08AF82222}">
  <dimension ref="A1:AF45"/>
  <sheetViews>
    <sheetView zoomScale="120" zoomScaleNormal="120" workbookViewId="0">
      <pane xSplit="1" ySplit="1" topLeftCell="B2" activePane="bottomRight" state="frozen"/>
      <selection pane="bottomRight"/>
      <selection pane="bottomLeft" activeCell="A2" sqref="A2"/>
      <selection pane="topRight" activeCell="B1" sqref="B1"/>
    </sheetView>
  </sheetViews>
  <sheetFormatPr defaultRowHeight="15" customHeight="1"/>
  <cols>
    <col min="1" max="1" width="25.42578125" style="17" customWidth="1"/>
    <col min="2" max="39" width="11.140625" style="17" customWidth="1"/>
    <col min="40" max="16384" width="9.140625" style="17"/>
  </cols>
  <sheetData>
    <row r="1" spans="1:32" ht="15" customHeight="1">
      <c r="A1" s="76" t="s">
        <v>25</v>
      </c>
      <c r="B1" s="16" t="s">
        <v>31</v>
      </c>
      <c r="C1" s="68">
        <v>44620</v>
      </c>
      <c r="D1" s="68">
        <v>44642</v>
      </c>
      <c r="E1" s="68">
        <v>44664</v>
      </c>
      <c r="F1" s="68">
        <v>44712</v>
      </c>
      <c r="G1" s="68">
        <v>44728</v>
      </c>
      <c r="H1" s="68">
        <v>44755</v>
      </c>
      <c r="I1" s="68">
        <v>44785</v>
      </c>
      <c r="J1" s="68">
        <v>44830</v>
      </c>
      <c r="K1" s="68">
        <v>44851</v>
      </c>
      <c r="L1" s="68">
        <v>44887</v>
      </c>
      <c r="M1" s="68">
        <v>44911</v>
      </c>
      <c r="N1" s="68">
        <v>44936</v>
      </c>
      <c r="O1" s="68">
        <v>44985</v>
      </c>
      <c r="P1" s="68">
        <v>44999</v>
      </c>
      <c r="Q1" s="68">
        <v>45020</v>
      </c>
      <c r="R1" s="68">
        <v>45048</v>
      </c>
      <c r="S1" s="68">
        <v>45082</v>
      </c>
      <c r="T1" s="68">
        <v>45110</v>
      </c>
      <c r="U1" s="48" t="s">
        <v>14</v>
      </c>
      <c r="V1" s="48" t="s">
        <v>15</v>
      </c>
      <c r="W1" s="48" t="s">
        <v>16</v>
      </c>
      <c r="X1" s="48" t="s">
        <v>17</v>
      </c>
      <c r="Y1" s="48" t="s">
        <v>18</v>
      </c>
      <c r="Z1" s="48" t="s">
        <v>19</v>
      </c>
      <c r="AA1" s="48" t="s">
        <v>20</v>
      </c>
      <c r="AB1" s="48" t="s">
        <v>21</v>
      </c>
      <c r="AC1" s="48" t="s">
        <v>22</v>
      </c>
      <c r="AD1" s="40" t="s">
        <v>32</v>
      </c>
      <c r="AE1" s="40" t="s">
        <v>33</v>
      </c>
      <c r="AF1" s="40" t="s">
        <v>34</v>
      </c>
    </row>
    <row r="2" spans="1:32" ht="15" customHeight="1">
      <c r="A2" s="13" t="s">
        <v>66</v>
      </c>
      <c r="B2" s="67" t="s">
        <v>67</v>
      </c>
      <c r="C2" s="9">
        <v>7.3</v>
      </c>
      <c r="D2" s="9">
        <v>7.3</v>
      </c>
      <c r="E2" s="9">
        <v>7.6</v>
      </c>
      <c r="F2" s="9">
        <v>7.7</v>
      </c>
      <c r="G2" s="9">
        <v>7.6</v>
      </c>
      <c r="H2" s="9">
        <v>7.7</v>
      </c>
      <c r="I2" s="9">
        <v>7.8</v>
      </c>
      <c r="J2" s="9">
        <v>8</v>
      </c>
      <c r="K2" s="9">
        <v>7.6</v>
      </c>
      <c r="L2" s="9">
        <v>7.9</v>
      </c>
      <c r="M2" s="9">
        <v>8.4</v>
      </c>
      <c r="N2" s="9">
        <v>7.6</v>
      </c>
      <c r="O2" s="9">
        <v>7.9</v>
      </c>
      <c r="P2" s="9">
        <v>8.1999999999999993</v>
      </c>
      <c r="Q2" s="9">
        <v>8.1</v>
      </c>
      <c r="R2" s="9">
        <v>7.8</v>
      </c>
      <c r="S2" s="9">
        <v>7.7</v>
      </c>
      <c r="T2" s="9">
        <v>7.9</v>
      </c>
      <c r="U2" s="9">
        <v>7.6</v>
      </c>
      <c r="V2" s="9">
        <v>7.8</v>
      </c>
      <c r="W2" s="9">
        <v>7.9</v>
      </c>
      <c r="X2" s="9">
        <v>8</v>
      </c>
      <c r="Y2" s="9">
        <v>8</v>
      </c>
      <c r="Z2" s="9">
        <v>7.7</v>
      </c>
      <c r="AA2" s="9">
        <v>7.5</v>
      </c>
      <c r="AB2" s="9">
        <v>7.4</v>
      </c>
      <c r="AC2" s="9">
        <v>8</v>
      </c>
      <c r="AD2" s="9">
        <f>MIN(C2:AC2)</f>
        <v>7.3</v>
      </c>
      <c r="AE2" s="9">
        <f>MAX(C2:AC2)</f>
        <v>8.4</v>
      </c>
      <c r="AF2" s="9">
        <f>AVERAGE(C2:AC2)</f>
        <v>7.7777777777777777</v>
      </c>
    </row>
    <row r="3" spans="1:32" ht="15" customHeight="1">
      <c r="A3" s="13" t="s">
        <v>35</v>
      </c>
      <c r="B3" s="67" t="s">
        <v>36</v>
      </c>
      <c r="C3" s="4">
        <v>660</v>
      </c>
      <c r="D3" s="4">
        <v>660</v>
      </c>
      <c r="E3" s="4">
        <v>670</v>
      </c>
      <c r="F3" s="4">
        <v>590</v>
      </c>
      <c r="G3" s="4">
        <v>720</v>
      </c>
      <c r="H3" s="4">
        <v>670</v>
      </c>
      <c r="I3" s="4">
        <v>660</v>
      </c>
      <c r="J3" s="4">
        <v>710</v>
      </c>
      <c r="K3" s="4">
        <v>700</v>
      </c>
      <c r="L3" s="4">
        <v>940</v>
      </c>
      <c r="M3" s="4">
        <v>470</v>
      </c>
      <c r="N3" s="4">
        <v>660</v>
      </c>
      <c r="O3" s="4">
        <v>640</v>
      </c>
      <c r="P3" s="4">
        <v>720</v>
      </c>
      <c r="Q3" s="4">
        <v>650</v>
      </c>
      <c r="R3" s="4">
        <v>690</v>
      </c>
      <c r="S3" s="4">
        <v>710</v>
      </c>
      <c r="T3" s="4">
        <v>630</v>
      </c>
      <c r="U3" s="4">
        <v>680</v>
      </c>
      <c r="V3" s="4">
        <v>620</v>
      </c>
      <c r="W3" s="4">
        <v>560</v>
      </c>
      <c r="X3" s="4">
        <v>660</v>
      </c>
      <c r="Y3" s="4">
        <v>520</v>
      </c>
      <c r="Z3" s="4">
        <v>560</v>
      </c>
      <c r="AA3" s="4">
        <v>660</v>
      </c>
      <c r="AB3" s="4">
        <v>600</v>
      </c>
      <c r="AC3" s="4">
        <v>640</v>
      </c>
      <c r="AD3" s="4">
        <f t="shared" ref="AD3:AD22" si="0">MIN(C3:AC3)</f>
        <v>470</v>
      </c>
      <c r="AE3" s="4">
        <f t="shared" ref="AE3:AE22" si="1">MAX(C3:AC3)</f>
        <v>940</v>
      </c>
      <c r="AF3" s="4">
        <f t="shared" ref="AF3:AF22" si="2">AVERAGE(C3:AC3)</f>
        <v>653.7037037037037</v>
      </c>
    </row>
    <row r="4" spans="1:32" ht="15" customHeight="1">
      <c r="A4" s="13" t="s">
        <v>37</v>
      </c>
      <c r="B4" s="67" t="s">
        <v>38</v>
      </c>
      <c r="C4" s="4">
        <v>290</v>
      </c>
      <c r="D4" s="4">
        <v>290</v>
      </c>
      <c r="E4" s="4">
        <v>300</v>
      </c>
      <c r="F4" s="4">
        <v>280</v>
      </c>
      <c r="G4" s="4">
        <v>270</v>
      </c>
      <c r="H4" s="4">
        <v>200</v>
      </c>
      <c r="I4" s="4">
        <v>250</v>
      </c>
      <c r="J4" s="4">
        <v>430</v>
      </c>
      <c r="K4" s="4">
        <v>280</v>
      </c>
      <c r="L4" s="4">
        <v>340</v>
      </c>
      <c r="M4" s="4">
        <v>170</v>
      </c>
      <c r="N4" s="4">
        <v>500</v>
      </c>
      <c r="O4" s="4">
        <v>210</v>
      </c>
      <c r="P4" s="4">
        <v>250</v>
      </c>
      <c r="Q4" s="4">
        <v>270</v>
      </c>
      <c r="R4" s="4">
        <v>230</v>
      </c>
      <c r="S4" s="4">
        <v>320</v>
      </c>
      <c r="T4" s="4">
        <v>320</v>
      </c>
      <c r="U4" s="4">
        <v>330</v>
      </c>
      <c r="V4" s="4">
        <v>230</v>
      </c>
      <c r="W4" s="4">
        <v>310</v>
      </c>
      <c r="X4" s="4">
        <v>320</v>
      </c>
      <c r="Y4" s="4">
        <v>290</v>
      </c>
      <c r="Z4" s="4">
        <v>300</v>
      </c>
      <c r="AA4" s="5" t="s">
        <v>68</v>
      </c>
      <c r="AB4" s="4">
        <v>230</v>
      </c>
      <c r="AC4" s="4">
        <v>550</v>
      </c>
      <c r="AD4" s="4">
        <f t="shared" si="0"/>
        <v>170</v>
      </c>
      <c r="AE4" s="4">
        <f t="shared" si="1"/>
        <v>550</v>
      </c>
      <c r="AF4" s="4">
        <f t="shared" si="2"/>
        <v>298.46153846153845</v>
      </c>
    </row>
    <row r="5" spans="1:32" ht="15" customHeight="1">
      <c r="A5" s="13" t="s">
        <v>39</v>
      </c>
      <c r="B5" s="67" t="s">
        <v>38</v>
      </c>
      <c r="C5" s="4">
        <v>26</v>
      </c>
      <c r="D5" s="4">
        <v>26</v>
      </c>
      <c r="E5" s="4">
        <v>25</v>
      </c>
      <c r="F5" s="4">
        <v>25</v>
      </c>
      <c r="G5" s="4">
        <v>30</v>
      </c>
      <c r="H5" s="4">
        <v>28</v>
      </c>
      <c r="I5" s="4">
        <v>29</v>
      </c>
      <c r="J5" s="4">
        <v>28</v>
      </c>
      <c r="K5" s="4">
        <v>28</v>
      </c>
      <c r="L5" s="4">
        <v>32</v>
      </c>
      <c r="M5" s="4">
        <v>32</v>
      </c>
      <c r="N5" s="4">
        <v>32</v>
      </c>
      <c r="O5" s="4">
        <v>27</v>
      </c>
      <c r="P5" s="4">
        <v>28</v>
      </c>
      <c r="Q5" s="4">
        <v>33</v>
      </c>
      <c r="R5" s="4">
        <v>25</v>
      </c>
      <c r="S5" s="4">
        <v>29</v>
      </c>
      <c r="T5" s="4">
        <v>26</v>
      </c>
      <c r="U5" s="4">
        <v>29</v>
      </c>
      <c r="V5" s="4">
        <v>28</v>
      </c>
      <c r="W5" s="4">
        <v>28</v>
      </c>
      <c r="X5" s="4">
        <v>30</v>
      </c>
      <c r="Y5" s="4">
        <v>26</v>
      </c>
      <c r="Z5" s="4">
        <v>24</v>
      </c>
      <c r="AA5" s="4">
        <v>25</v>
      </c>
      <c r="AB5" s="4">
        <v>31</v>
      </c>
      <c r="AC5" s="4">
        <v>24</v>
      </c>
      <c r="AD5" s="4">
        <f t="shared" si="0"/>
        <v>24</v>
      </c>
      <c r="AE5" s="4">
        <f t="shared" si="1"/>
        <v>33</v>
      </c>
      <c r="AF5" s="4">
        <f t="shared" si="2"/>
        <v>27.925925925925927</v>
      </c>
    </row>
    <row r="6" spans="1:32" ht="15" customHeight="1">
      <c r="A6" s="13" t="s">
        <v>40</v>
      </c>
      <c r="B6" s="67" t="s">
        <v>38</v>
      </c>
      <c r="C6" s="5" t="s">
        <v>41</v>
      </c>
      <c r="D6" s="5" t="s">
        <v>41</v>
      </c>
      <c r="E6" s="5" t="s">
        <v>41</v>
      </c>
      <c r="F6" s="5" t="s">
        <v>41</v>
      </c>
      <c r="G6" s="5" t="s">
        <v>41</v>
      </c>
      <c r="H6" s="5" t="s">
        <v>41</v>
      </c>
      <c r="I6" s="5" t="s">
        <v>41</v>
      </c>
      <c r="J6" s="5" t="s">
        <v>41</v>
      </c>
      <c r="K6" s="5" t="s">
        <v>41</v>
      </c>
      <c r="L6" s="5" t="s">
        <v>41</v>
      </c>
      <c r="M6" s="5" t="s">
        <v>41</v>
      </c>
      <c r="N6" s="5" t="s">
        <v>41</v>
      </c>
      <c r="O6" s="5" t="s">
        <v>41</v>
      </c>
      <c r="P6" s="5" t="s">
        <v>41</v>
      </c>
      <c r="Q6" s="5" t="s">
        <v>41</v>
      </c>
      <c r="R6" s="5" t="s">
        <v>41</v>
      </c>
      <c r="S6" s="5" t="s">
        <v>41</v>
      </c>
      <c r="T6" s="5" t="s">
        <v>41</v>
      </c>
      <c r="U6" s="5" t="s">
        <v>41</v>
      </c>
      <c r="V6" s="5" t="s">
        <v>41</v>
      </c>
      <c r="W6" s="5" t="s">
        <v>41</v>
      </c>
      <c r="X6" s="5" t="s">
        <v>41</v>
      </c>
      <c r="Y6" s="5" t="s">
        <v>41</v>
      </c>
      <c r="Z6" s="5" t="s">
        <v>41</v>
      </c>
      <c r="AA6" s="5" t="s">
        <v>41</v>
      </c>
      <c r="AB6" s="5" t="s">
        <v>41</v>
      </c>
      <c r="AC6" s="5" t="s">
        <v>41</v>
      </c>
      <c r="AD6" s="9">
        <f t="shared" si="0"/>
        <v>0</v>
      </c>
      <c r="AE6" s="9">
        <f t="shared" si="1"/>
        <v>0</v>
      </c>
      <c r="AF6" s="9" t="s">
        <v>65</v>
      </c>
    </row>
    <row r="7" spans="1:32" ht="15" customHeight="1">
      <c r="A7" s="13" t="s">
        <v>42</v>
      </c>
      <c r="B7" s="67" t="s">
        <v>38</v>
      </c>
      <c r="C7" s="6">
        <v>0.19</v>
      </c>
      <c r="D7" s="6">
        <v>0.19</v>
      </c>
      <c r="E7" s="6">
        <v>0.33</v>
      </c>
      <c r="F7" s="5" t="s">
        <v>41</v>
      </c>
      <c r="G7" s="6">
        <v>0.34</v>
      </c>
      <c r="H7" s="6">
        <v>0.11</v>
      </c>
      <c r="I7" s="6">
        <v>0.31</v>
      </c>
      <c r="J7" s="5" t="s">
        <v>41</v>
      </c>
      <c r="K7" s="5" t="s">
        <v>41</v>
      </c>
      <c r="L7" s="7">
        <v>7.8E-2</v>
      </c>
      <c r="M7" s="6">
        <v>0.4</v>
      </c>
      <c r="N7" s="5" t="s">
        <v>41</v>
      </c>
      <c r="O7" s="5" t="s">
        <v>41</v>
      </c>
      <c r="P7" s="14">
        <v>0.65</v>
      </c>
      <c r="Q7" s="6">
        <v>0.16</v>
      </c>
      <c r="R7" s="7">
        <v>5.2999999999999999E-2</v>
      </c>
      <c r="S7" s="5" t="s">
        <v>41</v>
      </c>
      <c r="T7" s="5" t="s">
        <v>41</v>
      </c>
      <c r="U7" s="5" t="s">
        <v>41</v>
      </c>
      <c r="V7" s="7">
        <v>7.1999999999999995E-2</v>
      </c>
      <c r="W7" s="5" t="s">
        <v>41</v>
      </c>
      <c r="X7" s="5" t="s">
        <v>41</v>
      </c>
      <c r="Y7" s="6">
        <v>0.11</v>
      </c>
      <c r="Z7" s="6">
        <v>0.12</v>
      </c>
      <c r="AA7" s="5" t="s">
        <v>41</v>
      </c>
      <c r="AB7" s="9">
        <v>1.6</v>
      </c>
      <c r="AC7" s="7">
        <v>5.0999999999999997E-2</v>
      </c>
      <c r="AD7" s="4">
        <f t="shared" si="0"/>
        <v>5.0999999999999997E-2</v>
      </c>
      <c r="AE7" s="4">
        <f t="shared" si="1"/>
        <v>1.6</v>
      </c>
      <c r="AF7" s="4">
        <f t="shared" si="2"/>
        <v>0.29775000000000007</v>
      </c>
    </row>
    <row r="8" spans="1:32" ht="15" customHeight="1">
      <c r="A8" s="13" t="s">
        <v>43</v>
      </c>
      <c r="B8" s="5" t="s">
        <v>38</v>
      </c>
      <c r="C8" s="4">
        <v>64</v>
      </c>
      <c r="D8" s="4">
        <v>64</v>
      </c>
      <c r="E8" s="4">
        <v>65</v>
      </c>
      <c r="F8" s="4">
        <v>60</v>
      </c>
      <c r="G8" s="4">
        <v>81</v>
      </c>
      <c r="H8" s="4">
        <v>70</v>
      </c>
      <c r="I8" s="4">
        <v>67</v>
      </c>
      <c r="J8" s="4">
        <v>60</v>
      </c>
      <c r="K8" s="4">
        <v>64</v>
      </c>
      <c r="L8" s="4">
        <v>64</v>
      </c>
      <c r="M8" s="4">
        <v>70</v>
      </c>
      <c r="N8" s="4">
        <v>66</v>
      </c>
      <c r="O8" s="4">
        <v>64</v>
      </c>
      <c r="P8" s="4">
        <v>65</v>
      </c>
      <c r="Q8" s="4">
        <v>61</v>
      </c>
      <c r="R8" s="4">
        <v>67</v>
      </c>
      <c r="S8" s="4">
        <v>70</v>
      </c>
      <c r="T8" s="4">
        <v>59</v>
      </c>
      <c r="U8" s="4">
        <v>27</v>
      </c>
      <c r="V8" s="4">
        <v>63</v>
      </c>
      <c r="W8" s="4">
        <v>63</v>
      </c>
      <c r="X8" s="4">
        <v>64</v>
      </c>
      <c r="Y8" s="4">
        <v>61</v>
      </c>
      <c r="Z8" s="4">
        <v>68</v>
      </c>
      <c r="AA8" s="4">
        <v>68</v>
      </c>
      <c r="AB8" s="4">
        <v>73</v>
      </c>
      <c r="AC8" s="4">
        <v>56</v>
      </c>
      <c r="AD8" s="4">
        <f t="shared" si="0"/>
        <v>27</v>
      </c>
      <c r="AE8" s="4">
        <f t="shared" si="1"/>
        <v>81</v>
      </c>
      <c r="AF8" s="4">
        <f t="shared" si="2"/>
        <v>63.851851851851855</v>
      </c>
    </row>
    <row r="9" spans="1:32" ht="15" customHeight="1">
      <c r="A9" s="13" t="s">
        <v>44</v>
      </c>
      <c r="B9" s="5" t="s">
        <v>38</v>
      </c>
      <c r="C9" s="4">
        <v>100</v>
      </c>
      <c r="D9" s="4">
        <v>100</v>
      </c>
      <c r="E9" s="4">
        <v>110</v>
      </c>
      <c r="F9" s="4">
        <v>98</v>
      </c>
      <c r="G9" s="4">
        <v>110</v>
      </c>
      <c r="H9" s="4">
        <v>100</v>
      </c>
      <c r="I9" s="4">
        <v>110</v>
      </c>
      <c r="J9" s="4">
        <v>130</v>
      </c>
      <c r="K9" s="4">
        <v>110</v>
      </c>
      <c r="L9" s="4">
        <v>120</v>
      </c>
      <c r="M9" s="4">
        <v>110</v>
      </c>
      <c r="N9" s="4">
        <v>110</v>
      </c>
      <c r="O9" s="4">
        <v>120</v>
      </c>
      <c r="P9" s="4">
        <v>96</v>
      </c>
      <c r="Q9" s="4">
        <v>130</v>
      </c>
      <c r="R9" s="4">
        <v>120</v>
      </c>
      <c r="S9" s="4">
        <v>100</v>
      </c>
      <c r="T9" s="4">
        <v>110</v>
      </c>
      <c r="U9" s="4">
        <v>100</v>
      </c>
      <c r="V9" s="9">
        <v>7.4</v>
      </c>
      <c r="W9" s="9">
        <v>7.9</v>
      </c>
      <c r="X9" s="4">
        <v>140</v>
      </c>
      <c r="Y9" s="4">
        <v>120</v>
      </c>
      <c r="Z9" s="9">
        <v>8.4</v>
      </c>
      <c r="AA9" s="9">
        <v>8.4</v>
      </c>
      <c r="AB9" s="9">
        <v>9</v>
      </c>
      <c r="AC9" s="9">
        <v>8.6</v>
      </c>
      <c r="AD9" s="4">
        <f t="shared" si="0"/>
        <v>7.4</v>
      </c>
      <c r="AE9" s="4">
        <f t="shared" si="1"/>
        <v>140</v>
      </c>
      <c r="AF9" s="4">
        <f t="shared" si="2"/>
        <v>88.655555555555566</v>
      </c>
    </row>
    <row r="10" spans="1:32" ht="15" customHeight="1">
      <c r="A10" s="13" t="s">
        <v>45</v>
      </c>
      <c r="B10" s="5" t="s">
        <v>38</v>
      </c>
      <c r="C10" s="9">
        <v>3.6</v>
      </c>
      <c r="D10" s="9">
        <v>3.6</v>
      </c>
      <c r="E10" s="9">
        <v>3.7</v>
      </c>
      <c r="F10" s="9">
        <v>3.2</v>
      </c>
      <c r="G10" s="9">
        <v>3.8</v>
      </c>
      <c r="H10" s="9">
        <v>4.4000000000000004</v>
      </c>
      <c r="I10" s="9">
        <v>4</v>
      </c>
      <c r="J10" s="9">
        <v>4.4000000000000004</v>
      </c>
      <c r="K10" s="9">
        <v>4.5</v>
      </c>
      <c r="L10" s="9">
        <v>4.0999999999999996</v>
      </c>
      <c r="M10" s="9">
        <v>4.5999999999999996</v>
      </c>
      <c r="N10" s="9">
        <v>4.4000000000000004</v>
      </c>
      <c r="O10" s="9">
        <v>4.4000000000000004</v>
      </c>
      <c r="P10" s="9">
        <v>4.5</v>
      </c>
      <c r="Q10" s="9">
        <v>4.5999999999999996</v>
      </c>
      <c r="R10" s="9">
        <v>4.4000000000000004</v>
      </c>
      <c r="S10" s="9">
        <v>3.8</v>
      </c>
      <c r="T10" s="9">
        <v>4.5</v>
      </c>
      <c r="U10" s="9">
        <v>4.5999999999999996</v>
      </c>
      <c r="V10" s="4">
        <v>25</v>
      </c>
      <c r="W10" s="4">
        <v>22</v>
      </c>
      <c r="X10" s="9">
        <v>4.5</v>
      </c>
      <c r="Y10" s="9">
        <v>3.9</v>
      </c>
      <c r="Z10" s="4">
        <v>18</v>
      </c>
      <c r="AA10" s="4">
        <v>16</v>
      </c>
      <c r="AB10" s="4">
        <v>16</v>
      </c>
      <c r="AC10" s="4">
        <v>15</v>
      </c>
      <c r="AD10" s="9">
        <f t="shared" si="0"/>
        <v>3.2</v>
      </c>
      <c r="AE10" s="9">
        <f t="shared" si="1"/>
        <v>25</v>
      </c>
      <c r="AF10" s="9">
        <f t="shared" si="2"/>
        <v>7.3888888888888893</v>
      </c>
    </row>
    <row r="11" spans="1:32" ht="15" customHeight="1">
      <c r="A11" s="13" t="s">
        <v>46</v>
      </c>
      <c r="B11" s="5" t="s">
        <v>38</v>
      </c>
      <c r="C11" s="9">
        <v>7.1</v>
      </c>
      <c r="D11" s="9">
        <v>7.1</v>
      </c>
      <c r="E11" s="9">
        <v>6.5</v>
      </c>
      <c r="F11" s="9">
        <v>6.7</v>
      </c>
      <c r="G11" s="9">
        <v>7.6</v>
      </c>
      <c r="H11" s="9">
        <v>8.4</v>
      </c>
      <c r="I11" s="9">
        <v>7.9</v>
      </c>
      <c r="J11" s="9">
        <v>9</v>
      </c>
      <c r="K11" s="9">
        <v>7.8</v>
      </c>
      <c r="L11" s="9">
        <v>6.8</v>
      </c>
      <c r="M11" s="9">
        <v>7.2</v>
      </c>
      <c r="N11" s="9">
        <v>7.3</v>
      </c>
      <c r="O11" s="9">
        <v>7.4</v>
      </c>
      <c r="P11" s="9">
        <v>7.8</v>
      </c>
      <c r="Q11" s="9">
        <v>7.9</v>
      </c>
      <c r="R11" s="9">
        <v>7.3</v>
      </c>
      <c r="S11" s="9">
        <v>6.7</v>
      </c>
      <c r="T11" s="9">
        <v>8.6999999999999993</v>
      </c>
      <c r="U11" s="4">
        <v>13</v>
      </c>
      <c r="V11" s="4">
        <v>160</v>
      </c>
      <c r="W11" s="4">
        <v>130</v>
      </c>
      <c r="X11" s="9">
        <v>8.1999999999999993</v>
      </c>
      <c r="Y11" s="9">
        <v>8.6999999999999993</v>
      </c>
      <c r="Z11" s="4">
        <v>130</v>
      </c>
      <c r="AA11" s="4">
        <v>130</v>
      </c>
      <c r="AB11" s="4">
        <v>100</v>
      </c>
      <c r="AC11" s="4">
        <v>170</v>
      </c>
      <c r="AD11" s="4">
        <f t="shared" si="0"/>
        <v>6.5</v>
      </c>
      <c r="AE11" s="4">
        <f t="shared" si="1"/>
        <v>170</v>
      </c>
      <c r="AF11" s="4">
        <f t="shared" si="2"/>
        <v>36.485185185185181</v>
      </c>
    </row>
    <row r="12" spans="1:32" ht="15" customHeight="1">
      <c r="A12" s="13" t="s">
        <v>47</v>
      </c>
      <c r="B12" s="5" t="s">
        <v>38</v>
      </c>
      <c r="C12" s="4">
        <v>16</v>
      </c>
      <c r="D12" s="4">
        <v>16</v>
      </c>
      <c r="E12" s="4">
        <v>15</v>
      </c>
      <c r="F12" s="4">
        <v>16</v>
      </c>
      <c r="G12" s="4">
        <v>17</v>
      </c>
      <c r="H12" s="4">
        <v>20</v>
      </c>
      <c r="I12" s="4">
        <v>24</v>
      </c>
      <c r="J12" s="4">
        <v>28</v>
      </c>
      <c r="K12" s="4">
        <v>24</v>
      </c>
      <c r="L12" s="4">
        <v>25</v>
      </c>
      <c r="M12" s="4">
        <v>30</v>
      </c>
      <c r="N12" s="4">
        <v>27</v>
      </c>
      <c r="O12" s="4">
        <v>21</v>
      </c>
      <c r="P12" s="4">
        <v>22</v>
      </c>
      <c r="Q12" s="4">
        <v>21</v>
      </c>
      <c r="R12" s="4">
        <v>19</v>
      </c>
      <c r="S12" s="4">
        <v>16</v>
      </c>
      <c r="T12" s="4">
        <v>22</v>
      </c>
      <c r="U12" s="4">
        <v>27</v>
      </c>
      <c r="V12" s="9">
        <v>5.7</v>
      </c>
      <c r="W12" s="9">
        <v>4.7</v>
      </c>
      <c r="X12" s="4">
        <v>26</v>
      </c>
      <c r="Y12" s="4">
        <v>21</v>
      </c>
      <c r="Z12" s="9">
        <v>4.2</v>
      </c>
      <c r="AA12" s="9">
        <v>3.7</v>
      </c>
      <c r="AB12" s="9">
        <v>6</v>
      </c>
      <c r="AC12" s="9">
        <v>5.3</v>
      </c>
      <c r="AD12" s="4">
        <f t="shared" si="0"/>
        <v>3.7</v>
      </c>
      <c r="AE12" s="4">
        <f t="shared" si="1"/>
        <v>30</v>
      </c>
      <c r="AF12" s="4">
        <f t="shared" si="2"/>
        <v>17.874074074074073</v>
      </c>
    </row>
    <row r="13" spans="1:32" ht="15" customHeight="1">
      <c r="A13" s="13" t="s">
        <v>48</v>
      </c>
      <c r="B13" s="5" t="s">
        <v>49</v>
      </c>
      <c r="C13" s="5" t="s">
        <v>50</v>
      </c>
      <c r="D13" s="5" t="s">
        <v>50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5" t="s">
        <v>50</v>
      </c>
      <c r="M13" s="5" t="s">
        <v>50</v>
      </c>
      <c r="N13" s="5" t="s">
        <v>50</v>
      </c>
      <c r="O13" s="5" t="s">
        <v>50</v>
      </c>
      <c r="P13" s="5" t="s">
        <v>50</v>
      </c>
      <c r="Q13" s="5" t="s">
        <v>50</v>
      </c>
      <c r="R13" s="5" t="s">
        <v>50</v>
      </c>
      <c r="S13" s="5" t="s">
        <v>50</v>
      </c>
      <c r="T13" s="5" t="s">
        <v>50</v>
      </c>
      <c r="U13" s="5" t="s">
        <v>50</v>
      </c>
      <c r="V13" s="5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5" t="s">
        <v>50</v>
      </c>
      <c r="AB13" s="5" t="s">
        <v>50</v>
      </c>
      <c r="AC13" s="5" t="s">
        <v>50</v>
      </c>
      <c r="AD13" s="4">
        <f t="shared" si="0"/>
        <v>0</v>
      </c>
      <c r="AE13" s="4">
        <f t="shared" si="1"/>
        <v>0</v>
      </c>
      <c r="AF13" s="4" t="s">
        <v>65</v>
      </c>
    </row>
    <row r="14" spans="1:32" ht="15" customHeight="1">
      <c r="A14" s="13" t="s">
        <v>51</v>
      </c>
      <c r="B14" s="5" t="s">
        <v>49</v>
      </c>
      <c r="C14" s="5" t="s">
        <v>52</v>
      </c>
      <c r="D14" s="5" t="s">
        <v>52</v>
      </c>
      <c r="E14" s="9">
        <v>4.5</v>
      </c>
      <c r="F14" s="9">
        <v>8.4</v>
      </c>
      <c r="G14" s="5" t="s">
        <v>52</v>
      </c>
      <c r="H14" s="9">
        <v>5.0999999999999996</v>
      </c>
      <c r="I14" s="9">
        <v>3.7</v>
      </c>
      <c r="J14" s="9">
        <v>6.1</v>
      </c>
      <c r="K14" s="9">
        <v>6.7</v>
      </c>
      <c r="L14" s="9">
        <v>8.1999999999999993</v>
      </c>
      <c r="M14" s="9">
        <v>6.5</v>
      </c>
      <c r="N14" s="9">
        <v>5.2</v>
      </c>
      <c r="O14" s="9">
        <v>7.9</v>
      </c>
      <c r="P14" s="9">
        <v>7.5</v>
      </c>
      <c r="Q14" s="9">
        <v>6.4</v>
      </c>
      <c r="R14" s="9">
        <v>1.8</v>
      </c>
      <c r="S14" s="9">
        <v>1.2</v>
      </c>
      <c r="T14" s="9">
        <v>1.6</v>
      </c>
      <c r="U14" s="5" t="s">
        <v>52</v>
      </c>
      <c r="V14" s="6">
        <v>0.7</v>
      </c>
      <c r="W14" s="5" t="s">
        <v>52</v>
      </c>
      <c r="X14" s="9">
        <v>1.4</v>
      </c>
      <c r="Y14" s="6">
        <v>0.51</v>
      </c>
      <c r="Z14" s="6">
        <v>0.61</v>
      </c>
      <c r="AA14" s="5" t="s">
        <v>52</v>
      </c>
      <c r="AB14" s="6">
        <v>0.85</v>
      </c>
      <c r="AC14" s="6">
        <v>0.51</v>
      </c>
      <c r="AD14" s="9">
        <f t="shared" si="0"/>
        <v>0.51</v>
      </c>
      <c r="AE14" s="9">
        <f t="shared" si="1"/>
        <v>8.4</v>
      </c>
      <c r="AF14" s="9">
        <f t="shared" si="2"/>
        <v>4.0657142857142867</v>
      </c>
    </row>
    <row r="15" spans="1:32" ht="15" customHeight="1">
      <c r="A15" s="13" t="s">
        <v>53</v>
      </c>
      <c r="B15" s="5" t="s">
        <v>49</v>
      </c>
      <c r="C15" s="5" t="s">
        <v>52</v>
      </c>
      <c r="D15" s="5" t="s">
        <v>52</v>
      </c>
      <c r="E15" s="9">
        <v>1.7</v>
      </c>
      <c r="F15" s="9">
        <v>2.5</v>
      </c>
      <c r="G15" s="5" t="s">
        <v>52</v>
      </c>
      <c r="H15" s="5" t="s">
        <v>52</v>
      </c>
      <c r="I15" s="5" t="s">
        <v>52</v>
      </c>
      <c r="J15" s="9">
        <v>2.2000000000000002</v>
      </c>
      <c r="K15" s="5" t="s">
        <v>52</v>
      </c>
      <c r="L15" s="9">
        <v>3.5</v>
      </c>
      <c r="M15" s="5" t="s">
        <v>52</v>
      </c>
      <c r="N15" s="5" t="s">
        <v>52</v>
      </c>
      <c r="O15" s="6">
        <v>0.56000000000000005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6">
        <v>0.51</v>
      </c>
      <c r="W15" s="5" t="s">
        <v>52</v>
      </c>
      <c r="X15" s="5" t="s">
        <v>52</v>
      </c>
      <c r="Y15" s="5" t="s">
        <v>52</v>
      </c>
      <c r="Z15" s="6">
        <v>0.63</v>
      </c>
      <c r="AA15" s="6">
        <v>0.67</v>
      </c>
      <c r="AB15" s="6">
        <v>0.52</v>
      </c>
      <c r="AC15" s="5" t="s">
        <v>52</v>
      </c>
      <c r="AD15" s="4">
        <f t="shared" si="0"/>
        <v>0.51</v>
      </c>
      <c r="AE15" s="4">
        <f t="shared" si="1"/>
        <v>3.5</v>
      </c>
      <c r="AF15" s="4">
        <f t="shared" si="2"/>
        <v>1.4211111111111112</v>
      </c>
    </row>
    <row r="16" spans="1:32" ht="15" customHeight="1">
      <c r="A16" s="13" t="s">
        <v>54</v>
      </c>
      <c r="B16" s="5" t="s">
        <v>49</v>
      </c>
      <c r="C16" s="5" t="s">
        <v>55</v>
      </c>
      <c r="D16" s="5" t="s">
        <v>55</v>
      </c>
      <c r="E16" s="4">
        <v>16</v>
      </c>
      <c r="F16" s="4">
        <v>34</v>
      </c>
      <c r="G16" s="5" t="s">
        <v>55</v>
      </c>
      <c r="H16" s="5" t="s">
        <v>55</v>
      </c>
      <c r="I16" s="5" t="s">
        <v>55</v>
      </c>
      <c r="J16" s="5" t="s">
        <v>55</v>
      </c>
      <c r="K16" s="5" t="s">
        <v>55</v>
      </c>
      <c r="L16" s="4">
        <v>10</v>
      </c>
      <c r="M16" s="5" t="s">
        <v>55</v>
      </c>
      <c r="N16" s="5" t="s">
        <v>55</v>
      </c>
      <c r="O16" s="5" t="s">
        <v>55</v>
      </c>
      <c r="P16" s="4">
        <v>13</v>
      </c>
      <c r="Q16" s="5" t="s">
        <v>55</v>
      </c>
      <c r="R16" s="4">
        <v>10</v>
      </c>
      <c r="S16" s="5" t="s">
        <v>55</v>
      </c>
      <c r="T16" s="5" t="s">
        <v>55</v>
      </c>
      <c r="U16" s="5" t="s">
        <v>55</v>
      </c>
      <c r="V16" s="5" t="s">
        <v>55</v>
      </c>
      <c r="W16" s="5" t="s">
        <v>55</v>
      </c>
      <c r="X16" s="5" t="s">
        <v>55</v>
      </c>
      <c r="Y16" s="5" t="s">
        <v>55</v>
      </c>
      <c r="Z16" s="5" t="s">
        <v>55</v>
      </c>
      <c r="AA16" s="9">
        <v>5.2</v>
      </c>
      <c r="AB16" s="5" t="s">
        <v>55</v>
      </c>
      <c r="AC16" s="5" t="s">
        <v>55</v>
      </c>
      <c r="AD16" s="4">
        <f t="shared" si="0"/>
        <v>5.2</v>
      </c>
      <c r="AE16" s="4">
        <f t="shared" si="1"/>
        <v>34</v>
      </c>
      <c r="AF16" s="4">
        <f t="shared" si="2"/>
        <v>14.700000000000001</v>
      </c>
    </row>
    <row r="17" spans="1:32" ht="15" customHeight="1">
      <c r="A17" s="13" t="s">
        <v>56</v>
      </c>
      <c r="B17" s="5" t="s">
        <v>49</v>
      </c>
      <c r="C17" s="4">
        <v>49</v>
      </c>
      <c r="D17" s="4">
        <v>49</v>
      </c>
      <c r="E17" s="10">
        <v>57</v>
      </c>
      <c r="F17" s="4">
        <v>22</v>
      </c>
      <c r="G17" s="10">
        <v>66</v>
      </c>
      <c r="H17" s="9">
        <v>5.5</v>
      </c>
      <c r="I17" s="9">
        <v>4.3</v>
      </c>
      <c r="J17" s="4">
        <v>11</v>
      </c>
      <c r="K17" s="9">
        <v>2.2999999999999998</v>
      </c>
      <c r="L17" s="9">
        <v>3</v>
      </c>
      <c r="M17" s="9">
        <v>3.8</v>
      </c>
      <c r="N17" s="9">
        <v>9.6999999999999993</v>
      </c>
      <c r="O17" s="9">
        <v>1.4</v>
      </c>
      <c r="P17" s="9">
        <v>1.2</v>
      </c>
      <c r="Q17" s="9">
        <v>9</v>
      </c>
      <c r="R17" s="9">
        <v>1.9</v>
      </c>
      <c r="S17" s="9">
        <v>1</v>
      </c>
      <c r="T17" s="9">
        <v>2.5</v>
      </c>
      <c r="U17" s="4">
        <v>44</v>
      </c>
      <c r="V17" s="9">
        <v>2.7</v>
      </c>
      <c r="W17" s="6">
        <v>0.65</v>
      </c>
      <c r="X17" s="6">
        <v>0.6</v>
      </c>
      <c r="Y17" s="9">
        <v>1.1000000000000001</v>
      </c>
      <c r="Z17" s="9">
        <v>2.5</v>
      </c>
      <c r="AA17" s="9">
        <v>1.9</v>
      </c>
      <c r="AB17" s="9">
        <v>4.2</v>
      </c>
      <c r="AC17" s="9">
        <v>5.5</v>
      </c>
      <c r="AD17" s="4">
        <f t="shared" si="0"/>
        <v>0.6</v>
      </c>
      <c r="AE17" s="4">
        <f t="shared" si="1"/>
        <v>66</v>
      </c>
      <c r="AF17" s="4">
        <f t="shared" si="2"/>
        <v>13.435185185185183</v>
      </c>
    </row>
    <row r="18" spans="1:32" ht="15" customHeight="1">
      <c r="A18" s="13" t="s">
        <v>57</v>
      </c>
      <c r="B18" s="5" t="s">
        <v>49</v>
      </c>
      <c r="C18" s="9">
        <v>4.7</v>
      </c>
      <c r="D18" s="9">
        <v>4.7</v>
      </c>
      <c r="E18" s="9">
        <v>6.8</v>
      </c>
      <c r="F18" s="9">
        <v>6.5</v>
      </c>
      <c r="G18" s="9">
        <v>2</v>
      </c>
      <c r="H18" s="9">
        <v>1.3</v>
      </c>
      <c r="I18" s="9">
        <v>1.4</v>
      </c>
      <c r="J18" s="9">
        <v>1.5</v>
      </c>
      <c r="K18" s="9">
        <v>1.7</v>
      </c>
      <c r="L18" s="9">
        <v>1.9</v>
      </c>
      <c r="M18" s="9">
        <v>1.5</v>
      </c>
      <c r="N18" s="9">
        <v>1.3</v>
      </c>
      <c r="O18" s="6">
        <v>0.99</v>
      </c>
      <c r="P18" s="6">
        <v>0.86</v>
      </c>
      <c r="Q18" s="9">
        <v>1.4</v>
      </c>
      <c r="R18" s="6">
        <v>0.83</v>
      </c>
      <c r="S18" s="6">
        <v>0.7</v>
      </c>
      <c r="T18" s="9">
        <v>1</v>
      </c>
      <c r="U18" s="9">
        <v>1.5</v>
      </c>
      <c r="V18" s="9">
        <v>1.2</v>
      </c>
      <c r="W18" s="9">
        <v>1.1000000000000001</v>
      </c>
      <c r="X18" s="6">
        <v>0.65</v>
      </c>
      <c r="Y18" s="9">
        <v>1.3</v>
      </c>
      <c r="Z18" s="9">
        <v>1.3</v>
      </c>
      <c r="AA18" s="6">
        <v>0.88</v>
      </c>
      <c r="AB18" s="9">
        <v>1.8</v>
      </c>
      <c r="AC18" s="9">
        <v>1.8</v>
      </c>
      <c r="AD18" s="9">
        <f t="shared" si="0"/>
        <v>0.65</v>
      </c>
      <c r="AE18" s="9">
        <f t="shared" si="1"/>
        <v>6.8</v>
      </c>
      <c r="AF18" s="9">
        <f t="shared" si="2"/>
        <v>1.9485185185185183</v>
      </c>
    </row>
    <row r="19" spans="1:32" ht="15" customHeight="1">
      <c r="A19" s="13" t="s">
        <v>58</v>
      </c>
      <c r="B19" s="5" t="s">
        <v>49</v>
      </c>
      <c r="C19" s="5" t="s">
        <v>52</v>
      </c>
      <c r="D19" s="5" t="s">
        <v>52</v>
      </c>
      <c r="E19" s="5" t="s">
        <v>52</v>
      </c>
      <c r="F19" s="5" t="s">
        <v>52</v>
      </c>
      <c r="G19" s="5" t="s">
        <v>52</v>
      </c>
      <c r="H19" s="5" t="s">
        <v>52</v>
      </c>
      <c r="I19" s="5" t="s">
        <v>52</v>
      </c>
      <c r="J19" s="5" t="s">
        <v>52</v>
      </c>
      <c r="K19" s="5" t="s">
        <v>52</v>
      </c>
      <c r="L19" s="5" t="s">
        <v>52</v>
      </c>
      <c r="M19" s="5" t="s">
        <v>52</v>
      </c>
      <c r="N19" s="5" t="s">
        <v>52</v>
      </c>
      <c r="O19" s="5" t="s">
        <v>52</v>
      </c>
      <c r="P19" s="5" t="s">
        <v>52</v>
      </c>
      <c r="Q19" s="5" t="s">
        <v>52</v>
      </c>
      <c r="R19" s="5" t="s">
        <v>52</v>
      </c>
      <c r="S19" s="5" t="s">
        <v>52</v>
      </c>
      <c r="T19" s="5" t="s">
        <v>52</v>
      </c>
      <c r="U19" s="5" t="s">
        <v>52</v>
      </c>
      <c r="V19" s="5" t="s">
        <v>52</v>
      </c>
      <c r="W19" s="5" t="s">
        <v>52</v>
      </c>
      <c r="X19" s="5" t="s">
        <v>52</v>
      </c>
      <c r="Y19" s="5" t="s">
        <v>52</v>
      </c>
      <c r="Z19" s="5" t="s">
        <v>52</v>
      </c>
      <c r="AA19" s="5" t="s">
        <v>52</v>
      </c>
      <c r="AB19" s="5" t="s">
        <v>52</v>
      </c>
      <c r="AC19" s="5" t="s">
        <v>52</v>
      </c>
      <c r="AD19" s="4">
        <f t="shared" si="0"/>
        <v>0</v>
      </c>
      <c r="AE19" s="4">
        <f t="shared" si="1"/>
        <v>0</v>
      </c>
      <c r="AF19" s="4" t="s">
        <v>65</v>
      </c>
    </row>
    <row r="20" spans="1:32" ht="15" customHeight="1">
      <c r="A20" s="13" t="s">
        <v>59</v>
      </c>
      <c r="B20" s="5" t="s">
        <v>49</v>
      </c>
      <c r="C20" s="5" t="s">
        <v>52</v>
      </c>
      <c r="D20" s="5" t="s">
        <v>52</v>
      </c>
      <c r="E20" s="6">
        <v>0.6</v>
      </c>
      <c r="F20" s="5" t="s">
        <v>52</v>
      </c>
      <c r="G20" s="5" t="s">
        <v>52</v>
      </c>
      <c r="H20" s="5" t="s">
        <v>52</v>
      </c>
      <c r="I20" s="9">
        <v>1.4</v>
      </c>
      <c r="J20" s="9">
        <v>1.1000000000000001</v>
      </c>
      <c r="K20" s="5" t="s">
        <v>52</v>
      </c>
      <c r="L20" s="5" t="s">
        <v>52</v>
      </c>
      <c r="M20" s="6">
        <v>0.71</v>
      </c>
      <c r="N20" s="6">
        <v>0.78</v>
      </c>
      <c r="O20" s="5" t="s">
        <v>52</v>
      </c>
      <c r="P20" s="6">
        <v>0.57999999999999996</v>
      </c>
      <c r="Q20" s="5" t="s">
        <v>52</v>
      </c>
      <c r="R20" s="6">
        <v>0.76</v>
      </c>
      <c r="S20" s="6">
        <v>0.6</v>
      </c>
      <c r="T20" s="6">
        <v>0.51</v>
      </c>
      <c r="U20" s="6">
        <v>0.79</v>
      </c>
      <c r="V20" s="5" t="s">
        <v>52</v>
      </c>
      <c r="W20" s="5" t="s">
        <v>52</v>
      </c>
      <c r="X20" s="6">
        <v>0.59</v>
      </c>
      <c r="Y20" s="6">
        <v>0.76</v>
      </c>
      <c r="Z20" s="9">
        <v>1.7</v>
      </c>
      <c r="AA20" s="6">
        <v>0.66</v>
      </c>
      <c r="AB20" s="5" t="s">
        <v>52</v>
      </c>
      <c r="AC20" s="5" t="s">
        <v>52</v>
      </c>
      <c r="AD20" s="4">
        <f t="shared" si="0"/>
        <v>0.51</v>
      </c>
      <c r="AE20" s="4">
        <f t="shared" si="1"/>
        <v>1.7</v>
      </c>
      <c r="AF20" s="4">
        <f t="shared" si="2"/>
        <v>0.82428571428571418</v>
      </c>
    </row>
    <row r="21" spans="1:32" ht="15" customHeight="1">
      <c r="A21" s="13" t="s">
        <v>60</v>
      </c>
      <c r="B21" s="5" t="s">
        <v>49</v>
      </c>
      <c r="C21" s="9">
        <v>4.5999999999999996</v>
      </c>
      <c r="D21" s="9">
        <v>4.5999999999999996</v>
      </c>
      <c r="E21" s="9">
        <v>4.0999999999999996</v>
      </c>
      <c r="F21" s="9">
        <v>3.7</v>
      </c>
      <c r="G21" s="9">
        <v>2.7</v>
      </c>
      <c r="H21" s="5" t="s">
        <v>61</v>
      </c>
      <c r="I21" s="5" t="s">
        <v>61</v>
      </c>
      <c r="J21" s="9">
        <v>6.1</v>
      </c>
      <c r="K21" s="9">
        <v>2.7</v>
      </c>
      <c r="L21" s="4">
        <v>22</v>
      </c>
      <c r="M21" s="9">
        <v>3.9</v>
      </c>
      <c r="N21" s="5" t="s">
        <v>61</v>
      </c>
      <c r="O21" s="5" t="s">
        <v>61</v>
      </c>
      <c r="P21" s="5" t="s">
        <v>61</v>
      </c>
      <c r="Q21" s="9">
        <v>2.8</v>
      </c>
      <c r="R21" s="9">
        <v>3.5</v>
      </c>
      <c r="S21" s="5" t="s">
        <v>61</v>
      </c>
      <c r="T21" s="5" t="s">
        <v>61</v>
      </c>
      <c r="U21" s="5" t="s">
        <v>61</v>
      </c>
      <c r="V21" s="5" t="s">
        <v>61</v>
      </c>
      <c r="W21" s="5" t="s">
        <v>61</v>
      </c>
      <c r="X21" s="5" t="s">
        <v>61</v>
      </c>
      <c r="Y21" s="5" t="s">
        <v>61</v>
      </c>
      <c r="Z21" s="9">
        <v>5.2</v>
      </c>
      <c r="AA21" s="4">
        <v>13</v>
      </c>
      <c r="AB21" s="4">
        <v>11</v>
      </c>
      <c r="AC21" s="5" t="s">
        <v>61</v>
      </c>
      <c r="AD21" s="4">
        <f t="shared" si="0"/>
        <v>2.7</v>
      </c>
      <c r="AE21" s="4">
        <f t="shared" si="1"/>
        <v>22</v>
      </c>
      <c r="AF21" s="4">
        <f t="shared" si="2"/>
        <v>6.4214285714285708</v>
      </c>
    </row>
    <row r="22" spans="1:32" ht="15" customHeight="1">
      <c r="A22" s="13" t="s">
        <v>62</v>
      </c>
      <c r="B22" s="5" t="s">
        <v>49</v>
      </c>
      <c r="C22" s="5" t="s">
        <v>63</v>
      </c>
      <c r="D22" s="5" t="s">
        <v>63</v>
      </c>
      <c r="E22" s="15">
        <v>3.9E-2</v>
      </c>
      <c r="F22" s="5" t="s">
        <v>63</v>
      </c>
      <c r="G22" s="5" t="s">
        <v>63</v>
      </c>
      <c r="H22" s="5" t="s">
        <v>63</v>
      </c>
      <c r="I22" s="5" t="s">
        <v>63</v>
      </c>
      <c r="J22" s="5" t="s">
        <v>63</v>
      </c>
      <c r="K22" s="5" t="s">
        <v>63</v>
      </c>
      <c r="L22" s="5" t="s">
        <v>63</v>
      </c>
      <c r="M22" s="5" t="s">
        <v>63</v>
      </c>
      <c r="N22" s="5" t="s">
        <v>63</v>
      </c>
      <c r="O22" s="5" t="s">
        <v>63</v>
      </c>
      <c r="P22" s="5" t="s">
        <v>63</v>
      </c>
      <c r="Q22" s="5" t="s">
        <v>63</v>
      </c>
      <c r="R22" s="5" t="s">
        <v>63</v>
      </c>
      <c r="S22" s="5" t="s">
        <v>63</v>
      </c>
      <c r="T22" s="5" t="s">
        <v>63</v>
      </c>
      <c r="U22" s="5" t="s">
        <v>63</v>
      </c>
      <c r="V22" s="5" t="s">
        <v>63</v>
      </c>
      <c r="W22" s="5" t="s">
        <v>63</v>
      </c>
      <c r="X22" s="5" t="s">
        <v>63</v>
      </c>
      <c r="Y22" s="5" t="s">
        <v>63</v>
      </c>
      <c r="Z22" s="5" t="s">
        <v>63</v>
      </c>
      <c r="AA22" s="5" t="s">
        <v>63</v>
      </c>
      <c r="AB22" s="5" t="s">
        <v>63</v>
      </c>
      <c r="AC22" s="5" t="s">
        <v>63</v>
      </c>
      <c r="AD22" s="9">
        <f t="shared" si="0"/>
        <v>3.9E-2</v>
      </c>
      <c r="AE22" s="9">
        <f t="shared" si="1"/>
        <v>3.9E-2</v>
      </c>
      <c r="AF22" s="9">
        <f t="shared" si="2"/>
        <v>3.9E-2</v>
      </c>
    </row>
    <row r="24" spans="1:32" ht="15" customHeight="1">
      <c r="A24" s="76" t="s">
        <v>26</v>
      </c>
      <c r="B24" s="16" t="s">
        <v>31</v>
      </c>
      <c r="C24" s="68">
        <v>44620</v>
      </c>
      <c r="D24" s="68">
        <v>44642</v>
      </c>
      <c r="E24" s="68">
        <v>44664</v>
      </c>
      <c r="F24" s="68">
        <v>44712</v>
      </c>
      <c r="G24" s="68">
        <v>44728</v>
      </c>
      <c r="H24" s="68">
        <v>44755</v>
      </c>
      <c r="I24" s="68">
        <v>44785</v>
      </c>
      <c r="J24" s="68">
        <v>44830</v>
      </c>
      <c r="K24" s="68">
        <v>44851</v>
      </c>
      <c r="L24" s="68">
        <v>44887</v>
      </c>
      <c r="M24" s="68">
        <v>44911</v>
      </c>
      <c r="N24" s="68">
        <v>44936</v>
      </c>
      <c r="O24" s="68">
        <v>44985</v>
      </c>
      <c r="P24" s="68">
        <v>44999</v>
      </c>
      <c r="Q24" s="68">
        <v>45020</v>
      </c>
      <c r="R24" s="68">
        <v>45048</v>
      </c>
      <c r="S24" s="68">
        <v>45082</v>
      </c>
      <c r="T24" s="68">
        <v>45110</v>
      </c>
      <c r="U24" s="48" t="s">
        <v>14</v>
      </c>
      <c r="V24" s="48" t="s">
        <v>15</v>
      </c>
      <c r="W24" s="48" t="s">
        <v>16</v>
      </c>
      <c r="X24" s="48" t="s">
        <v>17</v>
      </c>
      <c r="Y24" s="48" t="s">
        <v>18</v>
      </c>
      <c r="Z24" s="48" t="s">
        <v>19</v>
      </c>
      <c r="AA24" s="48" t="s">
        <v>20</v>
      </c>
      <c r="AB24" s="48" t="s">
        <v>21</v>
      </c>
      <c r="AC24" s="48" t="s">
        <v>22</v>
      </c>
      <c r="AD24" s="40" t="s">
        <v>32</v>
      </c>
      <c r="AE24" s="40" t="s">
        <v>33</v>
      </c>
      <c r="AF24" s="40" t="s">
        <v>34</v>
      </c>
    </row>
    <row r="25" spans="1:32" ht="15" customHeight="1">
      <c r="A25" s="13" t="s">
        <v>66</v>
      </c>
      <c r="B25" s="67" t="s">
        <v>67</v>
      </c>
      <c r="C25" s="9">
        <v>7.4</v>
      </c>
      <c r="D25" s="9">
        <v>7.4</v>
      </c>
      <c r="E25" s="9">
        <v>7.7</v>
      </c>
      <c r="F25" s="9">
        <v>7.7</v>
      </c>
      <c r="G25" s="9">
        <v>7.7</v>
      </c>
      <c r="H25" s="9">
        <v>7.7</v>
      </c>
      <c r="I25" s="9">
        <v>7.9</v>
      </c>
      <c r="J25" s="9">
        <v>8</v>
      </c>
      <c r="K25" s="9">
        <v>7.6</v>
      </c>
      <c r="L25" s="9">
        <v>7.9</v>
      </c>
      <c r="M25" s="9">
        <v>8.3000000000000007</v>
      </c>
      <c r="N25" s="9">
        <v>7.9</v>
      </c>
      <c r="O25" s="9">
        <v>7.9</v>
      </c>
      <c r="P25" s="9">
        <v>8.1</v>
      </c>
      <c r="Q25" s="9">
        <v>8</v>
      </c>
      <c r="R25" s="9">
        <v>7.8</v>
      </c>
      <c r="S25" s="9">
        <v>7.7</v>
      </c>
      <c r="T25" s="9">
        <v>7.9</v>
      </c>
      <c r="U25" s="9">
        <v>7.7</v>
      </c>
      <c r="V25" s="9">
        <v>7.8</v>
      </c>
      <c r="W25" s="9">
        <v>7.9</v>
      </c>
      <c r="X25" s="9">
        <v>7.9</v>
      </c>
      <c r="Y25" s="9">
        <v>8</v>
      </c>
      <c r="Z25" s="9">
        <v>7.6</v>
      </c>
      <c r="AA25" s="9">
        <v>7.5</v>
      </c>
      <c r="AB25" s="9">
        <v>7.6</v>
      </c>
      <c r="AC25" s="69">
        <v>7.9</v>
      </c>
      <c r="AD25" s="9">
        <f>MIN(C25:AC25)</f>
        <v>7.4</v>
      </c>
      <c r="AE25" s="9">
        <f>MAX(C25:AC25)</f>
        <v>8.3000000000000007</v>
      </c>
      <c r="AF25" s="9">
        <f>AVERAGE(C25:AC25)</f>
        <v>7.7962962962962967</v>
      </c>
    </row>
    <row r="26" spans="1:32" ht="15" customHeight="1">
      <c r="A26" s="13" t="s">
        <v>35</v>
      </c>
      <c r="B26" s="5" t="s">
        <v>36</v>
      </c>
      <c r="C26" s="4">
        <v>660</v>
      </c>
      <c r="D26" s="4">
        <v>660</v>
      </c>
      <c r="E26" s="4">
        <v>640</v>
      </c>
      <c r="F26" s="4">
        <v>690</v>
      </c>
      <c r="G26" s="4">
        <v>680</v>
      </c>
      <c r="H26" s="4">
        <v>620</v>
      </c>
      <c r="I26" s="4">
        <v>600</v>
      </c>
      <c r="J26" s="4">
        <v>650</v>
      </c>
      <c r="K26" s="4">
        <v>630</v>
      </c>
      <c r="L26" s="4">
        <v>590</v>
      </c>
      <c r="M26" s="4">
        <v>430</v>
      </c>
      <c r="N26" s="4">
        <v>520</v>
      </c>
      <c r="O26" s="4">
        <v>580</v>
      </c>
      <c r="P26" s="4">
        <v>670</v>
      </c>
      <c r="Q26" s="4">
        <v>600</v>
      </c>
      <c r="R26" s="4">
        <v>660</v>
      </c>
      <c r="S26" s="4">
        <v>650</v>
      </c>
      <c r="T26" s="4">
        <v>590</v>
      </c>
      <c r="U26" s="4">
        <v>690</v>
      </c>
      <c r="V26" s="4">
        <v>540</v>
      </c>
      <c r="W26" s="4">
        <v>580</v>
      </c>
      <c r="X26" s="4">
        <v>590</v>
      </c>
      <c r="Y26" s="4">
        <v>520</v>
      </c>
      <c r="Z26" s="4">
        <v>560</v>
      </c>
      <c r="AA26" s="4">
        <v>600</v>
      </c>
      <c r="AB26" s="4">
        <v>520</v>
      </c>
      <c r="AC26" s="4">
        <v>550</v>
      </c>
      <c r="AD26" s="4">
        <f t="shared" ref="AD26:AD45" si="3">MIN(C26:AC26)</f>
        <v>430</v>
      </c>
      <c r="AE26" s="4">
        <f t="shared" ref="AE26:AE45" si="4">MAX(C26:AC26)</f>
        <v>690</v>
      </c>
      <c r="AF26" s="4">
        <f t="shared" ref="AF26:AF45" si="5">AVERAGE(C26:AC26)</f>
        <v>602.59259259259261</v>
      </c>
    </row>
    <row r="27" spans="1:32" ht="15" customHeight="1">
      <c r="A27" s="13" t="s">
        <v>37</v>
      </c>
      <c r="B27" s="5" t="s">
        <v>38</v>
      </c>
      <c r="C27" s="4">
        <v>220</v>
      </c>
      <c r="D27" s="4">
        <v>220</v>
      </c>
      <c r="E27" s="4">
        <v>230</v>
      </c>
      <c r="F27" s="4">
        <v>210</v>
      </c>
      <c r="G27" s="4">
        <v>230</v>
      </c>
      <c r="H27" s="4">
        <v>180</v>
      </c>
      <c r="I27" s="4">
        <v>180</v>
      </c>
      <c r="J27" s="4">
        <v>220</v>
      </c>
      <c r="K27" s="4">
        <v>230</v>
      </c>
      <c r="L27" s="4">
        <v>190</v>
      </c>
      <c r="M27" s="4">
        <v>130</v>
      </c>
      <c r="N27" s="4">
        <v>230</v>
      </c>
      <c r="O27" s="4">
        <v>170</v>
      </c>
      <c r="P27" s="4">
        <v>200</v>
      </c>
      <c r="Q27" s="4">
        <v>220</v>
      </c>
      <c r="R27" s="4">
        <v>210</v>
      </c>
      <c r="S27" s="4">
        <v>250</v>
      </c>
      <c r="T27" s="4">
        <v>220</v>
      </c>
      <c r="U27" s="4">
        <v>220</v>
      </c>
      <c r="V27" s="4">
        <v>200</v>
      </c>
      <c r="W27" s="4">
        <v>230</v>
      </c>
      <c r="X27" s="4">
        <v>230</v>
      </c>
      <c r="Y27" s="4">
        <v>220</v>
      </c>
      <c r="Z27" s="4">
        <v>200</v>
      </c>
      <c r="AA27" s="4">
        <v>190</v>
      </c>
      <c r="AB27" s="4">
        <v>150</v>
      </c>
      <c r="AC27" s="4">
        <v>190</v>
      </c>
      <c r="AD27" s="4">
        <f t="shared" si="3"/>
        <v>130</v>
      </c>
      <c r="AE27" s="4">
        <f t="shared" si="4"/>
        <v>250</v>
      </c>
      <c r="AF27" s="4">
        <f t="shared" si="5"/>
        <v>206.2962962962963</v>
      </c>
    </row>
    <row r="28" spans="1:32" ht="15" customHeight="1">
      <c r="A28" s="13" t="s">
        <v>39</v>
      </c>
      <c r="B28" s="5" t="s">
        <v>38</v>
      </c>
      <c r="C28" s="4">
        <v>31</v>
      </c>
      <c r="D28" s="4">
        <v>31</v>
      </c>
      <c r="E28" s="4">
        <v>32</v>
      </c>
      <c r="F28" s="4">
        <v>31</v>
      </c>
      <c r="G28" s="4">
        <v>37</v>
      </c>
      <c r="H28" s="4">
        <v>35</v>
      </c>
      <c r="I28" s="4">
        <v>33</v>
      </c>
      <c r="J28" s="4">
        <v>32</v>
      </c>
      <c r="K28" s="4">
        <v>32</v>
      </c>
      <c r="L28" s="4">
        <v>31</v>
      </c>
      <c r="M28" s="4">
        <v>34</v>
      </c>
      <c r="N28" s="4">
        <v>32</v>
      </c>
      <c r="O28" s="4">
        <v>32</v>
      </c>
      <c r="P28" s="4">
        <v>32</v>
      </c>
      <c r="Q28" s="4">
        <v>39</v>
      </c>
      <c r="R28" s="4">
        <v>31</v>
      </c>
      <c r="S28" s="4">
        <v>35</v>
      </c>
      <c r="T28" s="4">
        <v>31</v>
      </c>
      <c r="U28" s="4">
        <v>32</v>
      </c>
      <c r="V28" s="4">
        <v>31</v>
      </c>
      <c r="W28" s="4">
        <v>32</v>
      </c>
      <c r="X28" s="4">
        <v>33</v>
      </c>
      <c r="Y28" s="4">
        <v>32</v>
      </c>
      <c r="Z28" s="4">
        <v>30</v>
      </c>
      <c r="AA28" s="4">
        <v>31</v>
      </c>
      <c r="AB28" s="4">
        <v>32</v>
      </c>
      <c r="AC28" s="4">
        <v>25</v>
      </c>
      <c r="AD28" s="4">
        <f t="shared" si="3"/>
        <v>25</v>
      </c>
      <c r="AE28" s="4">
        <f t="shared" si="4"/>
        <v>39</v>
      </c>
      <c r="AF28" s="4">
        <f t="shared" si="5"/>
        <v>32.185185185185183</v>
      </c>
    </row>
    <row r="29" spans="1:32" ht="15" customHeight="1">
      <c r="A29" s="13" t="s">
        <v>40</v>
      </c>
      <c r="B29" s="5" t="s">
        <v>38</v>
      </c>
      <c r="C29" s="5" t="s">
        <v>41</v>
      </c>
      <c r="D29" s="5" t="s">
        <v>41</v>
      </c>
      <c r="E29" s="5" t="s">
        <v>41</v>
      </c>
      <c r="F29" s="5" t="s">
        <v>41</v>
      </c>
      <c r="G29" s="5" t="s">
        <v>41</v>
      </c>
      <c r="H29" s="5" t="s">
        <v>41</v>
      </c>
      <c r="I29" s="5" t="s">
        <v>41</v>
      </c>
      <c r="J29" s="5" t="s">
        <v>41</v>
      </c>
      <c r="K29" s="5" t="s">
        <v>41</v>
      </c>
      <c r="L29" s="5" t="s">
        <v>41</v>
      </c>
      <c r="M29" s="7">
        <v>8.7999999999999995E-2</v>
      </c>
      <c r="N29" s="5" t="s">
        <v>41</v>
      </c>
      <c r="O29" s="5" t="s">
        <v>41</v>
      </c>
      <c r="P29" s="5" t="s">
        <v>41</v>
      </c>
      <c r="Q29" s="5" t="s">
        <v>41</v>
      </c>
      <c r="R29" s="5" t="s">
        <v>41</v>
      </c>
      <c r="S29" s="5" t="s">
        <v>41</v>
      </c>
      <c r="T29" s="5" t="s">
        <v>41</v>
      </c>
      <c r="U29" s="5" t="s">
        <v>41</v>
      </c>
      <c r="V29" s="5" t="s">
        <v>41</v>
      </c>
      <c r="W29" s="5" t="s">
        <v>41</v>
      </c>
      <c r="X29" s="5" t="s">
        <v>41</v>
      </c>
      <c r="Y29" s="5" t="s">
        <v>41</v>
      </c>
      <c r="Z29" s="5" t="s">
        <v>41</v>
      </c>
      <c r="AA29" s="5" t="s">
        <v>41</v>
      </c>
      <c r="AB29" s="5" t="s">
        <v>41</v>
      </c>
      <c r="AC29" s="5" t="s">
        <v>41</v>
      </c>
      <c r="AD29" s="9">
        <f t="shared" si="3"/>
        <v>8.7999999999999995E-2</v>
      </c>
      <c r="AE29" s="9">
        <f t="shared" si="4"/>
        <v>8.7999999999999995E-2</v>
      </c>
      <c r="AF29" s="9">
        <f t="shared" si="5"/>
        <v>8.7999999999999995E-2</v>
      </c>
    </row>
    <row r="30" spans="1:32" ht="15" customHeight="1">
      <c r="A30" s="13" t="s">
        <v>42</v>
      </c>
      <c r="B30" s="5" t="s">
        <v>38</v>
      </c>
      <c r="C30" s="6">
        <v>0.19</v>
      </c>
      <c r="D30" s="6">
        <v>0.19</v>
      </c>
      <c r="E30" s="14">
        <v>0.64</v>
      </c>
      <c r="F30" s="7">
        <v>5.1999999999999998E-2</v>
      </c>
      <c r="G30" s="6">
        <v>0.3</v>
      </c>
      <c r="H30" s="7">
        <v>7.8E-2</v>
      </c>
      <c r="I30" s="6">
        <v>0.15</v>
      </c>
      <c r="J30" s="5" t="s">
        <v>41</v>
      </c>
      <c r="K30" s="7">
        <v>5.3999999999999999E-2</v>
      </c>
      <c r="L30" s="5" t="s">
        <v>41</v>
      </c>
      <c r="M30" s="14">
        <v>0.86</v>
      </c>
      <c r="N30" s="5" t="s">
        <v>41</v>
      </c>
      <c r="O30" s="5" t="s">
        <v>41</v>
      </c>
      <c r="P30" s="6">
        <v>0.33</v>
      </c>
      <c r="Q30" s="6">
        <v>0.16</v>
      </c>
      <c r="R30" s="7">
        <v>6.6000000000000003E-2</v>
      </c>
      <c r="S30" s="5" t="s">
        <v>41</v>
      </c>
      <c r="T30" s="5" t="s">
        <v>41</v>
      </c>
      <c r="U30" s="5" t="s">
        <v>41</v>
      </c>
      <c r="V30" s="5" t="s">
        <v>41</v>
      </c>
      <c r="W30" s="5" t="s">
        <v>41</v>
      </c>
      <c r="X30" s="7">
        <v>0.06</v>
      </c>
      <c r="Y30" s="6">
        <v>0.14000000000000001</v>
      </c>
      <c r="Z30" s="5" t="s">
        <v>41</v>
      </c>
      <c r="AA30" s="6">
        <v>0.16</v>
      </c>
      <c r="AB30" s="9">
        <v>1.9</v>
      </c>
      <c r="AC30" s="7">
        <v>5.7000000000000002E-2</v>
      </c>
      <c r="AD30" s="4">
        <f t="shared" si="3"/>
        <v>5.1999999999999998E-2</v>
      </c>
      <c r="AE30" s="4">
        <f t="shared" si="4"/>
        <v>1.9</v>
      </c>
      <c r="AF30" s="4">
        <f t="shared" si="5"/>
        <v>0.3168823529411765</v>
      </c>
    </row>
    <row r="31" spans="1:32" ht="15" customHeight="1">
      <c r="A31" s="13" t="s">
        <v>43</v>
      </c>
      <c r="B31" s="5" t="s">
        <v>38</v>
      </c>
      <c r="C31" s="4">
        <v>49</v>
      </c>
      <c r="D31" s="4">
        <v>49</v>
      </c>
      <c r="E31" s="4">
        <v>45</v>
      </c>
      <c r="F31" s="4">
        <v>44</v>
      </c>
      <c r="G31" s="4">
        <v>52</v>
      </c>
      <c r="H31" s="4">
        <v>49</v>
      </c>
      <c r="I31" s="4">
        <v>44</v>
      </c>
      <c r="J31" s="4">
        <v>46</v>
      </c>
      <c r="K31" s="4">
        <v>46</v>
      </c>
      <c r="L31" s="4">
        <v>35</v>
      </c>
      <c r="M31" s="4">
        <v>48</v>
      </c>
      <c r="N31" s="4">
        <v>44</v>
      </c>
      <c r="O31" s="4">
        <v>43</v>
      </c>
      <c r="P31" s="4">
        <v>41</v>
      </c>
      <c r="Q31" s="4">
        <v>54</v>
      </c>
      <c r="R31" s="4">
        <v>44</v>
      </c>
      <c r="S31" s="4">
        <v>50</v>
      </c>
      <c r="T31" s="4">
        <v>39</v>
      </c>
      <c r="U31" s="4">
        <v>44</v>
      </c>
      <c r="V31" s="4">
        <v>44</v>
      </c>
      <c r="W31" s="4">
        <v>46</v>
      </c>
      <c r="X31" s="4">
        <v>45</v>
      </c>
      <c r="Y31" s="4">
        <v>45</v>
      </c>
      <c r="Z31" s="4">
        <v>42</v>
      </c>
      <c r="AA31" s="4">
        <v>45</v>
      </c>
      <c r="AB31" s="4">
        <v>48</v>
      </c>
      <c r="AC31" s="4">
        <v>39</v>
      </c>
      <c r="AD31" s="4">
        <f t="shared" si="3"/>
        <v>35</v>
      </c>
      <c r="AE31" s="4">
        <f t="shared" si="4"/>
        <v>54</v>
      </c>
      <c r="AF31" s="4">
        <f t="shared" si="5"/>
        <v>45.185185185185183</v>
      </c>
    </row>
    <row r="32" spans="1:32" ht="15" customHeight="1">
      <c r="A32" s="13" t="s">
        <v>44</v>
      </c>
      <c r="B32" s="5" t="s">
        <v>38</v>
      </c>
      <c r="C32" s="4">
        <v>100</v>
      </c>
      <c r="D32" s="4">
        <v>100</v>
      </c>
      <c r="E32" s="4">
        <v>110</v>
      </c>
      <c r="F32" s="4">
        <v>100</v>
      </c>
      <c r="G32" s="4">
        <v>110</v>
      </c>
      <c r="H32" s="4">
        <v>96</v>
      </c>
      <c r="I32" s="4">
        <v>95</v>
      </c>
      <c r="J32" s="4">
        <v>120</v>
      </c>
      <c r="K32" s="4">
        <v>110</v>
      </c>
      <c r="L32" s="4">
        <v>100</v>
      </c>
      <c r="M32" s="4">
        <v>110</v>
      </c>
      <c r="N32" s="4">
        <v>110</v>
      </c>
      <c r="O32" s="4">
        <v>110</v>
      </c>
      <c r="P32" s="4">
        <v>100</v>
      </c>
      <c r="Q32" s="4">
        <v>120</v>
      </c>
      <c r="R32" s="4">
        <v>120</v>
      </c>
      <c r="S32" s="4">
        <v>110</v>
      </c>
      <c r="T32" s="4">
        <v>110</v>
      </c>
      <c r="U32" s="4">
        <v>240</v>
      </c>
      <c r="V32" s="9">
        <v>5.9</v>
      </c>
      <c r="W32" s="9">
        <v>6.2</v>
      </c>
      <c r="X32" s="4">
        <v>130</v>
      </c>
      <c r="Y32" s="4">
        <v>130</v>
      </c>
      <c r="Z32" s="9">
        <v>5.5</v>
      </c>
      <c r="AA32" s="9">
        <v>4.8</v>
      </c>
      <c r="AB32" s="9">
        <v>5</v>
      </c>
      <c r="AC32" s="9">
        <v>5</v>
      </c>
      <c r="AD32" s="4">
        <f t="shared" si="3"/>
        <v>4.8</v>
      </c>
      <c r="AE32" s="4">
        <f t="shared" si="4"/>
        <v>240</v>
      </c>
      <c r="AF32" s="4">
        <f t="shared" si="5"/>
        <v>91.237037037037041</v>
      </c>
    </row>
    <row r="33" spans="1:32" ht="15" customHeight="1">
      <c r="A33" s="13" t="s">
        <v>45</v>
      </c>
      <c r="B33" s="5" t="s">
        <v>38</v>
      </c>
      <c r="C33" s="9">
        <v>3.4</v>
      </c>
      <c r="D33" s="9">
        <v>3.4</v>
      </c>
      <c r="E33" s="9">
        <v>3.4</v>
      </c>
      <c r="F33" s="9">
        <v>3.2</v>
      </c>
      <c r="G33" s="9">
        <v>3.5</v>
      </c>
      <c r="H33" s="9">
        <v>3.9</v>
      </c>
      <c r="I33" s="9">
        <v>3.9</v>
      </c>
      <c r="J33" s="9">
        <v>3.8</v>
      </c>
      <c r="K33" s="9">
        <v>3.9</v>
      </c>
      <c r="L33" s="9">
        <v>4.9000000000000004</v>
      </c>
      <c r="M33" s="9">
        <v>3.5</v>
      </c>
      <c r="N33" s="9">
        <v>3.8</v>
      </c>
      <c r="O33" s="9">
        <v>3.6</v>
      </c>
      <c r="P33" s="9">
        <v>3.5</v>
      </c>
      <c r="Q33" s="9">
        <v>3.9</v>
      </c>
      <c r="R33" s="9">
        <v>3.4</v>
      </c>
      <c r="S33" s="9">
        <v>3.1</v>
      </c>
      <c r="T33" s="9">
        <v>3.7</v>
      </c>
      <c r="U33" s="9">
        <v>4.0999999999999996</v>
      </c>
      <c r="V33" s="9">
        <v>9.6999999999999993</v>
      </c>
      <c r="W33" s="9">
        <v>9.3000000000000007</v>
      </c>
      <c r="X33" s="9">
        <v>3.6</v>
      </c>
      <c r="Y33" s="9">
        <v>3.7</v>
      </c>
      <c r="Z33" s="9">
        <v>9.6999999999999993</v>
      </c>
      <c r="AA33" s="9">
        <v>8.6999999999999993</v>
      </c>
      <c r="AB33" s="9">
        <v>9.4</v>
      </c>
      <c r="AC33" s="9">
        <v>9.3000000000000007</v>
      </c>
      <c r="AD33" s="9">
        <f t="shared" si="3"/>
        <v>3.1</v>
      </c>
      <c r="AE33" s="9">
        <f t="shared" si="4"/>
        <v>9.6999999999999993</v>
      </c>
      <c r="AF33" s="9">
        <f t="shared" si="5"/>
        <v>4.9370370370370376</v>
      </c>
    </row>
    <row r="34" spans="1:32" ht="15" customHeight="1">
      <c r="A34" s="13" t="s">
        <v>46</v>
      </c>
      <c r="B34" s="5" t="s">
        <v>38</v>
      </c>
      <c r="C34" s="9">
        <v>5.5</v>
      </c>
      <c r="D34" s="9">
        <v>5.5</v>
      </c>
      <c r="E34" s="9">
        <v>4.8</v>
      </c>
      <c r="F34" s="9">
        <v>5.5</v>
      </c>
      <c r="G34" s="9">
        <v>5.6</v>
      </c>
      <c r="H34" s="9">
        <v>6.7</v>
      </c>
      <c r="I34" s="9">
        <v>6.3</v>
      </c>
      <c r="J34" s="9">
        <v>7.4</v>
      </c>
      <c r="K34" s="9">
        <v>6.2</v>
      </c>
      <c r="L34" s="9">
        <v>9.3000000000000007</v>
      </c>
      <c r="M34" s="9">
        <v>5.4</v>
      </c>
      <c r="N34" s="9">
        <v>5.3</v>
      </c>
      <c r="O34" s="9">
        <v>5.3</v>
      </c>
      <c r="P34" s="9">
        <v>5.4</v>
      </c>
      <c r="Q34" s="9">
        <v>5.8</v>
      </c>
      <c r="R34" s="9">
        <v>5.3</v>
      </c>
      <c r="S34" s="9">
        <v>4.5999999999999996</v>
      </c>
      <c r="T34" s="9">
        <v>6</v>
      </c>
      <c r="U34" s="9">
        <v>6</v>
      </c>
      <c r="V34" s="4">
        <v>160</v>
      </c>
      <c r="W34" s="4">
        <v>150</v>
      </c>
      <c r="X34" s="9">
        <v>5.9</v>
      </c>
      <c r="Y34" s="9">
        <v>5.7</v>
      </c>
      <c r="Z34" s="4">
        <v>130</v>
      </c>
      <c r="AA34" s="4">
        <v>120</v>
      </c>
      <c r="AB34" s="4">
        <v>140</v>
      </c>
      <c r="AC34" s="4">
        <v>150</v>
      </c>
      <c r="AD34" s="4">
        <f t="shared" si="3"/>
        <v>4.5999999999999996</v>
      </c>
      <c r="AE34" s="4">
        <f t="shared" si="4"/>
        <v>160</v>
      </c>
      <c r="AF34" s="4">
        <f t="shared" si="5"/>
        <v>36.055555555555557</v>
      </c>
    </row>
    <row r="35" spans="1:32" ht="15" customHeight="1">
      <c r="A35" s="13" t="s">
        <v>47</v>
      </c>
      <c r="B35" s="5" t="s">
        <v>38</v>
      </c>
      <c r="C35" s="9">
        <v>8.9</v>
      </c>
      <c r="D35" s="9">
        <v>8.9</v>
      </c>
      <c r="E35" s="9">
        <v>8.3000000000000007</v>
      </c>
      <c r="F35" s="9">
        <v>8.3000000000000007</v>
      </c>
      <c r="G35" s="9">
        <v>8.6999999999999993</v>
      </c>
      <c r="H35" s="9">
        <v>9.3000000000000007</v>
      </c>
      <c r="I35" s="9">
        <v>9.6</v>
      </c>
      <c r="J35" s="4">
        <v>11</v>
      </c>
      <c r="K35" s="9">
        <v>9.4</v>
      </c>
      <c r="L35" s="4">
        <v>17</v>
      </c>
      <c r="M35" s="9">
        <v>9.3000000000000007</v>
      </c>
      <c r="N35" s="9">
        <v>9</v>
      </c>
      <c r="O35" s="9">
        <v>9.6</v>
      </c>
      <c r="P35" s="9">
        <v>9.8000000000000007</v>
      </c>
      <c r="Q35" s="4">
        <v>10</v>
      </c>
      <c r="R35" s="9">
        <v>9</v>
      </c>
      <c r="S35" s="9">
        <v>7.9</v>
      </c>
      <c r="T35" s="4">
        <v>10</v>
      </c>
      <c r="U35" s="4">
        <v>10</v>
      </c>
      <c r="V35" s="9">
        <v>4.5</v>
      </c>
      <c r="W35" s="9">
        <v>4</v>
      </c>
      <c r="X35" s="9">
        <v>9.6</v>
      </c>
      <c r="Y35" s="4">
        <v>10</v>
      </c>
      <c r="Z35" s="9">
        <v>3.6</v>
      </c>
      <c r="AA35" s="9">
        <v>3.5</v>
      </c>
      <c r="AB35" s="9">
        <v>3.9</v>
      </c>
      <c r="AC35" s="9">
        <v>5.2</v>
      </c>
      <c r="AD35" s="4">
        <f t="shared" si="3"/>
        <v>3.5</v>
      </c>
      <c r="AE35" s="4">
        <f t="shared" si="4"/>
        <v>17</v>
      </c>
      <c r="AF35" s="4">
        <f t="shared" si="5"/>
        <v>8.4555555555555557</v>
      </c>
    </row>
    <row r="36" spans="1:32" ht="15" customHeight="1">
      <c r="A36" s="13" t="s">
        <v>48</v>
      </c>
      <c r="B36" s="5" t="s">
        <v>49</v>
      </c>
      <c r="C36" s="5" t="s">
        <v>50</v>
      </c>
      <c r="D36" s="5" t="s">
        <v>50</v>
      </c>
      <c r="E36" s="5" t="s">
        <v>50</v>
      </c>
      <c r="F36" s="5" t="s">
        <v>50</v>
      </c>
      <c r="G36" s="5" t="s">
        <v>50</v>
      </c>
      <c r="H36" s="5" t="s">
        <v>50</v>
      </c>
      <c r="I36" s="5" t="s">
        <v>50</v>
      </c>
      <c r="J36" s="5" t="s">
        <v>50</v>
      </c>
      <c r="K36" s="5" t="s">
        <v>50</v>
      </c>
      <c r="L36" s="5" t="s">
        <v>50</v>
      </c>
      <c r="M36" s="5" t="s">
        <v>50</v>
      </c>
      <c r="N36" s="5" t="s">
        <v>50</v>
      </c>
      <c r="O36" s="5" t="s">
        <v>50</v>
      </c>
      <c r="P36" s="5" t="s">
        <v>50</v>
      </c>
      <c r="Q36" s="5" t="s">
        <v>50</v>
      </c>
      <c r="R36" s="5" t="s">
        <v>50</v>
      </c>
      <c r="S36" s="5" t="s">
        <v>50</v>
      </c>
      <c r="T36" s="5" t="s">
        <v>50</v>
      </c>
      <c r="U36" s="5" t="s">
        <v>50</v>
      </c>
      <c r="V36" s="5" t="s">
        <v>50</v>
      </c>
      <c r="W36" s="5" t="s">
        <v>50</v>
      </c>
      <c r="X36" s="5" t="s">
        <v>50</v>
      </c>
      <c r="Y36" s="5" t="s">
        <v>50</v>
      </c>
      <c r="Z36" s="5" t="s">
        <v>50</v>
      </c>
      <c r="AA36" s="5" t="s">
        <v>50</v>
      </c>
      <c r="AB36" s="5" t="s">
        <v>50</v>
      </c>
      <c r="AC36" s="5" t="s">
        <v>50</v>
      </c>
      <c r="AD36" s="4">
        <f t="shared" si="3"/>
        <v>0</v>
      </c>
      <c r="AE36" s="4">
        <f t="shared" si="4"/>
        <v>0</v>
      </c>
      <c r="AF36" s="4" t="s">
        <v>65</v>
      </c>
    </row>
    <row r="37" spans="1:32" ht="15" customHeight="1">
      <c r="A37" s="13" t="s">
        <v>51</v>
      </c>
      <c r="B37" s="5" t="s">
        <v>49</v>
      </c>
      <c r="C37" s="5" t="s">
        <v>52</v>
      </c>
      <c r="D37" s="5" t="s">
        <v>52</v>
      </c>
      <c r="E37" s="9">
        <v>4.8</v>
      </c>
      <c r="F37" s="9">
        <v>3.2</v>
      </c>
      <c r="G37" s="5" t="s">
        <v>52</v>
      </c>
      <c r="H37" s="6">
        <v>0.77</v>
      </c>
      <c r="I37" s="5" t="s">
        <v>52</v>
      </c>
      <c r="J37" s="5" t="s">
        <v>52</v>
      </c>
      <c r="K37" s="9">
        <v>1.1000000000000001</v>
      </c>
      <c r="L37" s="9">
        <v>7.8</v>
      </c>
      <c r="M37" s="9">
        <v>1.1000000000000001</v>
      </c>
      <c r="N37" s="9">
        <v>3.7</v>
      </c>
      <c r="O37" s="9">
        <v>7.8</v>
      </c>
      <c r="P37" s="9">
        <v>7.7</v>
      </c>
      <c r="Q37" s="9">
        <v>2.2999999999999998</v>
      </c>
      <c r="R37" s="9">
        <v>1.7</v>
      </c>
      <c r="S37" s="9">
        <v>1.3</v>
      </c>
      <c r="T37" s="9">
        <v>1.4</v>
      </c>
      <c r="U37" s="9">
        <v>1.3</v>
      </c>
      <c r="V37" s="6">
        <v>0.64</v>
      </c>
      <c r="W37" s="5" t="s">
        <v>52</v>
      </c>
      <c r="X37" s="9">
        <v>1.4</v>
      </c>
      <c r="Y37" s="6">
        <v>0.57999999999999996</v>
      </c>
      <c r="Z37" s="6">
        <v>0.69</v>
      </c>
      <c r="AA37" s="9">
        <v>1.3</v>
      </c>
      <c r="AB37" s="9">
        <v>1.1000000000000001</v>
      </c>
      <c r="AC37" s="6">
        <v>0.73</v>
      </c>
      <c r="AD37" s="9">
        <f t="shared" si="3"/>
        <v>0.57999999999999996</v>
      </c>
      <c r="AE37" s="9">
        <f t="shared" si="4"/>
        <v>7.8</v>
      </c>
      <c r="AF37" s="9">
        <f t="shared" si="5"/>
        <v>2.4957142857142847</v>
      </c>
    </row>
    <row r="38" spans="1:32" ht="15" customHeight="1">
      <c r="A38" s="13" t="s">
        <v>53</v>
      </c>
      <c r="B38" s="5" t="s">
        <v>49</v>
      </c>
      <c r="C38" s="5" t="s">
        <v>52</v>
      </c>
      <c r="D38" s="5" t="s">
        <v>52</v>
      </c>
      <c r="E38" s="9">
        <v>1.5</v>
      </c>
      <c r="F38" s="9">
        <v>1.1000000000000001</v>
      </c>
      <c r="G38" s="5" t="s">
        <v>52</v>
      </c>
      <c r="H38" s="5" t="s">
        <v>52</v>
      </c>
      <c r="I38" s="5" t="s">
        <v>52</v>
      </c>
      <c r="J38" s="9">
        <v>4.3</v>
      </c>
      <c r="K38" s="5" t="s">
        <v>52</v>
      </c>
      <c r="L38" s="6">
        <v>0.56999999999999995</v>
      </c>
      <c r="M38" s="5" t="s">
        <v>52</v>
      </c>
      <c r="N38" s="5" t="s">
        <v>52</v>
      </c>
      <c r="O38" s="5" t="s">
        <v>52</v>
      </c>
      <c r="P38" s="5" t="s">
        <v>52</v>
      </c>
      <c r="Q38" s="5" t="s">
        <v>52</v>
      </c>
      <c r="R38" s="5" t="s">
        <v>52</v>
      </c>
      <c r="S38" s="5" t="s">
        <v>52</v>
      </c>
      <c r="T38" s="5" t="s">
        <v>52</v>
      </c>
      <c r="U38" s="5" t="s">
        <v>52</v>
      </c>
      <c r="V38" s="5" t="s">
        <v>52</v>
      </c>
      <c r="W38" s="5" t="s">
        <v>52</v>
      </c>
      <c r="X38" s="5" t="s">
        <v>52</v>
      </c>
      <c r="Y38" s="5" t="s">
        <v>52</v>
      </c>
      <c r="Z38" s="5" t="s">
        <v>52</v>
      </c>
      <c r="AA38" s="6">
        <v>0.66</v>
      </c>
      <c r="AB38" s="9">
        <v>1.3</v>
      </c>
      <c r="AC38" s="6">
        <v>0.52</v>
      </c>
      <c r="AD38" s="4">
        <f t="shared" si="3"/>
        <v>0.52</v>
      </c>
      <c r="AE38" s="4">
        <f t="shared" si="4"/>
        <v>4.3</v>
      </c>
      <c r="AF38" s="4">
        <f t="shared" si="5"/>
        <v>1.4214285714285715</v>
      </c>
    </row>
    <row r="39" spans="1:32" ht="15" customHeight="1">
      <c r="A39" s="13" t="s">
        <v>54</v>
      </c>
      <c r="B39" s="5" t="s">
        <v>49</v>
      </c>
      <c r="C39" s="5" t="s">
        <v>55</v>
      </c>
      <c r="D39" s="5" t="s">
        <v>55</v>
      </c>
      <c r="E39" s="4">
        <v>17</v>
      </c>
      <c r="F39" s="4">
        <v>16</v>
      </c>
      <c r="G39" s="5" t="s">
        <v>55</v>
      </c>
      <c r="H39" s="5" t="s">
        <v>55</v>
      </c>
      <c r="I39" s="5" t="s">
        <v>55</v>
      </c>
      <c r="J39" s="5" t="s">
        <v>55</v>
      </c>
      <c r="K39" s="5" t="s">
        <v>55</v>
      </c>
      <c r="L39" s="5" t="s">
        <v>55</v>
      </c>
      <c r="M39" s="5" t="s">
        <v>55</v>
      </c>
      <c r="N39" s="5" t="s">
        <v>55</v>
      </c>
      <c r="O39" s="5" t="s">
        <v>55</v>
      </c>
      <c r="P39" s="4">
        <v>18</v>
      </c>
      <c r="Q39" s="5" t="s">
        <v>55</v>
      </c>
      <c r="R39" s="5" t="s">
        <v>55</v>
      </c>
      <c r="S39" s="5" t="s">
        <v>55</v>
      </c>
      <c r="T39" s="5" t="s">
        <v>55</v>
      </c>
      <c r="U39" s="5" t="s">
        <v>55</v>
      </c>
      <c r="V39" s="5" t="s">
        <v>55</v>
      </c>
      <c r="W39" s="5" t="s">
        <v>55</v>
      </c>
      <c r="X39" s="5" t="s">
        <v>55</v>
      </c>
      <c r="Y39" s="5" t="s">
        <v>55</v>
      </c>
      <c r="Z39" s="5" t="s">
        <v>55</v>
      </c>
      <c r="AA39" s="5" t="s">
        <v>55</v>
      </c>
      <c r="AB39" s="5" t="s">
        <v>55</v>
      </c>
      <c r="AC39" s="5" t="s">
        <v>55</v>
      </c>
      <c r="AD39" s="4">
        <f t="shared" si="3"/>
        <v>16</v>
      </c>
      <c r="AE39" s="4">
        <f t="shared" si="4"/>
        <v>18</v>
      </c>
      <c r="AF39" s="4">
        <f t="shared" si="5"/>
        <v>17</v>
      </c>
    </row>
    <row r="40" spans="1:32" ht="15" customHeight="1">
      <c r="A40" s="13" t="s">
        <v>56</v>
      </c>
      <c r="B40" s="5" t="s">
        <v>49</v>
      </c>
      <c r="C40" s="10">
        <v>130</v>
      </c>
      <c r="D40" s="10">
        <v>130</v>
      </c>
      <c r="E40" s="10">
        <v>54</v>
      </c>
      <c r="F40" s="10">
        <v>190</v>
      </c>
      <c r="G40" s="10">
        <v>140</v>
      </c>
      <c r="H40" s="4">
        <v>20</v>
      </c>
      <c r="I40" s="4">
        <v>26</v>
      </c>
      <c r="J40" s="10">
        <v>120</v>
      </c>
      <c r="K40" s="4">
        <v>44</v>
      </c>
      <c r="L40" s="4">
        <v>10</v>
      </c>
      <c r="M40" s="10">
        <v>60</v>
      </c>
      <c r="N40" s="4">
        <v>43</v>
      </c>
      <c r="O40" s="9">
        <v>1.2</v>
      </c>
      <c r="P40" s="5" t="s">
        <v>52</v>
      </c>
      <c r="Q40" s="4">
        <v>25</v>
      </c>
      <c r="R40" s="5" t="s">
        <v>52</v>
      </c>
      <c r="S40" s="5" t="s">
        <v>52</v>
      </c>
      <c r="T40" s="9">
        <v>8.5</v>
      </c>
      <c r="U40" s="9">
        <v>3.8</v>
      </c>
      <c r="V40" s="4">
        <v>22</v>
      </c>
      <c r="W40" s="9">
        <v>4.3</v>
      </c>
      <c r="X40" s="9">
        <v>2.8</v>
      </c>
      <c r="Y40" s="9">
        <v>4.3</v>
      </c>
      <c r="Z40" s="9">
        <v>3.5</v>
      </c>
      <c r="AA40" s="5" t="s">
        <v>52</v>
      </c>
      <c r="AB40" s="9">
        <v>1.4</v>
      </c>
      <c r="AC40" s="6">
        <v>0.71</v>
      </c>
      <c r="AD40" s="4">
        <f t="shared" si="3"/>
        <v>0.71</v>
      </c>
      <c r="AE40" s="4">
        <f t="shared" si="4"/>
        <v>190</v>
      </c>
      <c r="AF40" s="4">
        <f t="shared" si="5"/>
        <v>45.413478260869567</v>
      </c>
    </row>
    <row r="41" spans="1:32" ht="15" customHeight="1">
      <c r="A41" s="13" t="s">
        <v>57</v>
      </c>
      <c r="B41" s="5" t="s">
        <v>49</v>
      </c>
      <c r="C41" s="9">
        <v>4.4000000000000004</v>
      </c>
      <c r="D41" s="9">
        <v>4.4000000000000004</v>
      </c>
      <c r="E41" s="9">
        <v>5.8</v>
      </c>
      <c r="F41" s="9">
        <v>5.5</v>
      </c>
      <c r="G41" s="9">
        <v>2.1</v>
      </c>
      <c r="H41" s="9">
        <v>2.2999999999999998</v>
      </c>
      <c r="I41" s="9">
        <v>2.1</v>
      </c>
      <c r="J41" s="9">
        <v>3.5</v>
      </c>
      <c r="K41" s="9">
        <v>2.1</v>
      </c>
      <c r="L41" s="9">
        <v>1.6</v>
      </c>
      <c r="M41" s="9">
        <v>2.1</v>
      </c>
      <c r="N41" s="9">
        <v>1.3</v>
      </c>
      <c r="O41" s="9">
        <v>1.3</v>
      </c>
      <c r="P41" s="6">
        <v>0.56000000000000005</v>
      </c>
      <c r="Q41" s="9">
        <v>1.9</v>
      </c>
      <c r="R41" s="6">
        <v>0.72</v>
      </c>
      <c r="S41" s="5" t="s">
        <v>52</v>
      </c>
      <c r="T41" s="6">
        <v>0.99</v>
      </c>
      <c r="U41" s="6">
        <v>0.76</v>
      </c>
      <c r="V41" s="9">
        <v>1.4</v>
      </c>
      <c r="W41" s="9">
        <v>1.2</v>
      </c>
      <c r="X41" s="6">
        <v>0.71</v>
      </c>
      <c r="Y41" s="6">
        <v>0.83</v>
      </c>
      <c r="Z41" s="6">
        <v>0.89</v>
      </c>
      <c r="AA41" s="6">
        <v>0.68</v>
      </c>
      <c r="AB41" s="6">
        <v>0.82</v>
      </c>
      <c r="AC41" s="5" t="s">
        <v>52</v>
      </c>
      <c r="AD41" s="9">
        <f t="shared" si="3"/>
        <v>0.56000000000000005</v>
      </c>
      <c r="AE41" s="9">
        <f t="shared" si="4"/>
        <v>5.8</v>
      </c>
      <c r="AF41" s="9">
        <f t="shared" si="5"/>
        <v>1.9984</v>
      </c>
    </row>
    <row r="42" spans="1:32" ht="15" customHeight="1">
      <c r="A42" s="13" t="s">
        <v>58</v>
      </c>
      <c r="B42" s="5" t="s">
        <v>49</v>
      </c>
      <c r="C42" s="5" t="s">
        <v>52</v>
      </c>
      <c r="D42" s="5" t="s">
        <v>52</v>
      </c>
      <c r="E42" s="5" t="s">
        <v>52</v>
      </c>
      <c r="F42" s="5" t="s">
        <v>52</v>
      </c>
      <c r="G42" s="5" t="s">
        <v>52</v>
      </c>
      <c r="H42" s="5" t="s">
        <v>52</v>
      </c>
      <c r="I42" s="5" t="s">
        <v>52</v>
      </c>
      <c r="J42" s="5" t="s">
        <v>52</v>
      </c>
      <c r="K42" s="5" t="s">
        <v>52</v>
      </c>
      <c r="L42" s="5" t="s">
        <v>52</v>
      </c>
      <c r="M42" s="5" t="s">
        <v>52</v>
      </c>
      <c r="N42" s="5" t="s">
        <v>52</v>
      </c>
      <c r="O42" s="5" t="s">
        <v>52</v>
      </c>
      <c r="P42" s="5" t="s">
        <v>52</v>
      </c>
      <c r="Q42" s="5" t="s">
        <v>52</v>
      </c>
      <c r="R42" s="5" t="s">
        <v>52</v>
      </c>
      <c r="S42" s="5" t="s">
        <v>52</v>
      </c>
      <c r="T42" s="5" t="s">
        <v>52</v>
      </c>
      <c r="U42" s="5" t="s">
        <v>52</v>
      </c>
      <c r="V42" s="5" t="s">
        <v>52</v>
      </c>
      <c r="W42" s="5" t="s">
        <v>52</v>
      </c>
      <c r="X42" s="5" t="s">
        <v>52</v>
      </c>
      <c r="Y42" s="5" t="s">
        <v>52</v>
      </c>
      <c r="Z42" s="5" t="s">
        <v>52</v>
      </c>
      <c r="AA42" s="5" t="s">
        <v>52</v>
      </c>
      <c r="AB42" s="5" t="s">
        <v>52</v>
      </c>
      <c r="AC42" s="5" t="s">
        <v>52</v>
      </c>
      <c r="AD42" s="4">
        <f t="shared" si="3"/>
        <v>0</v>
      </c>
      <c r="AE42" s="4">
        <f t="shared" si="4"/>
        <v>0</v>
      </c>
      <c r="AF42" s="4" t="s">
        <v>65</v>
      </c>
    </row>
    <row r="43" spans="1:32" ht="15" customHeight="1">
      <c r="A43" s="13" t="s">
        <v>59</v>
      </c>
      <c r="B43" s="5" t="s">
        <v>49</v>
      </c>
      <c r="C43" s="5" t="s">
        <v>52</v>
      </c>
      <c r="D43" s="5" t="s">
        <v>52</v>
      </c>
      <c r="E43" s="5" t="s">
        <v>52</v>
      </c>
      <c r="F43" s="5" t="s">
        <v>52</v>
      </c>
      <c r="G43" s="5" t="s">
        <v>52</v>
      </c>
      <c r="H43" s="5" t="s">
        <v>52</v>
      </c>
      <c r="I43" s="6">
        <v>0.64</v>
      </c>
      <c r="J43" s="6">
        <v>0.55000000000000004</v>
      </c>
      <c r="K43" s="5" t="s">
        <v>52</v>
      </c>
      <c r="L43" s="5" t="s">
        <v>52</v>
      </c>
      <c r="M43" s="5" t="s">
        <v>52</v>
      </c>
      <c r="N43" s="6">
        <v>0.56000000000000005</v>
      </c>
      <c r="O43" s="5" t="s">
        <v>52</v>
      </c>
      <c r="P43" s="5" t="s">
        <v>52</v>
      </c>
      <c r="Q43" s="5" t="s">
        <v>52</v>
      </c>
      <c r="R43" s="5" t="s">
        <v>52</v>
      </c>
      <c r="S43" s="5" t="s">
        <v>52</v>
      </c>
      <c r="T43" s="5" t="s">
        <v>52</v>
      </c>
      <c r="U43" s="6">
        <v>0.74</v>
      </c>
      <c r="V43" s="5" t="s">
        <v>52</v>
      </c>
      <c r="W43" s="5" t="s">
        <v>52</v>
      </c>
      <c r="X43" s="5" t="s">
        <v>52</v>
      </c>
      <c r="Y43" s="6">
        <v>0.63</v>
      </c>
      <c r="Z43" s="6">
        <v>0.51</v>
      </c>
      <c r="AA43" s="5" t="s">
        <v>52</v>
      </c>
      <c r="AB43" s="5" t="s">
        <v>52</v>
      </c>
      <c r="AC43" s="5" t="s">
        <v>52</v>
      </c>
      <c r="AD43" s="4">
        <f t="shared" si="3"/>
        <v>0.51</v>
      </c>
      <c r="AE43" s="4">
        <f t="shared" si="4"/>
        <v>0.74</v>
      </c>
      <c r="AF43" s="4">
        <f t="shared" si="5"/>
        <v>0.60499999999999998</v>
      </c>
    </row>
    <row r="44" spans="1:32" ht="15" customHeight="1">
      <c r="A44" s="13" t="s">
        <v>60</v>
      </c>
      <c r="B44" s="5" t="s">
        <v>49</v>
      </c>
      <c r="C44" s="9">
        <v>2.9</v>
      </c>
      <c r="D44" s="9">
        <v>2.9</v>
      </c>
      <c r="E44" s="5" t="s">
        <v>61</v>
      </c>
      <c r="F44" s="9">
        <v>3</v>
      </c>
      <c r="G44" s="5" t="s">
        <v>61</v>
      </c>
      <c r="H44" s="5" t="s">
        <v>61</v>
      </c>
      <c r="I44" s="5" t="s">
        <v>61</v>
      </c>
      <c r="J44" s="9">
        <v>6</v>
      </c>
      <c r="K44" s="9">
        <v>4.3</v>
      </c>
      <c r="L44" s="9">
        <v>4.3</v>
      </c>
      <c r="M44" s="5" t="s">
        <v>61</v>
      </c>
      <c r="N44" s="9">
        <v>3.3</v>
      </c>
      <c r="O44" s="5" t="s">
        <v>61</v>
      </c>
      <c r="P44" s="9">
        <v>3.2</v>
      </c>
      <c r="Q44" s="9">
        <v>2.6</v>
      </c>
      <c r="R44" s="9">
        <v>2.8</v>
      </c>
      <c r="S44" s="5" t="s">
        <v>61</v>
      </c>
      <c r="T44" s="9">
        <v>2.9</v>
      </c>
      <c r="U44" s="9">
        <v>3</v>
      </c>
      <c r="V44" s="5" t="s">
        <v>61</v>
      </c>
      <c r="W44" s="5" t="s">
        <v>61</v>
      </c>
      <c r="X44" s="5" t="s">
        <v>61</v>
      </c>
      <c r="Y44" s="5" t="s">
        <v>61</v>
      </c>
      <c r="Z44" s="5" t="s">
        <v>61</v>
      </c>
      <c r="AA44" s="4">
        <v>15</v>
      </c>
      <c r="AB44" s="4">
        <v>19</v>
      </c>
      <c r="AC44" s="5" t="s">
        <v>61</v>
      </c>
      <c r="AD44" s="4">
        <f t="shared" si="3"/>
        <v>2.6</v>
      </c>
      <c r="AE44" s="4">
        <f t="shared" si="4"/>
        <v>19</v>
      </c>
      <c r="AF44" s="4">
        <f t="shared" si="5"/>
        <v>5.371428571428571</v>
      </c>
    </row>
    <row r="45" spans="1:32" ht="15" customHeight="1">
      <c r="A45" s="13" t="s">
        <v>62</v>
      </c>
      <c r="B45" s="5" t="s">
        <v>49</v>
      </c>
      <c r="C45" s="5" t="s">
        <v>63</v>
      </c>
      <c r="D45" s="5" t="s">
        <v>63</v>
      </c>
      <c r="E45" s="15">
        <v>3.6999999999999998E-2</v>
      </c>
      <c r="F45" s="5" t="s">
        <v>63</v>
      </c>
      <c r="G45" s="5" t="s">
        <v>63</v>
      </c>
      <c r="H45" s="5" t="s">
        <v>63</v>
      </c>
      <c r="I45" s="5" t="s">
        <v>63</v>
      </c>
      <c r="J45" s="15">
        <v>1.0999999999999999E-2</v>
      </c>
      <c r="K45" s="5" t="s">
        <v>63</v>
      </c>
      <c r="L45" s="5" t="s">
        <v>63</v>
      </c>
      <c r="M45" s="5" t="s">
        <v>63</v>
      </c>
      <c r="N45" s="5" t="s">
        <v>63</v>
      </c>
      <c r="O45" s="5" t="s">
        <v>63</v>
      </c>
      <c r="P45" s="5" t="s">
        <v>63</v>
      </c>
      <c r="Q45" s="5" t="s">
        <v>63</v>
      </c>
      <c r="R45" s="5" t="s">
        <v>63</v>
      </c>
      <c r="S45" s="5" t="s">
        <v>63</v>
      </c>
      <c r="T45" s="5" t="s">
        <v>63</v>
      </c>
      <c r="U45" s="5" t="s">
        <v>63</v>
      </c>
      <c r="V45" s="5" t="s">
        <v>63</v>
      </c>
      <c r="W45" s="5" t="s">
        <v>63</v>
      </c>
      <c r="X45" s="5" t="s">
        <v>63</v>
      </c>
      <c r="Y45" s="5" t="s">
        <v>63</v>
      </c>
      <c r="Z45" s="5" t="s">
        <v>63</v>
      </c>
      <c r="AA45" s="5" t="s">
        <v>63</v>
      </c>
      <c r="AB45" s="5" t="s">
        <v>63</v>
      </c>
      <c r="AC45" s="5" t="s">
        <v>63</v>
      </c>
      <c r="AD45" s="9">
        <f t="shared" si="3"/>
        <v>1.0999999999999999E-2</v>
      </c>
      <c r="AE45" s="9">
        <f t="shared" si="4"/>
        <v>3.6999999999999998E-2</v>
      </c>
      <c r="AF45" s="9">
        <f t="shared" si="5"/>
        <v>2.4E-2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9FC7-6989-466C-9F9F-46435D18849E}">
  <dimension ref="A1:AC43"/>
  <sheetViews>
    <sheetView zoomScale="120" zoomScaleNormal="120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RowHeight="15" customHeight="1"/>
  <cols>
    <col min="1" max="1" width="24.5703125" style="11" customWidth="1"/>
    <col min="2" max="2" width="9.140625" style="18" customWidth="1"/>
    <col min="3" max="29" width="11.140625" style="18" customWidth="1"/>
    <col min="30" max="43" width="11.140625" style="12" customWidth="1"/>
    <col min="44" max="16384" width="9.140625" style="12"/>
  </cols>
  <sheetData>
    <row r="1" spans="1:29" ht="15" customHeight="1">
      <c r="A1" s="73" t="s">
        <v>69</v>
      </c>
    </row>
    <row r="2" spans="1:29" ht="15" customHeight="1">
      <c r="A2" s="25"/>
    </row>
    <row r="3" spans="1:29" s="41" customFormat="1" ht="15" customHeight="1">
      <c r="A3" s="39" t="s">
        <v>28</v>
      </c>
      <c r="B3" s="23" t="s">
        <v>31</v>
      </c>
      <c r="C3" s="40">
        <v>44620</v>
      </c>
      <c r="D3" s="40">
        <v>44642</v>
      </c>
      <c r="E3" s="40">
        <v>44664</v>
      </c>
      <c r="F3" s="40">
        <v>44712</v>
      </c>
      <c r="G3" s="40">
        <v>44728</v>
      </c>
      <c r="H3" s="40">
        <v>44755</v>
      </c>
      <c r="I3" s="40">
        <v>44785</v>
      </c>
      <c r="J3" s="40">
        <v>44830</v>
      </c>
      <c r="K3" s="40">
        <v>44851</v>
      </c>
      <c r="L3" s="40">
        <v>44887</v>
      </c>
      <c r="M3" s="40">
        <v>44911</v>
      </c>
      <c r="N3" s="40">
        <v>44936</v>
      </c>
      <c r="O3" s="40">
        <v>44985</v>
      </c>
      <c r="P3" s="40">
        <v>44999</v>
      </c>
      <c r="Q3" s="40">
        <v>45020</v>
      </c>
      <c r="R3" s="40">
        <v>45048</v>
      </c>
      <c r="S3" s="40">
        <v>45082</v>
      </c>
      <c r="T3" s="40">
        <v>45110</v>
      </c>
      <c r="U3" s="48" t="s">
        <v>14</v>
      </c>
      <c r="V3" s="48" t="s">
        <v>15</v>
      </c>
      <c r="W3" s="48" t="s">
        <v>16</v>
      </c>
      <c r="X3" s="48" t="s">
        <v>17</v>
      </c>
      <c r="Y3" s="48" t="s">
        <v>18</v>
      </c>
      <c r="Z3" s="48" t="s">
        <v>19</v>
      </c>
      <c r="AA3" s="48" t="s">
        <v>20</v>
      </c>
      <c r="AB3" s="48" t="s">
        <v>21</v>
      </c>
      <c r="AC3" s="48" t="s">
        <v>22</v>
      </c>
    </row>
    <row r="4" spans="1:29" ht="15" customHeight="1">
      <c r="A4" s="26" t="s">
        <v>39</v>
      </c>
      <c r="B4" s="5" t="s">
        <v>38</v>
      </c>
      <c r="C4" s="4">
        <v>29</v>
      </c>
      <c r="D4" s="4">
        <v>29</v>
      </c>
      <c r="E4" s="4">
        <v>35</v>
      </c>
      <c r="F4" s="4">
        <v>30</v>
      </c>
      <c r="G4" s="4">
        <v>32</v>
      </c>
      <c r="H4" s="4">
        <v>35</v>
      </c>
      <c r="I4" s="4">
        <v>30</v>
      </c>
      <c r="J4" s="4">
        <v>29</v>
      </c>
      <c r="K4" s="4">
        <v>28</v>
      </c>
      <c r="L4" s="4">
        <v>27</v>
      </c>
      <c r="M4" s="4">
        <v>30</v>
      </c>
      <c r="N4" s="4">
        <v>28</v>
      </c>
      <c r="O4" s="4">
        <v>30</v>
      </c>
      <c r="P4" s="4">
        <v>29</v>
      </c>
      <c r="Q4" s="4">
        <v>31</v>
      </c>
      <c r="R4" s="4">
        <v>25</v>
      </c>
      <c r="S4" s="4">
        <v>31</v>
      </c>
      <c r="T4" s="4">
        <v>28</v>
      </c>
      <c r="U4" s="77">
        <v>27</v>
      </c>
      <c r="V4" s="77">
        <v>29</v>
      </c>
      <c r="W4" s="77">
        <v>29</v>
      </c>
      <c r="X4" s="77">
        <v>29</v>
      </c>
      <c r="Y4" s="77">
        <v>29</v>
      </c>
      <c r="Z4" s="77">
        <v>27</v>
      </c>
      <c r="AA4" s="77">
        <v>29</v>
      </c>
      <c r="AB4" s="77">
        <v>29</v>
      </c>
      <c r="AC4" s="77">
        <v>20</v>
      </c>
    </row>
    <row r="5" spans="1:29" ht="15" customHeight="1">
      <c r="A5" s="26" t="s">
        <v>42</v>
      </c>
      <c r="B5" s="5" t="s">
        <v>38</v>
      </c>
      <c r="C5" s="6">
        <v>0.3</v>
      </c>
      <c r="D5" s="6">
        <v>0.3</v>
      </c>
      <c r="E5" s="6">
        <v>0.48</v>
      </c>
      <c r="F5" s="6">
        <v>0.1</v>
      </c>
      <c r="G5" s="6">
        <v>0.31</v>
      </c>
      <c r="H5" s="6">
        <v>0.12</v>
      </c>
      <c r="I5" s="6">
        <v>0.24</v>
      </c>
      <c r="J5" s="5" t="s">
        <v>41</v>
      </c>
      <c r="K5" s="5" t="s">
        <v>41</v>
      </c>
      <c r="L5" s="7">
        <v>8.5999999999999993E-2</v>
      </c>
      <c r="M5" s="8">
        <v>1.4</v>
      </c>
      <c r="N5" s="5" t="s">
        <v>41</v>
      </c>
      <c r="O5" s="5" t="s">
        <v>41</v>
      </c>
      <c r="P5" s="6">
        <v>0.2</v>
      </c>
      <c r="Q5" s="6">
        <v>0.19</v>
      </c>
      <c r="R5" s="5" t="s">
        <v>41</v>
      </c>
      <c r="S5" s="5" t="s">
        <v>41</v>
      </c>
      <c r="T5" s="5" t="s">
        <v>41</v>
      </c>
      <c r="U5" s="5" t="s">
        <v>41</v>
      </c>
      <c r="V5" s="7">
        <v>8.5999999999999993E-2</v>
      </c>
      <c r="W5" s="7">
        <v>5.8999999999999997E-2</v>
      </c>
      <c r="X5" s="6">
        <v>0.14000000000000001</v>
      </c>
      <c r="Y5" s="6">
        <v>0.14000000000000001</v>
      </c>
      <c r="Z5" s="5" t="s">
        <v>41</v>
      </c>
      <c r="AA5" s="6">
        <v>0.21</v>
      </c>
      <c r="AB5" s="9">
        <v>1.6</v>
      </c>
      <c r="AC5" s="7">
        <v>7.1999999999999995E-2</v>
      </c>
    </row>
    <row r="6" spans="1:29" ht="15" customHeight="1">
      <c r="A6" s="26" t="s">
        <v>43</v>
      </c>
      <c r="B6" s="5" t="s">
        <v>38</v>
      </c>
      <c r="C6" s="4">
        <v>59</v>
      </c>
      <c r="D6" s="4">
        <v>59</v>
      </c>
      <c r="E6" s="4">
        <v>52</v>
      </c>
      <c r="F6" s="4">
        <v>39</v>
      </c>
      <c r="G6" s="4">
        <v>48</v>
      </c>
      <c r="H6" s="4">
        <v>44</v>
      </c>
      <c r="I6" s="4">
        <v>36</v>
      </c>
      <c r="J6" s="4">
        <v>34</v>
      </c>
      <c r="K6" s="4">
        <v>32</v>
      </c>
      <c r="L6" s="4">
        <v>35</v>
      </c>
      <c r="M6" s="4">
        <v>34</v>
      </c>
      <c r="N6" s="4">
        <v>32</v>
      </c>
      <c r="O6" s="4">
        <v>42</v>
      </c>
      <c r="P6" s="4">
        <v>46</v>
      </c>
      <c r="Q6" s="4">
        <v>56</v>
      </c>
      <c r="R6" s="4">
        <v>47</v>
      </c>
      <c r="S6" s="4">
        <v>48</v>
      </c>
      <c r="T6" s="4">
        <v>37</v>
      </c>
      <c r="U6" s="4">
        <v>41</v>
      </c>
      <c r="V6" s="4">
        <v>36</v>
      </c>
      <c r="W6" s="4">
        <v>36</v>
      </c>
      <c r="X6" s="4">
        <v>32</v>
      </c>
      <c r="Y6" s="4">
        <v>36</v>
      </c>
      <c r="Z6" s="4">
        <v>47</v>
      </c>
      <c r="AA6" s="4">
        <v>43</v>
      </c>
      <c r="AB6" s="4">
        <v>57</v>
      </c>
      <c r="AC6" s="4">
        <v>49</v>
      </c>
    </row>
    <row r="7" spans="1:29" ht="15" customHeight="1">
      <c r="A7" s="26" t="s">
        <v>57</v>
      </c>
      <c r="B7" s="5" t="s">
        <v>49</v>
      </c>
      <c r="C7" s="9">
        <v>9.3000000000000007</v>
      </c>
      <c r="D7" s="9">
        <v>9.3000000000000007</v>
      </c>
      <c r="E7" s="9">
        <v>9.3000000000000007</v>
      </c>
      <c r="F7" s="9">
        <v>9.1</v>
      </c>
      <c r="G7" s="10">
        <v>27</v>
      </c>
      <c r="H7" s="9">
        <v>4</v>
      </c>
      <c r="I7" s="9">
        <v>3.7</v>
      </c>
      <c r="J7" s="9">
        <v>6</v>
      </c>
      <c r="K7" s="9">
        <v>3.1</v>
      </c>
      <c r="L7" s="9">
        <v>4.9000000000000004</v>
      </c>
      <c r="M7" s="9">
        <v>2.4</v>
      </c>
      <c r="N7" s="9">
        <v>2</v>
      </c>
      <c r="O7" s="9">
        <v>1.9</v>
      </c>
      <c r="P7" s="9">
        <v>1.4</v>
      </c>
      <c r="Q7" s="9">
        <v>2.8</v>
      </c>
      <c r="R7" s="9">
        <v>1.6</v>
      </c>
      <c r="S7" s="6">
        <v>0.98</v>
      </c>
      <c r="T7" s="9">
        <v>1.4</v>
      </c>
      <c r="U7" s="9">
        <v>1.2</v>
      </c>
      <c r="V7" s="9">
        <v>2.5</v>
      </c>
      <c r="W7" s="9">
        <v>3.1</v>
      </c>
      <c r="X7" s="9">
        <v>1.3</v>
      </c>
      <c r="Y7" s="9">
        <v>1.2</v>
      </c>
      <c r="Z7" s="9">
        <v>1.2</v>
      </c>
      <c r="AA7" s="9">
        <v>4</v>
      </c>
      <c r="AB7" s="9">
        <v>1.5</v>
      </c>
      <c r="AC7" s="9">
        <v>1.2</v>
      </c>
    </row>
    <row r="8" spans="1:29" ht="15" customHeight="1">
      <c r="A8" s="26" t="s">
        <v>58</v>
      </c>
      <c r="B8" s="5" t="s">
        <v>49</v>
      </c>
      <c r="C8" s="5" t="s">
        <v>52</v>
      </c>
      <c r="D8" s="5" t="s">
        <v>52</v>
      </c>
      <c r="E8" s="5" t="s">
        <v>52</v>
      </c>
      <c r="F8" s="5" t="s">
        <v>52</v>
      </c>
      <c r="G8" s="8">
        <v>7.1</v>
      </c>
      <c r="H8" s="5" t="s">
        <v>52</v>
      </c>
      <c r="I8" s="5" t="s">
        <v>52</v>
      </c>
      <c r="J8" s="5" t="s">
        <v>52</v>
      </c>
      <c r="K8" s="5" t="s">
        <v>52</v>
      </c>
      <c r="L8" s="6">
        <v>0.57999999999999996</v>
      </c>
      <c r="M8" s="5" t="s">
        <v>52</v>
      </c>
      <c r="N8" s="5" t="s">
        <v>52</v>
      </c>
      <c r="O8" s="5" t="s">
        <v>52</v>
      </c>
      <c r="P8" s="5" t="s">
        <v>52</v>
      </c>
      <c r="Q8" s="5" t="s">
        <v>52</v>
      </c>
      <c r="R8" s="5" t="s">
        <v>52</v>
      </c>
      <c r="S8" s="5" t="s">
        <v>52</v>
      </c>
      <c r="T8" s="5" t="s">
        <v>52</v>
      </c>
      <c r="U8" s="5" t="s">
        <v>52</v>
      </c>
      <c r="V8" s="5" t="s">
        <v>52</v>
      </c>
      <c r="W8" s="5" t="s">
        <v>52</v>
      </c>
      <c r="X8" s="5" t="s">
        <v>52</v>
      </c>
      <c r="Y8" s="5" t="s">
        <v>52</v>
      </c>
      <c r="Z8" s="5" t="s">
        <v>52</v>
      </c>
      <c r="AA8" s="5" t="s">
        <v>52</v>
      </c>
      <c r="AB8" s="5" t="s">
        <v>52</v>
      </c>
      <c r="AC8" s="5" t="s">
        <v>52</v>
      </c>
    </row>
    <row r="10" spans="1:29" ht="15" customHeight="1">
      <c r="A10" s="25" t="s">
        <v>64</v>
      </c>
      <c r="B10" s="19" t="s">
        <v>31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5" customHeight="1">
      <c r="A11" s="27" t="s">
        <v>39</v>
      </c>
      <c r="B11" s="5" t="s">
        <v>38</v>
      </c>
      <c r="C11" s="4">
        <v>30</v>
      </c>
      <c r="D11" s="4">
        <v>30</v>
      </c>
      <c r="E11" s="4">
        <v>33</v>
      </c>
      <c r="F11" s="4">
        <v>25</v>
      </c>
      <c r="G11" s="4">
        <v>31</v>
      </c>
      <c r="H11" s="4">
        <v>29</v>
      </c>
      <c r="I11" s="4">
        <v>27</v>
      </c>
      <c r="J11" s="4">
        <v>26</v>
      </c>
      <c r="K11" s="4">
        <v>27</v>
      </c>
      <c r="L11" s="4">
        <v>26</v>
      </c>
      <c r="M11" s="4">
        <v>28</v>
      </c>
      <c r="N11" s="4">
        <v>27</v>
      </c>
      <c r="O11" s="4">
        <v>35</v>
      </c>
      <c r="P11" s="4">
        <v>36</v>
      </c>
      <c r="Q11" s="4">
        <v>36</v>
      </c>
      <c r="R11" s="4">
        <v>34</v>
      </c>
      <c r="S11" s="4">
        <v>36</v>
      </c>
      <c r="T11" s="4">
        <v>30</v>
      </c>
      <c r="U11" s="4">
        <v>27</v>
      </c>
      <c r="V11" s="4">
        <v>24</v>
      </c>
      <c r="W11" s="4">
        <v>24</v>
      </c>
      <c r="X11" s="4">
        <v>32</v>
      </c>
      <c r="Y11" s="4">
        <v>37</v>
      </c>
      <c r="Z11" s="4">
        <v>15</v>
      </c>
      <c r="AA11" s="4">
        <v>24</v>
      </c>
      <c r="AB11" s="4">
        <v>19</v>
      </c>
      <c r="AC11" s="4">
        <v>14</v>
      </c>
    </row>
    <row r="12" spans="1:29" ht="15" customHeight="1">
      <c r="A12" s="27" t="s">
        <v>42</v>
      </c>
      <c r="B12" s="5" t="s">
        <v>38</v>
      </c>
      <c r="C12" s="6">
        <v>0.21</v>
      </c>
      <c r="D12" s="6">
        <v>0.21</v>
      </c>
      <c r="E12" s="8">
        <v>1.2</v>
      </c>
      <c r="F12" s="5" t="s">
        <v>41</v>
      </c>
      <c r="G12" s="6">
        <v>0.24</v>
      </c>
      <c r="H12" s="7">
        <v>9.2999999999999999E-2</v>
      </c>
      <c r="I12" s="6">
        <v>0.33</v>
      </c>
      <c r="J12" s="5" t="s">
        <v>41</v>
      </c>
      <c r="K12" s="5" t="s">
        <v>41</v>
      </c>
      <c r="L12" s="7">
        <v>8.5999999999999993E-2</v>
      </c>
      <c r="M12" s="5" t="s">
        <v>41</v>
      </c>
      <c r="N12" s="5" t="s">
        <v>41</v>
      </c>
      <c r="O12" s="5" t="s">
        <v>41</v>
      </c>
      <c r="P12" s="7">
        <v>7.8E-2</v>
      </c>
      <c r="Q12" s="6">
        <v>0.19</v>
      </c>
      <c r="R12" s="7">
        <v>7.8E-2</v>
      </c>
      <c r="S12" s="7">
        <v>9.2999999999999999E-2</v>
      </c>
      <c r="T12" s="5" t="s">
        <v>41</v>
      </c>
      <c r="U12" s="5" t="s">
        <v>41</v>
      </c>
      <c r="V12" s="5" t="s">
        <v>41</v>
      </c>
      <c r="W12" s="5">
        <v>7.1999999999999995E-2</v>
      </c>
      <c r="X12" s="5" t="s">
        <v>41</v>
      </c>
      <c r="Y12" s="5">
        <v>0.23</v>
      </c>
      <c r="Z12" s="5">
        <v>0.27</v>
      </c>
      <c r="AA12" s="5">
        <v>0.31</v>
      </c>
      <c r="AB12" s="5">
        <v>1.8</v>
      </c>
      <c r="AC12" s="5">
        <v>5.2999999999999999E-2</v>
      </c>
    </row>
    <row r="13" spans="1:29" ht="15" customHeight="1">
      <c r="A13" s="27" t="s">
        <v>43</v>
      </c>
      <c r="B13" s="5" t="s">
        <v>38</v>
      </c>
      <c r="C13" s="4">
        <v>34</v>
      </c>
      <c r="D13" s="4">
        <v>34</v>
      </c>
      <c r="E13" s="4">
        <v>32</v>
      </c>
      <c r="F13" s="4">
        <v>33</v>
      </c>
      <c r="G13" s="4">
        <v>41</v>
      </c>
      <c r="H13" s="4">
        <v>36</v>
      </c>
      <c r="I13" s="4">
        <v>33</v>
      </c>
      <c r="J13" s="4">
        <v>34</v>
      </c>
      <c r="K13" s="4">
        <v>35</v>
      </c>
      <c r="L13" s="4">
        <v>35</v>
      </c>
      <c r="M13" s="4">
        <v>37</v>
      </c>
      <c r="N13" s="4">
        <v>38</v>
      </c>
      <c r="O13" s="4">
        <v>31</v>
      </c>
      <c r="P13" s="4">
        <v>32</v>
      </c>
      <c r="Q13" s="4">
        <v>43</v>
      </c>
      <c r="R13" s="4">
        <v>32</v>
      </c>
      <c r="S13" s="4">
        <v>39</v>
      </c>
      <c r="T13" s="4">
        <v>29</v>
      </c>
      <c r="U13" s="4">
        <v>33</v>
      </c>
      <c r="V13" s="4">
        <v>33</v>
      </c>
      <c r="W13" s="4">
        <v>35</v>
      </c>
      <c r="X13" s="4">
        <v>35</v>
      </c>
      <c r="Y13" s="4">
        <v>33</v>
      </c>
      <c r="Z13" s="4">
        <v>23</v>
      </c>
      <c r="AA13" s="4">
        <v>31</v>
      </c>
      <c r="AB13" s="4">
        <v>29</v>
      </c>
      <c r="AC13" s="4">
        <v>21</v>
      </c>
    </row>
    <row r="14" spans="1:29" ht="15" customHeight="1">
      <c r="A14" s="27" t="s">
        <v>57</v>
      </c>
      <c r="B14" s="5" t="s">
        <v>49</v>
      </c>
      <c r="C14" s="9">
        <v>1.4</v>
      </c>
      <c r="D14" s="9">
        <v>1.4</v>
      </c>
      <c r="E14" s="9">
        <v>3.8</v>
      </c>
      <c r="F14" s="9">
        <v>2.4</v>
      </c>
      <c r="G14" s="6">
        <v>0.84</v>
      </c>
      <c r="H14" s="6">
        <v>0.67</v>
      </c>
      <c r="I14" s="6">
        <v>0.91</v>
      </c>
      <c r="J14" s="9">
        <v>1</v>
      </c>
      <c r="K14" s="6">
        <v>0.73</v>
      </c>
      <c r="L14" s="9">
        <v>1.4</v>
      </c>
      <c r="M14" s="6">
        <v>0.64</v>
      </c>
      <c r="N14" s="6">
        <v>0.77</v>
      </c>
      <c r="O14" s="9">
        <v>1.6</v>
      </c>
      <c r="P14" s="9">
        <v>1.1000000000000001</v>
      </c>
      <c r="Q14" s="9">
        <v>1.2</v>
      </c>
      <c r="R14" s="6">
        <v>0.57999999999999996</v>
      </c>
      <c r="S14" s="5" t="s">
        <v>52</v>
      </c>
      <c r="T14" s="6">
        <v>0.94</v>
      </c>
      <c r="U14" s="6">
        <v>0.89</v>
      </c>
      <c r="V14" s="6">
        <v>0.57999999999999996</v>
      </c>
      <c r="W14" s="6">
        <v>0.82</v>
      </c>
      <c r="X14" s="6" t="s">
        <v>52</v>
      </c>
      <c r="Y14" s="6">
        <v>1.1000000000000001</v>
      </c>
      <c r="Z14" s="6">
        <v>1</v>
      </c>
      <c r="AA14" s="6">
        <v>1.3</v>
      </c>
      <c r="AB14" s="6">
        <v>1.3</v>
      </c>
      <c r="AC14" s="6">
        <v>0.91</v>
      </c>
    </row>
    <row r="15" spans="1:29" ht="15" customHeight="1">
      <c r="A15" s="27" t="s">
        <v>58</v>
      </c>
      <c r="B15" s="5" t="s">
        <v>49</v>
      </c>
      <c r="C15" s="5" t="s">
        <v>52</v>
      </c>
      <c r="D15" s="5" t="s">
        <v>52</v>
      </c>
      <c r="E15" s="5" t="s">
        <v>52</v>
      </c>
      <c r="F15" s="5" t="s">
        <v>52</v>
      </c>
      <c r="G15" s="5" t="s">
        <v>52</v>
      </c>
      <c r="H15" s="5" t="s">
        <v>52</v>
      </c>
      <c r="I15" s="5" t="s">
        <v>52</v>
      </c>
      <c r="J15" s="5" t="s">
        <v>52</v>
      </c>
      <c r="K15" s="5" t="s">
        <v>52</v>
      </c>
      <c r="L15" s="5" t="s">
        <v>52</v>
      </c>
      <c r="M15" s="5" t="s">
        <v>52</v>
      </c>
      <c r="N15" s="5" t="s">
        <v>52</v>
      </c>
      <c r="O15" s="5" t="s">
        <v>52</v>
      </c>
      <c r="P15" s="5" t="s">
        <v>52</v>
      </c>
      <c r="Q15" s="5" t="s">
        <v>52</v>
      </c>
      <c r="R15" s="5" t="s">
        <v>52</v>
      </c>
      <c r="S15" s="5" t="s">
        <v>52</v>
      </c>
      <c r="T15" s="5" t="s">
        <v>52</v>
      </c>
      <c r="U15" s="5" t="s">
        <v>52</v>
      </c>
      <c r="V15" s="5" t="s">
        <v>52</v>
      </c>
      <c r="W15" s="5" t="s">
        <v>52</v>
      </c>
      <c r="X15" s="5" t="s">
        <v>52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52</v>
      </c>
    </row>
    <row r="17" spans="1:29" ht="15" customHeight="1">
      <c r="A17" s="74" t="s">
        <v>70</v>
      </c>
    </row>
    <row r="18" spans="1:29" ht="15" customHeight="1">
      <c r="A18" s="16" t="s">
        <v>71</v>
      </c>
      <c r="B18" s="23" t="s">
        <v>31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15" customHeight="1">
      <c r="A19" s="28" t="s">
        <v>39</v>
      </c>
      <c r="B19" s="5" t="s">
        <v>38</v>
      </c>
      <c r="C19" s="4">
        <v>26</v>
      </c>
      <c r="D19" s="4">
        <v>26</v>
      </c>
      <c r="E19" s="4">
        <v>25</v>
      </c>
      <c r="F19" s="4">
        <v>25</v>
      </c>
      <c r="G19" s="4">
        <v>30</v>
      </c>
      <c r="H19" s="4">
        <v>28</v>
      </c>
      <c r="I19" s="4">
        <v>29</v>
      </c>
      <c r="J19" s="4">
        <v>28</v>
      </c>
      <c r="K19" s="4">
        <v>28</v>
      </c>
      <c r="L19" s="4">
        <v>32</v>
      </c>
      <c r="M19" s="4">
        <v>32</v>
      </c>
      <c r="N19" s="4">
        <v>32</v>
      </c>
      <c r="O19" s="4">
        <v>27</v>
      </c>
      <c r="P19" s="4">
        <v>28</v>
      </c>
      <c r="Q19" s="4">
        <v>33</v>
      </c>
      <c r="R19" s="4">
        <v>25</v>
      </c>
      <c r="S19" s="4">
        <v>29</v>
      </c>
      <c r="T19" s="4">
        <v>26</v>
      </c>
      <c r="U19" s="4">
        <v>29</v>
      </c>
      <c r="V19" s="4">
        <v>28</v>
      </c>
      <c r="W19" s="4">
        <v>28</v>
      </c>
      <c r="X19" s="4">
        <v>30</v>
      </c>
      <c r="Y19" s="4">
        <v>26</v>
      </c>
      <c r="Z19" s="4">
        <v>24</v>
      </c>
      <c r="AA19" s="4">
        <v>25</v>
      </c>
      <c r="AB19" s="4">
        <v>31</v>
      </c>
      <c r="AC19" s="4">
        <v>24</v>
      </c>
    </row>
    <row r="20" spans="1:29" ht="15" customHeight="1">
      <c r="A20" s="28" t="s">
        <v>42</v>
      </c>
      <c r="B20" s="5" t="s">
        <v>38</v>
      </c>
      <c r="C20" s="6">
        <v>0.19</v>
      </c>
      <c r="D20" s="6">
        <v>0.19</v>
      </c>
      <c r="E20" s="6">
        <v>0.33</v>
      </c>
      <c r="F20" s="5" t="s">
        <v>41</v>
      </c>
      <c r="G20" s="6">
        <v>0.34</v>
      </c>
      <c r="H20" s="6">
        <v>0.11</v>
      </c>
      <c r="I20" s="6">
        <v>0.31</v>
      </c>
      <c r="J20" s="5" t="s">
        <v>41</v>
      </c>
      <c r="K20" s="5" t="s">
        <v>41</v>
      </c>
      <c r="L20" s="7">
        <v>7.8E-2</v>
      </c>
      <c r="M20" s="6">
        <v>0.4</v>
      </c>
      <c r="N20" s="5" t="s">
        <v>41</v>
      </c>
      <c r="O20" s="5" t="s">
        <v>41</v>
      </c>
      <c r="P20" s="14">
        <v>0.65</v>
      </c>
      <c r="Q20" s="6">
        <v>0.16</v>
      </c>
      <c r="R20" s="7">
        <v>5.2999999999999999E-2</v>
      </c>
      <c r="S20" s="5" t="s">
        <v>41</v>
      </c>
      <c r="T20" s="5" t="s">
        <v>41</v>
      </c>
      <c r="U20" s="5" t="s">
        <v>41</v>
      </c>
      <c r="V20" s="5">
        <v>7.1999999999999995E-2</v>
      </c>
      <c r="W20" s="5" t="s">
        <v>41</v>
      </c>
      <c r="X20" s="5" t="s">
        <v>41</v>
      </c>
      <c r="Y20" s="5">
        <v>0.11</v>
      </c>
      <c r="Z20" s="5">
        <v>0.12</v>
      </c>
      <c r="AA20" s="5" t="s">
        <v>41</v>
      </c>
      <c r="AB20" s="5">
        <v>1.6</v>
      </c>
      <c r="AC20" s="5">
        <v>5.0999999999999997E-2</v>
      </c>
    </row>
    <row r="21" spans="1:29" ht="15" customHeight="1">
      <c r="A21" s="28" t="s">
        <v>43</v>
      </c>
      <c r="B21" s="5" t="s">
        <v>38</v>
      </c>
      <c r="C21" s="4">
        <v>64</v>
      </c>
      <c r="D21" s="4">
        <v>64</v>
      </c>
      <c r="E21" s="4">
        <v>65</v>
      </c>
      <c r="F21" s="4">
        <v>60</v>
      </c>
      <c r="G21" s="4">
        <v>81</v>
      </c>
      <c r="H21" s="4">
        <v>70</v>
      </c>
      <c r="I21" s="4">
        <v>67</v>
      </c>
      <c r="J21" s="4">
        <v>60</v>
      </c>
      <c r="K21" s="4">
        <v>64</v>
      </c>
      <c r="L21" s="4">
        <v>64</v>
      </c>
      <c r="M21" s="4">
        <v>70</v>
      </c>
      <c r="N21" s="4">
        <v>66</v>
      </c>
      <c r="O21" s="4">
        <v>64</v>
      </c>
      <c r="P21" s="4">
        <v>65</v>
      </c>
      <c r="Q21" s="4">
        <v>61</v>
      </c>
      <c r="R21" s="4">
        <v>67</v>
      </c>
      <c r="S21" s="4">
        <v>70</v>
      </c>
      <c r="T21" s="4">
        <v>59</v>
      </c>
      <c r="U21" s="4">
        <v>27</v>
      </c>
      <c r="V21" s="4">
        <v>63</v>
      </c>
      <c r="W21" s="4">
        <v>63</v>
      </c>
      <c r="X21" s="4">
        <v>64</v>
      </c>
      <c r="Y21" s="4">
        <v>61</v>
      </c>
      <c r="Z21" s="4">
        <v>68</v>
      </c>
      <c r="AA21" s="4">
        <v>68</v>
      </c>
      <c r="AB21" s="4">
        <v>73</v>
      </c>
      <c r="AC21" s="4">
        <v>56</v>
      </c>
    </row>
    <row r="22" spans="1:29" ht="15" customHeight="1">
      <c r="A22" s="28" t="s">
        <v>57</v>
      </c>
      <c r="B22" s="5" t="s">
        <v>49</v>
      </c>
      <c r="C22" s="9">
        <v>4.7</v>
      </c>
      <c r="D22" s="9">
        <v>4.7</v>
      </c>
      <c r="E22" s="9">
        <v>6.8</v>
      </c>
      <c r="F22" s="9">
        <v>6.5</v>
      </c>
      <c r="G22" s="9">
        <v>2</v>
      </c>
      <c r="H22" s="9">
        <v>1.3</v>
      </c>
      <c r="I22" s="9">
        <v>1.4</v>
      </c>
      <c r="J22" s="9">
        <v>1.5</v>
      </c>
      <c r="K22" s="9">
        <v>1.7</v>
      </c>
      <c r="L22" s="9">
        <v>1.9</v>
      </c>
      <c r="M22" s="9">
        <v>1.5</v>
      </c>
      <c r="N22" s="9">
        <v>1.3</v>
      </c>
      <c r="O22" s="6">
        <v>0.99</v>
      </c>
      <c r="P22" s="6">
        <v>0.86</v>
      </c>
      <c r="Q22" s="9">
        <v>1.4</v>
      </c>
      <c r="R22" s="6">
        <v>0.83</v>
      </c>
      <c r="S22" s="6">
        <v>0.7</v>
      </c>
      <c r="T22" s="9">
        <v>1</v>
      </c>
      <c r="U22" s="9">
        <v>1.5</v>
      </c>
      <c r="V22" s="9">
        <v>1.2</v>
      </c>
      <c r="W22" s="9">
        <v>1.1000000000000001</v>
      </c>
      <c r="X22" s="9">
        <v>0.65</v>
      </c>
      <c r="Y22" s="9">
        <v>1.3</v>
      </c>
      <c r="Z22" s="9">
        <v>1.3</v>
      </c>
      <c r="AA22" s="9">
        <v>0.88</v>
      </c>
      <c r="AB22" s="9">
        <v>1.8</v>
      </c>
      <c r="AC22" s="9">
        <v>1.8</v>
      </c>
    </row>
    <row r="23" spans="1:29" ht="15" customHeight="1">
      <c r="A23" s="28" t="s">
        <v>58</v>
      </c>
      <c r="B23" s="5" t="s">
        <v>49</v>
      </c>
      <c r="C23" s="5" t="s">
        <v>52</v>
      </c>
      <c r="D23" s="5" t="s">
        <v>52</v>
      </c>
      <c r="E23" s="5" t="s">
        <v>52</v>
      </c>
      <c r="F23" s="5" t="s">
        <v>52</v>
      </c>
      <c r="G23" s="5" t="s">
        <v>52</v>
      </c>
      <c r="H23" s="5" t="s">
        <v>52</v>
      </c>
      <c r="I23" s="5" t="s">
        <v>52</v>
      </c>
      <c r="J23" s="5" t="s">
        <v>52</v>
      </c>
      <c r="K23" s="5" t="s">
        <v>52</v>
      </c>
      <c r="L23" s="5" t="s">
        <v>52</v>
      </c>
      <c r="M23" s="5" t="s">
        <v>52</v>
      </c>
      <c r="N23" s="5" t="s">
        <v>52</v>
      </c>
      <c r="O23" s="5" t="s">
        <v>52</v>
      </c>
      <c r="P23" s="5" t="s">
        <v>52</v>
      </c>
      <c r="Q23" s="5" t="s">
        <v>52</v>
      </c>
      <c r="R23" s="5" t="s">
        <v>52</v>
      </c>
      <c r="S23" s="5" t="s">
        <v>52</v>
      </c>
      <c r="T23" s="5" t="s">
        <v>52</v>
      </c>
      <c r="U23" s="5" t="s">
        <v>52</v>
      </c>
      <c r="V23" s="5" t="s">
        <v>52</v>
      </c>
      <c r="W23" s="5" t="s">
        <v>52</v>
      </c>
      <c r="X23" s="5" t="s">
        <v>52</v>
      </c>
      <c r="Y23" s="5" t="s">
        <v>52</v>
      </c>
      <c r="Z23" s="5" t="s">
        <v>52</v>
      </c>
      <c r="AA23" s="5" t="s">
        <v>52</v>
      </c>
      <c r="AB23" s="5" t="s">
        <v>52</v>
      </c>
      <c r="AC23" s="5" t="s">
        <v>52</v>
      </c>
    </row>
    <row r="24" spans="1:29" ht="15" customHeight="1">
      <c r="A24" s="17"/>
      <c r="B24" s="2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ht="15" customHeight="1">
      <c r="A25" s="16" t="s">
        <v>72</v>
      </c>
      <c r="B25" s="23" t="s">
        <v>31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" customHeight="1">
      <c r="A26" s="28" t="s">
        <v>39</v>
      </c>
      <c r="B26" s="5" t="s">
        <v>38</v>
      </c>
      <c r="C26" s="4">
        <v>31</v>
      </c>
      <c r="D26" s="4">
        <v>31</v>
      </c>
      <c r="E26" s="4">
        <v>32</v>
      </c>
      <c r="F26" s="4">
        <v>31</v>
      </c>
      <c r="G26" s="4">
        <v>37</v>
      </c>
      <c r="H26" s="4">
        <v>35</v>
      </c>
      <c r="I26" s="4">
        <v>33</v>
      </c>
      <c r="J26" s="4">
        <v>32</v>
      </c>
      <c r="K26" s="4">
        <v>32</v>
      </c>
      <c r="L26" s="29">
        <v>33</v>
      </c>
      <c r="M26" s="4">
        <v>34</v>
      </c>
      <c r="N26" s="4">
        <v>32</v>
      </c>
      <c r="O26" s="4">
        <v>32</v>
      </c>
      <c r="P26" s="4">
        <v>32</v>
      </c>
      <c r="Q26" s="4">
        <v>39</v>
      </c>
      <c r="R26" s="4">
        <v>31</v>
      </c>
      <c r="S26" s="4">
        <v>35</v>
      </c>
      <c r="T26" s="4">
        <v>31</v>
      </c>
      <c r="U26" s="4">
        <v>32</v>
      </c>
      <c r="V26" s="4">
        <v>31</v>
      </c>
      <c r="W26" s="4">
        <v>32</v>
      </c>
      <c r="X26" s="4">
        <v>33</v>
      </c>
      <c r="Y26" s="4">
        <v>32</v>
      </c>
      <c r="Z26" s="4">
        <v>30</v>
      </c>
      <c r="AA26" s="4">
        <v>31</v>
      </c>
      <c r="AB26" s="4">
        <v>32</v>
      </c>
      <c r="AC26" s="4">
        <v>25</v>
      </c>
    </row>
    <row r="27" spans="1:29" ht="15" customHeight="1">
      <c r="A27" s="28" t="s">
        <v>42</v>
      </c>
      <c r="B27" s="5" t="s">
        <v>38</v>
      </c>
      <c r="C27" s="6">
        <v>0.19</v>
      </c>
      <c r="D27" s="6">
        <v>0.19</v>
      </c>
      <c r="E27" s="14">
        <v>0.64</v>
      </c>
      <c r="F27" s="7">
        <v>5.1999999999999998E-2</v>
      </c>
      <c r="G27" s="6">
        <v>0.3</v>
      </c>
      <c r="H27" s="7">
        <v>7.8E-2</v>
      </c>
      <c r="I27" s="6">
        <v>0.15</v>
      </c>
      <c r="J27" s="5" t="s">
        <v>41</v>
      </c>
      <c r="K27" s="7">
        <v>5.3999999999999999E-2</v>
      </c>
      <c r="L27" s="5" t="s">
        <v>41</v>
      </c>
      <c r="M27" s="14">
        <v>0.86</v>
      </c>
      <c r="N27" s="5" t="s">
        <v>41</v>
      </c>
      <c r="O27" s="5" t="s">
        <v>41</v>
      </c>
      <c r="P27" s="6">
        <v>0.33</v>
      </c>
      <c r="Q27" s="6">
        <v>0.16</v>
      </c>
      <c r="R27" s="7">
        <v>6.6000000000000003E-2</v>
      </c>
      <c r="S27" s="5" t="s">
        <v>41</v>
      </c>
      <c r="T27" s="5" t="s">
        <v>41</v>
      </c>
      <c r="U27" s="5" t="s">
        <v>41</v>
      </c>
      <c r="V27" s="5" t="s">
        <v>41</v>
      </c>
      <c r="W27" s="5" t="s">
        <v>41</v>
      </c>
      <c r="X27" s="7">
        <v>0.06</v>
      </c>
      <c r="Y27" s="6">
        <v>0.14000000000000001</v>
      </c>
      <c r="Z27" s="5" t="s">
        <v>41</v>
      </c>
      <c r="AA27" s="6">
        <v>0.16</v>
      </c>
      <c r="AB27" s="9">
        <v>1.9</v>
      </c>
      <c r="AC27" s="7">
        <v>5.7000000000000002E-2</v>
      </c>
    </row>
    <row r="28" spans="1:29" ht="15" customHeight="1">
      <c r="A28" s="28" t="s">
        <v>43</v>
      </c>
      <c r="B28" s="5" t="s">
        <v>38</v>
      </c>
      <c r="C28" s="4">
        <v>49</v>
      </c>
      <c r="D28" s="4">
        <v>49</v>
      </c>
      <c r="E28" s="4">
        <v>45</v>
      </c>
      <c r="F28" s="4">
        <v>44</v>
      </c>
      <c r="G28" s="4">
        <v>52</v>
      </c>
      <c r="H28" s="4">
        <v>49</v>
      </c>
      <c r="I28" s="4">
        <v>44</v>
      </c>
      <c r="J28" s="4">
        <v>46</v>
      </c>
      <c r="K28" s="4">
        <v>46</v>
      </c>
      <c r="L28" s="29">
        <v>47</v>
      </c>
      <c r="M28" s="4">
        <v>48</v>
      </c>
      <c r="N28" s="4">
        <v>44</v>
      </c>
      <c r="O28" s="4">
        <v>43</v>
      </c>
      <c r="P28" s="4">
        <v>41</v>
      </c>
      <c r="Q28" s="4">
        <v>54</v>
      </c>
      <c r="R28" s="4">
        <v>44</v>
      </c>
      <c r="S28" s="4">
        <v>50</v>
      </c>
      <c r="T28" s="4">
        <v>39</v>
      </c>
      <c r="U28" s="4">
        <v>44</v>
      </c>
      <c r="V28" s="4">
        <v>44</v>
      </c>
      <c r="W28" s="4">
        <v>46</v>
      </c>
      <c r="X28" s="4">
        <v>45</v>
      </c>
      <c r="Y28" s="4">
        <v>45</v>
      </c>
      <c r="Z28" s="4">
        <v>42</v>
      </c>
      <c r="AA28" s="4">
        <v>45</v>
      </c>
      <c r="AB28" s="4">
        <v>48</v>
      </c>
      <c r="AC28" s="4">
        <v>39</v>
      </c>
    </row>
    <row r="29" spans="1:29" ht="15" customHeight="1">
      <c r="A29" s="28" t="s">
        <v>57</v>
      </c>
      <c r="B29" s="5" t="s">
        <v>49</v>
      </c>
      <c r="C29" s="9">
        <v>4.4000000000000004</v>
      </c>
      <c r="D29" s="9">
        <v>4.4000000000000004</v>
      </c>
      <c r="E29" s="9">
        <v>5.8</v>
      </c>
      <c r="F29" s="9">
        <v>5.5</v>
      </c>
      <c r="G29" s="9">
        <v>2.1</v>
      </c>
      <c r="H29" s="9">
        <v>2.2999999999999998</v>
      </c>
      <c r="I29" s="9">
        <v>2.1</v>
      </c>
      <c r="J29" s="9">
        <v>3.5</v>
      </c>
      <c r="K29" s="9">
        <v>2.1</v>
      </c>
      <c r="L29" s="9">
        <v>2.2999999999999998</v>
      </c>
      <c r="M29" s="9">
        <v>2.1</v>
      </c>
      <c r="N29" s="9">
        <v>1.3</v>
      </c>
      <c r="O29" s="9">
        <v>1.3</v>
      </c>
      <c r="P29" s="6">
        <v>0.56000000000000005</v>
      </c>
      <c r="Q29" s="9">
        <v>1.9</v>
      </c>
      <c r="R29" s="6">
        <v>0.72</v>
      </c>
      <c r="S29" s="5" t="s">
        <v>52</v>
      </c>
      <c r="T29" s="6">
        <v>0.99</v>
      </c>
      <c r="U29" s="6">
        <v>0.76</v>
      </c>
      <c r="V29" s="9">
        <v>1.4</v>
      </c>
      <c r="W29" s="9">
        <v>1.2</v>
      </c>
      <c r="X29" s="6">
        <v>0.71</v>
      </c>
      <c r="Y29" s="6">
        <v>0.83</v>
      </c>
      <c r="Z29" s="6">
        <v>0.89</v>
      </c>
      <c r="AA29" s="6">
        <v>0.68</v>
      </c>
      <c r="AB29" s="6">
        <v>0.82</v>
      </c>
      <c r="AC29" s="5" t="s">
        <v>52</v>
      </c>
    </row>
    <row r="30" spans="1:29" ht="15" customHeight="1">
      <c r="A30" s="28" t="s">
        <v>58</v>
      </c>
      <c r="B30" s="5" t="s">
        <v>49</v>
      </c>
      <c r="C30" s="5" t="s">
        <v>52</v>
      </c>
      <c r="D30" s="5" t="s">
        <v>52</v>
      </c>
      <c r="E30" s="5" t="s">
        <v>52</v>
      </c>
      <c r="F30" s="5" t="s">
        <v>52</v>
      </c>
      <c r="G30" s="5" t="s">
        <v>52</v>
      </c>
      <c r="H30" s="5" t="s">
        <v>52</v>
      </c>
      <c r="I30" s="5" t="s">
        <v>52</v>
      </c>
      <c r="J30" s="5" t="s">
        <v>52</v>
      </c>
      <c r="K30" s="5" t="s">
        <v>52</v>
      </c>
      <c r="L30" s="5" t="s">
        <v>52</v>
      </c>
      <c r="M30" s="5" t="s">
        <v>52</v>
      </c>
      <c r="N30" s="5" t="s">
        <v>52</v>
      </c>
      <c r="O30" s="5" t="s">
        <v>52</v>
      </c>
      <c r="P30" s="5" t="s">
        <v>52</v>
      </c>
      <c r="Q30" s="5" t="s">
        <v>52</v>
      </c>
      <c r="R30" s="5" t="s">
        <v>52</v>
      </c>
      <c r="S30" s="5" t="s">
        <v>52</v>
      </c>
      <c r="T30" s="5" t="s">
        <v>52</v>
      </c>
      <c r="U30" s="5" t="s">
        <v>52</v>
      </c>
      <c r="V30" s="5" t="s">
        <v>52</v>
      </c>
      <c r="W30" s="5" t="s">
        <v>52</v>
      </c>
      <c r="X30" s="5" t="s">
        <v>52</v>
      </c>
      <c r="Y30" s="5" t="s">
        <v>52</v>
      </c>
      <c r="Z30" s="5" t="s">
        <v>52</v>
      </c>
      <c r="AA30" s="5" t="s">
        <v>52</v>
      </c>
      <c r="AB30" s="5" t="s">
        <v>52</v>
      </c>
      <c r="AC30" s="5" t="s">
        <v>52</v>
      </c>
    </row>
    <row r="33" spans="24:29" ht="15" customHeight="1">
      <c r="X33" s="3"/>
      <c r="Y33" s="12"/>
      <c r="Z33" s="12"/>
      <c r="AA33" s="12"/>
      <c r="AB33" s="12"/>
      <c r="AC33" s="12"/>
    </row>
    <row r="34" spans="24:29" ht="15" customHeight="1">
      <c r="X34" s="3"/>
      <c r="Y34" s="12"/>
      <c r="Z34" s="12"/>
      <c r="AA34" s="12"/>
      <c r="AB34" s="12"/>
      <c r="AC34" s="12"/>
    </row>
    <row r="35" spans="24:29" ht="15" customHeight="1">
      <c r="X35" s="3"/>
      <c r="Y35" s="12"/>
      <c r="Z35" s="12"/>
      <c r="AA35" s="12"/>
      <c r="AB35" s="12"/>
      <c r="AC35" s="12"/>
    </row>
    <row r="36" spans="24:29" ht="15" customHeight="1">
      <c r="X36" s="3"/>
      <c r="Y36" s="12"/>
      <c r="Z36" s="12"/>
      <c r="AA36" s="12"/>
      <c r="AB36" s="12"/>
      <c r="AC36" s="12"/>
    </row>
    <row r="37" spans="24:29" ht="15" customHeight="1">
      <c r="X37" s="3"/>
      <c r="Y37" s="12"/>
      <c r="Z37" s="12"/>
      <c r="AA37" s="12"/>
      <c r="AB37" s="12"/>
      <c r="AC37" s="12"/>
    </row>
    <row r="38" spans="24:29" ht="15" customHeight="1">
      <c r="X38" s="3"/>
      <c r="Y38" s="12"/>
      <c r="Z38" s="12"/>
      <c r="AA38" s="12"/>
      <c r="AB38" s="12"/>
      <c r="AC38" s="12"/>
    </row>
    <row r="39" spans="24:29" ht="15" customHeight="1">
      <c r="X39" s="3"/>
      <c r="Y39" s="12"/>
      <c r="Z39" s="12"/>
      <c r="AA39" s="12"/>
      <c r="AB39" s="12"/>
      <c r="AC39" s="12"/>
    </row>
    <row r="40" spans="24:29" ht="15" customHeight="1">
      <c r="X40" s="3"/>
      <c r="Y40" s="12"/>
      <c r="Z40" s="12"/>
      <c r="AA40" s="12"/>
      <c r="AB40" s="12"/>
      <c r="AC40" s="12"/>
    </row>
    <row r="41" spans="24:29" ht="15" customHeight="1">
      <c r="X41" s="3"/>
      <c r="Y41" s="12"/>
      <c r="Z41" s="12"/>
      <c r="AA41" s="12"/>
      <c r="AB41" s="12"/>
      <c r="AC41" s="12"/>
    </row>
    <row r="42" spans="24:29" ht="15" customHeight="1">
      <c r="X42" s="3"/>
      <c r="Y42" s="12"/>
      <c r="Z42" s="12"/>
      <c r="AA42" s="12"/>
      <c r="AB42" s="12"/>
      <c r="AC42" s="12"/>
    </row>
    <row r="43" spans="24:29" ht="15" customHeight="1">
      <c r="X43" s="3"/>
      <c r="Y43" s="12"/>
      <c r="Z43" s="12"/>
      <c r="AA43" s="12"/>
      <c r="AB43" s="12"/>
      <c r="AC43" s="12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41E1-992A-4A77-92CD-D57F9BC96975}">
  <dimension ref="A1:AI7"/>
  <sheetViews>
    <sheetView zoomScaleNormal="100" workbookViewId="0"/>
  </sheetViews>
  <sheetFormatPr defaultRowHeight="12.95"/>
  <cols>
    <col min="1" max="1" width="11.85546875" style="11" customWidth="1"/>
    <col min="2" max="32" width="11.140625" style="18" customWidth="1"/>
    <col min="33" max="33" width="10" style="18" customWidth="1"/>
    <col min="34" max="34" width="13.5703125" style="18" customWidth="1"/>
    <col min="35" max="35" width="9.140625" style="18" customWidth="1"/>
    <col min="36" max="52" width="11.140625" style="12" customWidth="1"/>
    <col min="53" max="16384" width="9.140625" style="12"/>
  </cols>
  <sheetData>
    <row r="1" spans="1:35">
      <c r="A1" s="45" t="s">
        <v>39</v>
      </c>
    </row>
    <row r="2" spans="1:35" s="41" customFormat="1" ht="25.7">
      <c r="B2" s="40">
        <v>44620</v>
      </c>
      <c r="C2" s="40">
        <v>44642</v>
      </c>
      <c r="D2" s="40">
        <v>44664</v>
      </c>
      <c r="E2" s="40">
        <v>44712</v>
      </c>
      <c r="F2" s="40">
        <v>44728</v>
      </c>
      <c r="G2" s="40">
        <v>44755</v>
      </c>
      <c r="H2" s="40">
        <v>44785</v>
      </c>
      <c r="I2" s="40">
        <v>44830</v>
      </c>
      <c r="J2" s="40">
        <v>44851</v>
      </c>
      <c r="K2" s="40">
        <v>44887</v>
      </c>
      <c r="L2" s="40">
        <v>44911</v>
      </c>
      <c r="M2" s="40">
        <v>44936</v>
      </c>
      <c r="N2" s="40">
        <v>44985</v>
      </c>
      <c r="O2" s="40">
        <v>44999</v>
      </c>
      <c r="P2" s="40">
        <v>45020</v>
      </c>
      <c r="Q2" s="40">
        <v>45048</v>
      </c>
      <c r="R2" s="40">
        <v>45082</v>
      </c>
      <c r="S2" s="40">
        <v>45110</v>
      </c>
      <c r="T2" s="48" t="s">
        <v>14</v>
      </c>
      <c r="U2" s="48" t="s">
        <v>15</v>
      </c>
      <c r="V2" s="48" t="s">
        <v>16</v>
      </c>
      <c r="W2" s="48" t="s">
        <v>17</v>
      </c>
      <c r="X2" s="48" t="s">
        <v>18</v>
      </c>
      <c r="Y2" s="48" t="s">
        <v>19</v>
      </c>
      <c r="Z2" s="48" t="s">
        <v>20</v>
      </c>
      <c r="AA2" s="48" t="s">
        <v>21</v>
      </c>
      <c r="AB2" s="48" t="s">
        <v>22</v>
      </c>
      <c r="AC2" s="40" t="s">
        <v>32</v>
      </c>
      <c r="AD2" s="40" t="s">
        <v>33</v>
      </c>
      <c r="AE2" s="40" t="s">
        <v>34</v>
      </c>
      <c r="AF2" s="40" t="s">
        <v>73</v>
      </c>
      <c r="AG2" s="40" t="s">
        <v>74</v>
      </c>
      <c r="AH2" s="40" t="s">
        <v>75</v>
      </c>
      <c r="AI2" s="43" t="s">
        <v>31</v>
      </c>
    </row>
    <row r="3" spans="1:35">
      <c r="A3" s="44" t="s">
        <v>28</v>
      </c>
      <c r="B3" s="4">
        <v>29</v>
      </c>
      <c r="C3" s="4">
        <v>29</v>
      </c>
      <c r="D3" s="4">
        <v>35</v>
      </c>
      <c r="E3" s="4">
        <v>30</v>
      </c>
      <c r="F3" s="4">
        <v>32</v>
      </c>
      <c r="G3" s="4">
        <v>35</v>
      </c>
      <c r="H3" s="4">
        <v>30</v>
      </c>
      <c r="I3" s="4">
        <v>29</v>
      </c>
      <c r="J3" s="4">
        <v>28</v>
      </c>
      <c r="K3" s="4">
        <v>27</v>
      </c>
      <c r="L3" s="4">
        <v>30</v>
      </c>
      <c r="M3" s="4">
        <v>28</v>
      </c>
      <c r="N3" s="4">
        <v>30</v>
      </c>
      <c r="O3" s="4">
        <v>29</v>
      </c>
      <c r="P3" s="4">
        <v>31</v>
      </c>
      <c r="Q3" s="4">
        <v>25</v>
      </c>
      <c r="R3" s="4">
        <v>31</v>
      </c>
      <c r="S3" s="4">
        <v>28</v>
      </c>
      <c r="T3" s="77">
        <v>27</v>
      </c>
      <c r="U3" s="77">
        <v>29</v>
      </c>
      <c r="V3" s="77">
        <v>29</v>
      </c>
      <c r="W3" s="77">
        <v>29</v>
      </c>
      <c r="X3" s="77">
        <v>29</v>
      </c>
      <c r="Y3" s="77">
        <v>27</v>
      </c>
      <c r="Z3" s="77">
        <v>29</v>
      </c>
      <c r="AA3" s="77">
        <v>29</v>
      </c>
      <c r="AB3" s="77">
        <v>20</v>
      </c>
      <c r="AC3" s="4">
        <f>MIN(B3:AB3)</f>
        <v>20</v>
      </c>
      <c r="AD3" s="4">
        <f>MAX(B3:AB3)</f>
        <v>35</v>
      </c>
      <c r="AE3" s="4">
        <f>AVERAGE(B3:AB3)</f>
        <v>29.037037037037038</v>
      </c>
      <c r="AF3" s="6">
        <f>STDEV(B3:AB3)</f>
        <v>2.8077020645344266</v>
      </c>
      <c r="AG3" s="9">
        <f>SUM(AE3+(AF3*2))</f>
        <v>34.652441166105888</v>
      </c>
      <c r="AH3" s="9">
        <f t="shared" ref="AH3:AH4" si="0">SUM(AE3+(AF3*3))</f>
        <v>37.46014323064032</v>
      </c>
      <c r="AI3" s="5" t="s">
        <v>38</v>
      </c>
    </row>
    <row r="4" spans="1:35" ht="15.75" customHeight="1">
      <c r="A4" s="45" t="s">
        <v>64</v>
      </c>
      <c r="B4" s="4">
        <v>30</v>
      </c>
      <c r="C4" s="4">
        <v>30</v>
      </c>
      <c r="D4" s="4">
        <v>33</v>
      </c>
      <c r="E4" s="4">
        <v>25</v>
      </c>
      <c r="F4" s="4">
        <v>31</v>
      </c>
      <c r="G4" s="4">
        <v>29</v>
      </c>
      <c r="H4" s="4">
        <v>27</v>
      </c>
      <c r="I4" s="4">
        <v>26</v>
      </c>
      <c r="J4" s="4">
        <v>27</v>
      </c>
      <c r="K4" s="4">
        <v>26</v>
      </c>
      <c r="L4" s="4">
        <v>28</v>
      </c>
      <c r="M4" s="4">
        <v>27</v>
      </c>
      <c r="N4" s="4">
        <v>35</v>
      </c>
      <c r="O4" s="4">
        <v>36</v>
      </c>
      <c r="P4" s="4">
        <v>36</v>
      </c>
      <c r="Q4" s="4">
        <v>34</v>
      </c>
      <c r="R4" s="4">
        <v>36</v>
      </c>
      <c r="S4" s="4">
        <v>30</v>
      </c>
      <c r="T4" s="4">
        <v>27</v>
      </c>
      <c r="U4" s="4">
        <v>24</v>
      </c>
      <c r="V4" s="4">
        <v>24</v>
      </c>
      <c r="W4" s="4">
        <v>32</v>
      </c>
      <c r="X4" s="4">
        <v>37</v>
      </c>
      <c r="Y4" s="4">
        <v>15</v>
      </c>
      <c r="Z4" s="4">
        <v>24</v>
      </c>
      <c r="AA4" s="4">
        <v>19</v>
      </c>
      <c r="AB4" s="4">
        <v>14</v>
      </c>
      <c r="AC4" s="4">
        <f t="shared" ref="AC4:AC6" si="1">MIN(B4:AB4)</f>
        <v>14</v>
      </c>
      <c r="AD4" s="4">
        <f t="shared" ref="AD4:AD6" si="2">MAX(B4:AB4)</f>
        <v>37</v>
      </c>
      <c r="AE4" s="4">
        <f t="shared" ref="AE4:AE6" si="3">AVERAGE(B4:AB4)</f>
        <v>28.222222222222221</v>
      </c>
      <c r="AF4" s="6">
        <f t="shared" ref="AF4:AF6" si="4">STDEV(B4:AB4)</f>
        <v>5.9957249727383255</v>
      </c>
      <c r="AG4" s="9">
        <f>SUM(AE4+(AF4*2))</f>
        <v>40.213672167698874</v>
      </c>
      <c r="AH4" s="9">
        <f t="shared" si="0"/>
        <v>46.209397140437197</v>
      </c>
      <c r="AI4" s="5" t="s">
        <v>38</v>
      </c>
    </row>
    <row r="5" spans="1:35">
      <c r="A5" s="46" t="s">
        <v>71</v>
      </c>
      <c r="B5" s="4">
        <v>26</v>
      </c>
      <c r="C5" s="4">
        <v>26</v>
      </c>
      <c r="D5" s="4">
        <v>25</v>
      </c>
      <c r="E5" s="4">
        <v>25</v>
      </c>
      <c r="F5" s="4">
        <v>30</v>
      </c>
      <c r="G5" s="4">
        <v>28</v>
      </c>
      <c r="H5" s="4">
        <v>29</v>
      </c>
      <c r="I5" s="4">
        <v>28</v>
      </c>
      <c r="J5" s="4">
        <v>28</v>
      </c>
      <c r="K5" s="4">
        <v>32</v>
      </c>
      <c r="L5" s="4">
        <v>32</v>
      </c>
      <c r="M5" s="4">
        <v>32</v>
      </c>
      <c r="N5" s="4">
        <v>27</v>
      </c>
      <c r="O5" s="4">
        <v>28</v>
      </c>
      <c r="P5" s="4">
        <v>33</v>
      </c>
      <c r="Q5" s="4">
        <v>25</v>
      </c>
      <c r="R5" s="4">
        <v>29</v>
      </c>
      <c r="S5" s="4">
        <v>26</v>
      </c>
      <c r="T5" s="4">
        <v>29</v>
      </c>
      <c r="U5" s="4">
        <v>28</v>
      </c>
      <c r="V5" s="4">
        <v>28</v>
      </c>
      <c r="W5" s="4">
        <v>30</v>
      </c>
      <c r="X5" s="4">
        <v>26</v>
      </c>
      <c r="Y5" s="4">
        <v>24</v>
      </c>
      <c r="Z5" s="4">
        <v>25</v>
      </c>
      <c r="AA5" s="4">
        <v>31</v>
      </c>
      <c r="AB5" s="4">
        <v>24</v>
      </c>
      <c r="AC5" s="4">
        <f t="shared" si="1"/>
        <v>24</v>
      </c>
      <c r="AD5" s="4">
        <f t="shared" si="2"/>
        <v>33</v>
      </c>
      <c r="AE5" s="4">
        <f t="shared" si="3"/>
        <v>27.925925925925927</v>
      </c>
      <c r="AF5" s="6">
        <f t="shared" si="4"/>
        <v>2.6154265121497566</v>
      </c>
      <c r="AG5" s="9">
        <f>SUM(AE5+(AF5*3))</f>
        <v>35.772205462375197</v>
      </c>
      <c r="AH5" s="9">
        <f>SUM(AE5+(AF5*5))</f>
        <v>41.003058486674711</v>
      </c>
      <c r="AI5" s="5" t="s">
        <v>38</v>
      </c>
    </row>
    <row r="6" spans="1:35">
      <c r="A6" s="46" t="s">
        <v>72</v>
      </c>
      <c r="B6" s="4">
        <v>31</v>
      </c>
      <c r="C6" s="4">
        <v>31</v>
      </c>
      <c r="D6" s="4">
        <v>32</v>
      </c>
      <c r="E6" s="4">
        <v>31</v>
      </c>
      <c r="F6" s="4">
        <v>37</v>
      </c>
      <c r="G6" s="4">
        <v>35</v>
      </c>
      <c r="H6" s="4">
        <v>33</v>
      </c>
      <c r="I6" s="4">
        <v>32</v>
      </c>
      <c r="J6" s="4">
        <v>32</v>
      </c>
      <c r="K6" s="29">
        <v>33</v>
      </c>
      <c r="L6" s="4">
        <v>34</v>
      </c>
      <c r="M6" s="4">
        <v>32</v>
      </c>
      <c r="N6" s="4">
        <v>32</v>
      </c>
      <c r="O6" s="4">
        <v>32</v>
      </c>
      <c r="P6" s="4">
        <v>39</v>
      </c>
      <c r="Q6" s="4">
        <v>31</v>
      </c>
      <c r="R6" s="4">
        <v>35</v>
      </c>
      <c r="S6" s="4">
        <v>31</v>
      </c>
      <c r="T6" s="4">
        <v>32</v>
      </c>
      <c r="U6" s="4">
        <v>31</v>
      </c>
      <c r="V6" s="4">
        <v>32</v>
      </c>
      <c r="W6" s="4">
        <v>33</v>
      </c>
      <c r="X6" s="4">
        <v>32</v>
      </c>
      <c r="Y6" s="4">
        <v>30</v>
      </c>
      <c r="Z6" s="4">
        <v>31</v>
      </c>
      <c r="AA6" s="4">
        <v>32</v>
      </c>
      <c r="AB6" s="4">
        <v>25</v>
      </c>
      <c r="AC6" s="4">
        <f t="shared" si="1"/>
        <v>25</v>
      </c>
      <c r="AD6" s="4">
        <f t="shared" si="2"/>
        <v>39</v>
      </c>
      <c r="AE6" s="4">
        <f t="shared" si="3"/>
        <v>32.25925925925926</v>
      </c>
      <c r="AF6" s="6">
        <f t="shared" si="4"/>
        <v>2.4587769409981144</v>
      </c>
      <c r="AG6" s="9">
        <f>SUM(AE6+(AF6*2))</f>
        <v>37.176813141255487</v>
      </c>
      <c r="AH6" s="9">
        <f>SUM(AE6+(AF6*5))</f>
        <v>44.553143964249827</v>
      </c>
      <c r="AI6" s="5" t="s">
        <v>38</v>
      </c>
    </row>
    <row r="7" spans="1:35">
      <c r="A7" s="48" t="s">
        <v>76</v>
      </c>
      <c r="B7" s="47">
        <f t="shared" ref="B7:S7" si="5">SUM($AH$7)</f>
        <v>42.778101225462265</v>
      </c>
      <c r="C7" s="47">
        <f t="shared" si="5"/>
        <v>42.778101225462265</v>
      </c>
      <c r="D7" s="47">
        <f t="shared" si="5"/>
        <v>42.778101225462265</v>
      </c>
      <c r="E7" s="47">
        <f t="shared" si="5"/>
        <v>42.778101225462265</v>
      </c>
      <c r="F7" s="47">
        <f t="shared" si="5"/>
        <v>42.778101225462265</v>
      </c>
      <c r="G7" s="47">
        <f t="shared" si="5"/>
        <v>42.778101225462265</v>
      </c>
      <c r="H7" s="47">
        <f t="shared" si="5"/>
        <v>42.778101225462265</v>
      </c>
      <c r="I7" s="47">
        <f t="shared" si="5"/>
        <v>42.778101225462265</v>
      </c>
      <c r="J7" s="47">
        <f t="shared" si="5"/>
        <v>42.778101225462265</v>
      </c>
      <c r="K7" s="47">
        <f t="shared" si="5"/>
        <v>42.778101225462265</v>
      </c>
      <c r="L7" s="47">
        <f t="shared" si="5"/>
        <v>42.778101225462265</v>
      </c>
      <c r="M7" s="47">
        <f t="shared" si="5"/>
        <v>42.778101225462265</v>
      </c>
      <c r="N7" s="47">
        <f t="shared" si="5"/>
        <v>42.778101225462265</v>
      </c>
      <c r="O7" s="47">
        <f t="shared" si="5"/>
        <v>42.778101225462265</v>
      </c>
      <c r="P7" s="47">
        <f t="shared" si="5"/>
        <v>42.778101225462265</v>
      </c>
      <c r="Q7" s="47">
        <f t="shared" si="5"/>
        <v>42.778101225462265</v>
      </c>
      <c r="R7" s="47">
        <f t="shared" si="5"/>
        <v>42.778101225462265</v>
      </c>
      <c r="S7" s="47">
        <f t="shared" si="5"/>
        <v>42.778101225462265</v>
      </c>
      <c r="T7" s="47">
        <f t="shared" ref="T7:AB7" si="6">SUM($AH$7)</f>
        <v>42.778101225462265</v>
      </c>
      <c r="U7" s="47">
        <f t="shared" si="6"/>
        <v>42.778101225462265</v>
      </c>
      <c r="V7" s="47">
        <f t="shared" si="6"/>
        <v>42.778101225462265</v>
      </c>
      <c r="W7" s="47">
        <f t="shared" si="6"/>
        <v>42.778101225462265</v>
      </c>
      <c r="X7" s="47">
        <f t="shared" si="6"/>
        <v>42.778101225462265</v>
      </c>
      <c r="Y7" s="47">
        <f t="shared" si="6"/>
        <v>42.778101225462265</v>
      </c>
      <c r="Z7" s="47">
        <f t="shared" si="6"/>
        <v>42.778101225462265</v>
      </c>
      <c r="AA7" s="47">
        <f t="shared" si="6"/>
        <v>42.778101225462265</v>
      </c>
      <c r="AB7" s="47">
        <f t="shared" si="6"/>
        <v>42.778101225462265</v>
      </c>
      <c r="AG7" s="42">
        <f>AVERAGE(AG5:AG6)</f>
        <v>36.474509301815345</v>
      </c>
      <c r="AH7" s="42">
        <f>AVERAGE(AH5:AH6)</f>
        <v>42.778101225462265</v>
      </c>
    </row>
  </sheetData>
  <pageMargins left="0.7" right="0.7" top="0.75" bottom="0.75" header="0.3" footer="0.3"/>
  <ignoredErrors>
    <ignoredError sqref="AG5:AG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1B5B-4333-4116-8D04-C220D135A32B}">
  <dimension ref="A1:AI12"/>
  <sheetViews>
    <sheetView zoomScale="120" zoomScaleNormal="120" workbookViewId="0"/>
  </sheetViews>
  <sheetFormatPr defaultRowHeight="12.95"/>
  <cols>
    <col min="1" max="1" width="22.85546875" style="11" customWidth="1"/>
    <col min="2" max="32" width="11.140625" style="18" customWidth="1"/>
    <col min="33" max="33" width="16.140625" style="18" customWidth="1"/>
    <col min="34" max="34" width="21.7109375" style="18" customWidth="1"/>
    <col min="35" max="35" width="9.140625" style="18" customWidth="1"/>
    <col min="36" max="52" width="11.140625" style="12" customWidth="1"/>
    <col min="53" max="16384" width="9.140625" style="12"/>
  </cols>
  <sheetData>
    <row r="1" spans="1:35" ht="18" customHeight="1">
      <c r="A1" s="52" t="s">
        <v>42</v>
      </c>
    </row>
    <row r="2" spans="1:35" s="41" customFormat="1" ht="18" customHeight="1">
      <c r="B2" s="40">
        <v>44620</v>
      </c>
      <c r="C2" s="40">
        <v>44642</v>
      </c>
      <c r="D2" s="40">
        <v>44664</v>
      </c>
      <c r="E2" s="40">
        <v>44712</v>
      </c>
      <c r="F2" s="40">
        <v>44728</v>
      </c>
      <c r="G2" s="40">
        <v>44755</v>
      </c>
      <c r="H2" s="40">
        <v>44785</v>
      </c>
      <c r="I2" s="40">
        <v>44830</v>
      </c>
      <c r="J2" s="40">
        <v>44851</v>
      </c>
      <c r="K2" s="40">
        <v>44887</v>
      </c>
      <c r="L2" s="40">
        <v>44911</v>
      </c>
      <c r="M2" s="40">
        <v>44936</v>
      </c>
      <c r="N2" s="40">
        <v>44985</v>
      </c>
      <c r="O2" s="40">
        <v>44999</v>
      </c>
      <c r="P2" s="40">
        <v>45020</v>
      </c>
      <c r="Q2" s="40">
        <v>45048</v>
      </c>
      <c r="R2" s="40">
        <v>45082</v>
      </c>
      <c r="S2" s="40">
        <v>45110</v>
      </c>
      <c r="T2" s="48" t="s">
        <v>14</v>
      </c>
      <c r="U2" s="48" t="s">
        <v>15</v>
      </c>
      <c r="V2" s="48" t="s">
        <v>16</v>
      </c>
      <c r="W2" s="48" t="s">
        <v>17</v>
      </c>
      <c r="X2" s="48" t="s">
        <v>18</v>
      </c>
      <c r="Y2" s="48" t="s">
        <v>19</v>
      </c>
      <c r="Z2" s="48" t="s">
        <v>20</v>
      </c>
      <c r="AA2" s="48" t="s">
        <v>21</v>
      </c>
      <c r="AB2" s="48" t="s">
        <v>22</v>
      </c>
      <c r="AC2" s="40" t="s">
        <v>32</v>
      </c>
      <c r="AD2" s="40" t="s">
        <v>33</v>
      </c>
      <c r="AE2" s="40" t="s">
        <v>34</v>
      </c>
      <c r="AF2" s="40" t="s">
        <v>73</v>
      </c>
      <c r="AG2" s="40" t="s">
        <v>74</v>
      </c>
      <c r="AH2" s="40" t="s">
        <v>75</v>
      </c>
      <c r="AI2" s="43" t="s">
        <v>31</v>
      </c>
    </row>
    <row r="3" spans="1:35" ht="18" customHeight="1">
      <c r="A3" s="44" t="s">
        <v>28</v>
      </c>
      <c r="B3" s="6">
        <v>0.3</v>
      </c>
      <c r="C3" s="6">
        <v>0.3</v>
      </c>
      <c r="D3" s="6">
        <v>0.48</v>
      </c>
      <c r="E3" s="6">
        <v>0.1</v>
      </c>
      <c r="F3" s="6">
        <v>0.31</v>
      </c>
      <c r="G3" s="6">
        <v>0.12</v>
      </c>
      <c r="H3" s="6">
        <v>0.24</v>
      </c>
      <c r="I3" s="5" t="s">
        <v>41</v>
      </c>
      <c r="J3" s="5" t="s">
        <v>41</v>
      </c>
      <c r="K3" s="7">
        <v>8.5999999999999993E-2</v>
      </c>
      <c r="L3" s="78"/>
      <c r="M3" s="5" t="s">
        <v>41</v>
      </c>
      <c r="N3" s="5" t="s">
        <v>41</v>
      </c>
      <c r="O3" s="6">
        <v>0.2</v>
      </c>
      <c r="P3" s="6">
        <v>0.19</v>
      </c>
      <c r="Q3" s="5" t="s">
        <v>41</v>
      </c>
      <c r="R3" s="5" t="s">
        <v>41</v>
      </c>
      <c r="S3" s="5" t="s">
        <v>41</v>
      </c>
      <c r="T3" s="5" t="s">
        <v>41</v>
      </c>
      <c r="U3" s="7">
        <v>8.5999999999999993E-2</v>
      </c>
      <c r="V3" s="7">
        <v>5.8999999999999997E-2</v>
      </c>
      <c r="W3" s="6">
        <v>0.14000000000000001</v>
      </c>
      <c r="X3" s="6">
        <v>0.14000000000000001</v>
      </c>
      <c r="Y3" s="5" t="s">
        <v>41</v>
      </c>
      <c r="Z3" s="6">
        <v>0.21</v>
      </c>
      <c r="AA3" s="78"/>
      <c r="AB3" s="7">
        <v>7.1999999999999995E-2</v>
      </c>
      <c r="AC3" s="6">
        <f>MIN(B3:AB3)</f>
        <v>5.8999999999999997E-2</v>
      </c>
      <c r="AD3" s="6">
        <f>MAX(B3:AB3)</f>
        <v>0.48</v>
      </c>
      <c r="AE3" s="6">
        <f>AVERAGE(K3:AB3)</f>
        <v>0.13144444444444445</v>
      </c>
      <c r="AF3" s="6">
        <f>STDEV(B3:AA3)</f>
        <v>0.11391462968882803</v>
      </c>
      <c r="AG3" s="6">
        <f>SUM(AE3+(AF3*2))</f>
        <v>0.3592737038221005</v>
      </c>
      <c r="AH3" s="6">
        <f>SUM(AE3+(AF3*4))</f>
        <v>0.58710296319975652</v>
      </c>
      <c r="AI3" s="5" t="s">
        <v>38</v>
      </c>
    </row>
    <row r="4" spans="1:35" ht="18" customHeight="1">
      <c r="A4" s="45" t="s">
        <v>64</v>
      </c>
      <c r="B4" s="6">
        <v>0.21</v>
      </c>
      <c r="C4" s="6">
        <v>0.21</v>
      </c>
      <c r="D4" s="78"/>
      <c r="E4" s="5" t="s">
        <v>41</v>
      </c>
      <c r="F4" s="6">
        <v>0.24</v>
      </c>
      <c r="G4" s="7">
        <v>9.2999999999999999E-2</v>
      </c>
      <c r="H4" s="6">
        <v>0.33</v>
      </c>
      <c r="I4" s="5" t="s">
        <v>41</v>
      </c>
      <c r="J4" s="5" t="s">
        <v>41</v>
      </c>
      <c r="K4" s="7">
        <v>8.5999999999999993E-2</v>
      </c>
      <c r="L4" s="5" t="s">
        <v>41</v>
      </c>
      <c r="M4" s="5" t="s">
        <v>41</v>
      </c>
      <c r="N4" s="5" t="s">
        <v>41</v>
      </c>
      <c r="O4" s="7">
        <v>7.8E-2</v>
      </c>
      <c r="P4" s="6">
        <v>0.19</v>
      </c>
      <c r="Q4" s="7">
        <v>7.8E-2</v>
      </c>
      <c r="R4" s="7">
        <v>9.2999999999999999E-2</v>
      </c>
      <c r="S4" s="5" t="s">
        <v>41</v>
      </c>
      <c r="T4" s="5" t="s">
        <v>41</v>
      </c>
      <c r="U4" s="5" t="s">
        <v>41</v>
      </c>
      <c r="V4" s="5">
        <v>7.1999999999999995E-2</v>
      </c>
      <c r="W4" s="5" t="s">
        <v>41</v>
      </c>
      <c r="X4" s="5">
        <v>0.23</v>
      </c>
      <c r="Y4" s="5">
        <v>0.27</v>
      </c>
      <c r="Z4" s="5">
        <v>0.31</v>
      </c>
      <c r="AA4" s="79"/>
      <c r="AB4" s="5">
        <v>5.2999999999999999E-2</v>
      </c>
      <c r="AC4" s="6">
        <f t="shared" ref="AC4:AC6" si="0">MIN(B4:AB4)</f>
        <v>5.2999999999999999E-2</v>
      </c>
      <c r="AD4" s="6">
        <f t="shared" ref="AD4:AD6" si="1">MAX(B4:AB4)</f>
        <v>0.33</v>
      </c>
      <c r="AE4" s="6">
        <f t="shared" ref="AE4:AE6" si="2">AVERAGE(K4:AB4)</f>
        <v>0.14599999999999999</v>
      </c>
      <c r="AF4" s="6">
        <f t="shared" ref="AF4:AF6" si="3">STDEV(B4:AA4)</f>
        <v>9.2770069064788976E-2</v>
      </c>
      <c r="AG4" s="6">
        <f>SUM(AE4+(AF4*2))</f>
        <v>0.33154013812957794</v>
      </c>
      <c r="AH4" s="6">
        <f t="shared" ref="AH4:AH6" si="4">SUM(AE4+(AF4*4))</f>
        <v>0.51708027625915587</v>
      </c>
      <c r="AI4" s="5" t="s">
        <v>38</v>
      </c>
    </row>
    <row r="5" spans="1:35" ht="18" customHeight="1">
      <c r="A5" s="46" t="s">
        <v>71</v>
      </c>
      <c r="B5" s="6">
        <v>0.19</v>
      </c>
      <c r="C5" s="6">
        <v>0.19</v>
      </c>
      <c r="D5" s="6">
        <v>0.33</v>
      </c>
      <c r="E5" s="5" t="s">
        <v>41</v>
      </c>
      <c r="F5" s="6">
        <v>0.34</v>
      </c>
      <c r="G5" s="6">
        <v>0.11</v>
      </c>
      <c r="H5" s="6">
        <v>0.31</v>
      </c>
      <c r="I5" s="5" t="s">
        <v>41</v>
      </c>
      <c r="J5" s="5" t="s">
        <v>41</v>
      </c>
      <c r="K5" s="7">
        <v>7.8E-2</v>
      </c>
      <c r="L5" s="6">
        <v>0.4</v>
      </c>
      <c r="M5" s="5" t="s">
        <v>41</v>
      </c>
      <c r="N5" s="5" t="s">
        <v>41</v>
      </c>
      <c r="O5" s="6">
        <v>0.65</v>
      </c>
      <c r="P5" s="6">
        <v>0.16</v>
      </c>
      <c r="Q5" s="7">
        <v>5.2999999999999999E-2</v>
      </c>
      <c r="R5" s="5" t="s">
        <v>41</v>
      </c>
      <c r="S5" s="5" t="s">
        <v>41</v>
      </c>
      <c r="T5" s="5" t="s">
        <v>41</v>
      </c>
      <c r="U5" s="5">
        <v>7.1999999999999995E-2</v>
      </c>
      <c r="V5" s="5" t="s">
        <v>41</v>
      </c>
      <c r="W5" s="5" t="s">
        <v>41</v>
      </c>
      <c r="X5" s="5">
        <v>0.11</v>
      </c>
      <c r="Y5" s="5">
        <v>0.12</v>
      </c>
      <c r="Z5" s="5" t="s">
        <v>41</v>
      </c>
      <c r="AA5" s="79"/>
      <c r="AB5" s="5">
        <v>5.0999999999999997E-2</v>
      </c>
      <c r="AC5" s="6">
        <f t="shared" si="0"/>
        <v>5.0999999999999997E-2</v>
      </c>
      <c r="AD5" s="6">
        <f t="shared" si="1"/>
        <v>0.65</v>
      </c>
      <c r="AE5" s="6">
        <f t="shared" si="2"/>
        <v>0.18822222222222224</v>
      </c>
      <c r="AF5" s="6">
        <f t="shared" si="3"/>
        <v>0.16672852515062053</v>
      </c>
      <c r="AG5" s="6">
        <f>SUM(AE5+(AF5*2))</f>
        <v>0.52167927252346336</v>
      </c>
      <c r="AH5" s="6">
        <f t="shared" si="4"/>
        <v>0.85513632282470442</v>
      </c>
      <c r="AI5" s="5" t="s">
        <v>38</v>
      </c>
    </row>
    <row r="6" spans="1:35" ht="18" customHeight="1">
      <c r="A6" s="46" t="s">
        <v>72</v>
      </c>
      <c r="B6" s="6">
        <v>0.19</v>
      </c>
      <c r="C6" s="6">
        <v>0.19</v>
      </c>
      <c r="D6" s="6">
        <v>0.64</v>
      </c>
      <c r="E6" s="7">
        <v>5.1999999999999998E-2</v>
      </c>
      <c r="F6" s="6">
        <v>0.3</v>
      </c>
      <c r="G6" s="7">
        <v>7.8E-2</v>
      </c>
      <c r="H6" s="6">
        <v>0.15</v>
      </c>
      <c r="I6" s="5" t="s">
        <v>41</v>
      </c>
      <c r="J6" s="7">
        <v>5.3999999999999999E-2</v>
      </c>
      <c r="K6" s="29">
        <v>0.08</v>
      </c>
      <c r="L6" s="6">
        <v>0.62</v>
      </c>
      <c r="M6" s="5" t="s">
        <v>41</v>
      </c>
      <c r="N6" s="5" t="s">
        <v>41</v>
      </c>
      <c r="O6" s="6">
        <v>0.33</v>
      </c>
      <c r="P6" s="6">
        <v>0.16</v>
      </c>
      <c r="Q6" s="7">
        <v>6.6000000000000003E-2</v>
      </c>
      <c r="R6" s="5" t="s">
        <v>41</v>
      </c>
      <c r="S6" s="5" t="s">
        <v>41</v>
      </c>
      <c r="T6" s="5" t="s">
        <v>41</v>
      </c>
      <c r="U6" s="5" t="s">
        <v>41</v>
      </c>
      <c r="V6" s="5" t="s">
        <v>41</v>
      </c>
      <c r="W6" s="7">
        <v>0.06</v>
      </c>
      <c r="X6" s="6">
        <v>0.14000000000000001</v>
      </c>
      <c r="Y6" s="5" t="s">
        <v>41</v>
      </c>
      <c r="Z6" s="6">
        <v>0.16</v>
      </c>
      <c r="AA6" s="78"/>
      <c r="AB6" s="7">
        <v>5.7000000000000002E-2</v>
      </c>
      <c r="AC6" s="6">
        <f t="shared" si="0"/>
        <v>5.1999999999999998E-2</v>
      </c>
      <c r="AD6" s="6">
        <f t="shared" si="1"/>
        <v>0.64</v>
      </c>
      <c r="AE6" s="6">
        <f t="shared" si="2"/>
        <v>0.18588888888888888</v>
      </c>
      <c r="AF6" s="6">
        <f t="shared" si="3"/>
        <v>0.1855</v>
      </c>
      <c r="AG6" s="6">
        <f>SUM(AE6+(AF6*2))</f>
        <v>0.55688888888888888</v>
      </c>
      <c r="AH6" s="6">
        <f t="shared" si="4"/>
        <v>0.92788888888888887</v>
      </c>
      <c r="AI6" s="5" t="s">
        <v>38</v>
      </c>
    </row>
    <row r="7" spans="1:35" ht="18" customHeight="1">
      <c r="A7" s="48" t="s">
        <v>76</v>
      </c>
      <c r="B7" s="49">
        <f>SUM($AH$7)</f>
        <v>0.89151260585679659</v>
      </c>
      <c r="C7" s="49">
        <f t="shared" ref="C7:AB7" si="5">SUM($AH$7)</f>
        <v>0.89151260585679659</v>
      </c>
      <c r="D7" s="49">
        <f t="shared" si="5"/>
        <v>0.89151260585679659</v>
      </c>
      <c r="E7" s="49">
        <f t="shared" si="5"/>
        <v>0.89151260585679659</v>
      </c>
      <c r="F7" s="49">
        <f t="shared" si="5"/>
        <v>0.89151260585679659</v>
      </c>
      <c r="G7" s="49">
        <f t="shared" si="5"/>
        <v>0.89151260585679659</v>
      </c>
      <c r="H7" s="49">
        <f t="shared" si="5"/>
        <v>0.89151260585679659</v>
      </c>
      <c r="I7" s="49">
        <f t="shared" si="5"/>
        <v>0.89151260585679659</v>
      </c>
      <c r="J7" s="49">
        <f t="shared" si="5"/>
        <v>0.89151260585679659</v>
      </c>
      <c r="K7" s="49">
        <f t="shared" si="5"/>
        <v>0.89151260585679659</v>
      </c>
      <c r="L7" s="49">
        <f t="shared" si="5"/>
        <v>0.89151260585679659</v>
      </c>
      <c r="M7" s="49">
        <f t="shared" si="5"/>
        <v>0.89151260585679659</v>
      </c>
      <c r="N7" s="49">
        <f t="shared" si="5"/>
        <v>0.89151260585679659</v>
      </c>
      <c r="O7" s="49">
        <f t="shared" si="5"/>
        <v>0.89151260585679659</v>
      </c>
      <c r="P7" s="49">
        <f t="shared" si="5"/>
        <v>0.89151260585679659</v>
      </c>
      <c r="Q7" s="49">
        <f t="shared" si="5"/>
        <v>0.89151260585679659</v>
      </c>
      <c r="R7" s="49">
        <f t="shared" si="5"/>
        <v>0.89151260585679659</v>
      </c>
      <c r="S7" s="49">
        <f t="shared" si="5"/>
        <v>0.89151260585679659</v>
      </c>
      <c r="T7" s="49">
        <f t="shared" si="5"/>
        <v>0.89151260585679659</v>
      </c>
      <c r="U7" s="49">
        <f t="shared" si="5"/>
        <v>0.89151260585679659</v>
      </c>
      <c r="V7" s="49">
        <f t="shared" si="5"/>
        <v>0.89151260585679659</v>
      </c>
      <c r="W7" s="49">
        <f t="shared" si="5"/>
        <v>0.89151260585679659</v>
      </c>
      <c r="X7" s="49">
        <f t="shared" si="5"/>
        <v>0.89151260585679659</v>
      </c>
      <c r="Y7" s="49">
        <f t="shared" si="5"/>
        <v>0.89151260585679659</v>
      </c>
      <c r="Z7" s="49">
        <f t="shared" si="5"/>
        <v>0.89151260585679659</v>
      </c>
      <c r="AA7" s="49">
        <f t="shared" si="5"/>
        <v>0.89151260585679659</v>
      </c>
      <c r="AB7" s="49">
        <f t="shared" si="5"/>
        <v>0.89151260585679659</v>
      </c>
      <c r="AG7" s="51">
        <f>AVERAGE(AG5:AG6)</f>
        <v>0.53928408070617606</v>
      </c>
      <c r="AH7" s="51">
        <f>AVERAGE(AH5:AH6)</f>
        <v>0.89151260585679659</v>
      </c>
    </row>
    <row r="8" spans="1:35" ht="18" customHeight="1"/>
    <row r="9" spans="1:35" ht="18" customHeight="1">
      <c r="A9" s="11" t="s">
        <v>77</v>
      </c>
      <c r="D9" s="78">
        <v>1.2</v>
      </c>
      <c r="L9" s="78">
        <v>1.4</v>
      </c>
      <c r="AA9" s="78">
        <v>1.6</v>
      </c>
    </row>
    <row r="10" spans="1:35" ht="18" customHeight="1">
      <c r="AA10" s="79">
        <v>1.8</v>
      </c>
    </row>
    <row r="11" spans="1:35" ht="18" customHeight="1">
      <c r="AA11" s="79">
        <v>1.6</v>
      </c>
    </row>
    <row r="12" spans="1:35" ht="18" customHeight="1">
      <c r="AA12" s="78">
        <v>1.9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295E-8D7E-456C-A71A-324C2530C23C}">
  <dimension ref="A1:AI9"/>
  <sheetViews>
    <sheetView zoomScale="120" zoomScaleNormal="120" workbookViewId="0"/>
  </sheetViews>
  <sheetFormatPr defaultRowHeight="12.95"/>
  <cols>
    <col min="1" max="1" width="14.5703125" style="11" customWidth="1"/>
    <col min="2" max="32" width="11.140625" style="18" customWidth="1"/>
    <col min="33" max="33" width="10" style="18" customWidth="1"/>
    <col min="34" max="34" width="13.5703125" style="18" customWidth="1"/>
    <col min="35" max="35" width="9.140625" style="18" customWidth="1"/>
    <col min="36" max="52" width="11.140625" style="12" customWidth="1"/>
    <col min="53" max="16384" width="9.140625" style="12"/>
  </cols>
  <sheetData>
    <row r="1" spans="1:35">
      <c r="A1" s="52" t="s">
        <v>43</v>
      </c>
    </row>
    <row r="2" spans="1:35" s="41" customFormat="1" ht="25.7" customHeight="1">
      <c r="B2" s="40">
        <v>44620</v>
      </c>
      <c r="C2" s="40">
        <v>44642</v>
      </c>
      <c r="D2" s="40">
        <v>44664</v>
      </c>
      <c r="E2" s="40">
        <v>44712</v>
      </c>
      <c r="F2" s="40">
        <v>44728</v>
      </c>
      <c r="G2" s="40">
        <v>44755</v>
      </c>
      <c r="H2" s="40">
        <v>44785</v>
      </c>
      <c r="I2" s="40">
        <v>44830</v>
      </c>
      <c r="J2" s="40">
        <v>44851</v>
      </c>
      <c r="K2" s="40">
        <v>44887</v>
      </c>
      <c r="L2" s="40">
        <v>44911</v>
      </c>
      <c r="M2" s="40">
        <v>44936</v>
      </c>
      <c r="N2" s="40">
        <v>44985</v>
      </c>
      <c r="O2" s="40">
        <v>44999</v>
      </c>
      <c r="P2" s="40">
        <v>45020</v>
      </c>
      <c r="Q2" s="40">
        <v>45048</v>
      </c>
      <c r="R2" s="40">
        <v>45082</v>
      </c>
      <c r="S2" s="40">
        <v>45110</v>
      </c>
      <c r="T2" s="48" t="s">
        <v>14</v>
      </c>
      <c r="U2" s="48" t="s">
        <v>15</v>
      </c>
      <c r="V2" s="48" t="s">
        <v>16</v>
      </c>
      <c r="W2" s="48" t="s">
        <v>17</v>
      </c>
      <c r="X2" s="48" t="s">
        <v>18</v>
      </c>
      <c r="Y2" s="48" t="s">
        <v>19</v>
      </c>
      <c r="Z2" s="48" t="s">
        <v>20</v>
      </c>
      <c r="AA2" s="48" t="s">
        <v>21</v>
      </c>
      <c r="AB2" s="48" t="s">
        <v>22</v>
      </c>
      <c r="AC2" s="40" t="s">
        <v>32</v>
      </c>
      <c r="AD2" s="40" t="s">
        <v>33</v>
      </c>
      <c r="AE2" s="40" t="s">
        <v>34</v>
      </c>
      <c r="AF2" s="40" t="s">
        <v>73</v>
      </c>
      <c r="AG2" s="40" t="s">
        <v>74</v>
      </c>
      <c r="AH2" s="40" t="s">
        <v>75</v>
      </c>
      <c r="AI2" s="43" t="s">
        <v>31</v>
      </c>
    </row>
    <row r="3" spans="1:35">
      <c r="A3" s="44" t="s">
        <v>28</v>
      </c>
      <c r="B3" s="4">
        <v>59</v>
      </c>
      <c r="C3" s="4">
        <v>59</v>
      </c>
      <c r="D3" s="4">
        <v>52</v>
      </c>
      <c r="E3" s="4">
        <v>39</v>
      </c>
      <c r="F3" s="4">
        <v>48</v>
      </c>
      <c r="G3" s="4">
        <v>44</v>
      </c>
      <c r="H3" s="4">
        <v>36</v>
      </c>
      <c r="I3" s="4">
        <v>34</v>
      </c>
      <c r="J3" s="4">
        <v>32</v>
      </c>
      <c r="K3" s="4">
        <v>35</v>
      </c>
      <c r="L3" s="4">
        <v>34</v>
      </c>
      <c r="M3" s="4">
        <v>32</v>
      </c>
      <c r="N3" s="4">
        <v>42</v>
      </c>
      <c r="O3" s="4">
        <v>46</v>
      </c>
      <c r="P3" s="4">
        <v>56</v>
      </c>
      <c r="Q3" s="4">
        <v>47</v>
      </c>
      <c r="R3" s="4">
        <v>48</v>
      </c>
      <c r="S3" s="4">
        <v>37</v>
      </c>
      <c r="T3" s="4">
        <v>41</v>
      </c>
      <c r="U3" s="4">
        <v>36</v>
      </c>
      <c r="V3" s="4">
        <v>36</v>
      </c>
      <c r="W3" s="4">
        <v>32</v>
      </c>
      <c r="X3" s="4">
        <v>36</v>
      </c>
      <c r="Y3" s="4">
        <v>47</v>
      </c>
      <c r="Z3" s="4">
        <v>43</v>
      </c>
      <c r="AA3" s="4">
        <v>57</v>
      </c>
      <c r="AB3" s="4">
        <v>49</v>
      </c>
      <c r="AC3" s="6">
        <f>MIN(B3:AB3)</f>
        <v>32</v>
      </c>
      <c r="AD3" s="6">
        <f>MAX(B3:AB3)</f>
        <v>59</v>
      </c>
      <c r="AE3" s="6">
        <f>AVERAGE(B3:AB3)</f>
        <v>42.851851851851855</v>
      </c>
      <c r="AF3" s="6">
        <f>STDEV(B3:AB3)</f>
        <v>8.6099392640746419</v>
      </c>
      <c r="AG3" s="4">
        <f>SUM(AE3+(AF3*3))</f>
        <v>68.681669644075782</v>
      </c>
      <c r="AH3" s="4">
        <f>SUM(AE3+(AF3*5))</f>
        <v>85.901548172225063</v>
      </c>
      <c r="AI3" s="5" t="s">
        <v>38</v>
      </c>
    </row>
    <row r="4" spans="1:35" ht="15.75" customHeight="1">
      <c r="A4" s="45" t="s">
        <v>64</v>
      </c>
      <c r="B4" s="4">
        <v>34</v>
      </c>
      <c r="C4" s="4">
        <v>34</v>
      </c>
      <c r="D4" s="4">
        <v>32</v>
      </c>
      <c r="E4" s="4">
        <v>33</v>
      </c>
      <c r="F4" s="4">
        <v>41</v>
      </c>
      <c r="G4" s="4">
        <v>36</v>
      </c>
      <c r="H4" s="4">
        <v>33</v>
      </c>
      <c r="I4" s="4">
        <v>34</v>
      </c>
      <c r="J4" s="4">
        <v>35</v>
      </c>
      <c r="K4" s="4">
        <v>35</v>
      </c>
      <c r="L4" s="4">
        <v>37</v>
      </c>
      <c r="M4" s="4">
        <v>38</v>
      </c>
      <c r="N4" s="4">
        <v>31</v>
      </c>
      <c r="O4" s="4">
        <v>32</v>
      </c>
      <c r="P4" s="4">
        <v>43</v>
      </c>
      <c r="Q4" s="4">
        <v>32</v>
      </c>
      <c r="R4" s="4">
        <v>39</v>
      </c>
      <c r="S4" s="4">
        <v>29</v>
      </c>
      <c r="T4" s="4">
        <v>33</v>
      </c>
      <c r="U4" s="4">
        <v>33</v>
      </c>
      <c r="V4" s="4">
        <v>35</v>
      </c>
      <c r="W4" s="4">
        <v>35</v>
      </c>
      <c r="X4" s="4">
        <v>33</v>
      </c>
      <c r="Y4" s="4">
        <v>23</v>
      </c>
      <c r="Z4" s="4">
        <v>31</v>
      </c>
      <c r="AA4" s="4">
        <v>29</v>
      </c>
      <c r="AB4" s="4">
        <v>21</v>
      </c>
      <c r="AC4" s="6">
        <f t="shared" ref="AC4:AC6" si="0">MIN(B4:AB4)</f>
        <v>21</v>
      </c>
      <c r="AD4" s="6">
        <f t="shared" ref="AD4:AD6" si="1">MAX(B4:AB4)</f>
        <v>43</v>
      </c>
      <c r="AE4" s="6">
        <f t="shared" ref="AE4:AE6" si="2">AVERAGE(B4:AB4)</f>
        <v>33.370370370370374</v>
      </c>
      <c r="AF4" s="6">
        <f t="shared" ref="AF4:AF6" si="3">STDEV(B4:AB4)</f>
        <v>4.6089223515009685</v>
      </c>
      <c r="AG4" s="4">
        <f t="shared" ref="AG4:AG6" si="4">SUM(AE4+(AF4*3))</f>
        <v>47.197137424873276</v>
      </c>
      <c r="AH4" s="4">
        <f t="shared" ref="AH4:AH6" si="5">SUM(AE4+(AF4*5))</f>
        <v>56.41498212787522</v>
      </c>
      <c r="AI4" s="5" t="s">
        <v>38</v>
      </c>
    </row>
    <row r="5" spans="1:35">
      <c r="A5" s="46" t="s">
        <v>71</v>
      </c>
      <c r="B5" s="4">
        <v>64</v>
      </c>
      <c r="C5" s="4">
        <v>64</v>
      </c>
      <c r="D5" s="4">
        <v>65</v>
      </c>
      <c r="E5" s="4">
        <v>60</v>
      </c>
      <c r="F5" s="80">
        <v>81</v>
      </c>
      <c r="G5" s="4">
        <v>70</v>
      </c>
      <c r="H5" s="4">
        <v>67</v>
      </c>
      <c r="I5" s="4">
        <v>60</v>
      </c>
      <c r="J5" s="4">
        <v>64</v>
      </c>
      <c r="K5" s="4">
        <v>64</v>
      </c>
      <c r="L5" s="4">
        <v>70</v>
      </c>
      <c r="M5" s="4">
        <v>66</v>
      </c>
      <c r="N5" s="4">
        <v>64</v>
      </c>
      <c r="O5" s="4">
        <v>65</v>
      </c>
      <c r="P5" s="4">
        <v>61</v>
      </c>
      <c r="Q5" s="4">
        <v>67</v>
      </c>
      <c r="R5" s="4">
        <v>70</v>
      </c>
      <c r="S5" s="4">
        <v>59</v>
      </c>
      <c r="T5" s="4">
        <v>57</v>
      </c>
      <c r="U5" s="4">
        <v>63</v>
      </c>
      <c r="V5" s="4">
        <v>63</v>
      </c>
      <c r="W5" s="4">
        <v>64</v>
      </c>
      <c r="X5" s="4">
        <v>61</v>
      </c>
      <c r="Y5" s="4">
        <v>68</v>
      </c>
      <c r="Z5" s="4">
        <v>68</v>
      </c>
      <c r="AA5" s="4">
        <v>73</v>
      </c>
      <c r="AB5" s="4">
        <v>56</v>
      </c>
      <c r="AC5" s="6">
        <f t="shared" si="0"/>
        <v>56</v>
      </c>
      <c r="AD5" s="6">
        <f t="shared" si="1"/>
        <v>81</v>
      </c>
      <c r="AE5" s="6">
        <f t="shared" si="2"/>
        <v>64.962962962962962</v>
      </c>
      <c r="AF5" s="6">
        <f t="shared" si="3"/>
        <v>5.1849002770729244</v>
      </c>
      <c r="AG5" s="4">
        <f t="shared" si="4"/>
        <v>80.517663794181743</v>
      </c>
      <c r="AH5" s="4">
        <f t="shared" si="5"/>
        <v>90.887464348327583</v>
      </c>
      <c r="AI5" s="5" t="s">
        <v>38</v>
      </c>
    </row>
    <row r="6" spans="1:35">
      <c r="A6" s="46" t="s">
        <v>72</v>
      </c>
      <c r="B6" s="4">
        <v>49</v>
      </c>
      <c r="C6" s="4">
        <v>49</v>
      </c>
      <c r="D6" s="4">
        <v>45</v>
      </c>
      <c r="E6" s="4">
        <v>44</v>
      </c>
      <c r="F6" s="4">
        <v>52</v>
      </c>
      <c r="G6" s="4">
        <v>49</v>
      </c>
      <c r="H6" s="4">
        <v>44</v>
      </c>
      <c r="I6" s="4">
        <v>46</v>
      </c>
      <c r="J6" s="4">
        <v>46</v>
      </c>
      <c r="K6" s="29">
        <v>47</v>
      </c>
      <c r="L6" s="4">
        <v>48</v>
      </c>
      <c r="M6" s="4">
        <v>44</v>
      </c>
      <c r="N6" s="4">
        <v>43</v>
      </c>
      <c r="O6" s="4">
        <v>41</v>
      </c>
      <c r="P6" s="4">
        <v>54</v>
      </c>
      <c r="Q6" s="4">
        <v>44</v>
      </c>
      <c r="R6" s="4">
        <v>50</v>
      </c>
      <c r="S6" s="4">
        <v>39</v>
      </c>
      <c r="T6" s="4">
        <v>44</v>
      </c>
      <c r="U6" s="4">
        <v>44</v>
      </c>
      <c r="V6" s="4">
        <v>46</v>
      </c>
      <c r="W6" s="4">
        <v>45</v>
      </c>
      <c r="X6" s="4">
        <v>45</v>
      </c>
      <c r="Y6" s="4">
        <v>42</v>
      </c>
      <c r="Z6" s="4">
        <v>45</v>
      </c>
      <c r="AA6" s="4">
        <v>48</v>
      </c>
      <c r="AB6" s="4">
        <v>39</v>
      </c>
      <c r="AC6" s="6">
        <f t="shared" si="0"/>
        <v>39</v>
      </c>
      <c r="AD6" s="6">
        <f t="shared" si="1"/>
        <v>54</v>
      </c>
      <c r="AE6" s="6">
        <f t="shared" si="2"/>
        <v>45.629629629629626</v>
      </c>
      <c r="AF6" s="6">
        <f t="shared" si="3"/>
        <v>3.5317041881978835</v>
      </c>
      <c r="AG6" s="4">
        <f t="shared" si="4"/>
        <v>56.224742194223275</v>
      </c>
      <c r="AH6" s="4">
        <f t="shared" si="5"/>
        <v>63.288150570619045</v>
      </c>
      <c r="AI6" s="5" t="s">
        <v>38</v>
      </c>
    </row>
    <row r="7" spans="1:35">
      <c r="A7" s="48" t="s">
        <v>76</v>
      </c>
      <c r="B7" s="47">
        <f>SUM($AH$7)</f>
        <v>77.087807459473311</v>
      </c>
      <c r="C7" s="47">
        <f t="shared" ref="C7:AB7" si="6">SUM($AH$7)</f>
        <v>77.087807459473311</v>
      </c>
      <c r="D7" s="47">
        <f t="shared" si="6"/>
        <v>77.087807459473311</v>
      </c>
      <c r="E7" s="47">
        <f t="shared" si="6"/>
        <v>77.087807459473311</v>
      </c>
      <c r="F7" s="47">
        <f t="shared" si="6"/>
        <v>77.087807459473311</v>
      </c>
      <c r="G7" s="47">
        <f t="shared" si="6"/>
        <v>77.087807459473311</v>
      </c>
      <c r="H7" s="47">
        <f t="shared" si="6"/>
        <v>77.087807459473311</v>
      </c>
      <c r="I7" s="47">
        <f t="shared" si="6"/>
        <v>77.087807459473311</v>
      </c>
      <c r="J7" s="47">
        <f t="shared" si="6"/>
        <v>77.087807459473311</v>
      </c>
      <c r="K7" s="47">
        <f t="shared" si="6"/>
        <v>77.087807459473311</v>
      </c>
      <c r="L7" s="47">
        <f t="shared" si="6"/>
        <v>77.087807459473311</v>
      </c>
      <c r="M7" s="47">
        <f t="shared" si="6"/>
        <v>77.087807459473311</v>
      </c>
      <c r="N7" s="47">
        <f t="shared" si="6"/>
        <v>77.087807459473311</v>
      </c>
      <c r="O7" s="47">
        <f t="shared" si="6"/>
        <v>77.087807459473311</v>
      </c>
      <c r="P7" s="47">
        <f t="shared" si="6"/>
        <v>77.087807459473311</v>
      </c>
      <c r="Q7" s="47">
        <f t="shared" si="6"/>
        <v>77.087807459473311</v>
      </c>
      <c r="R7" s="47">
        <f t="shared" si="6"/>
        <v>77.087807459473311</v>
      </c>
      <c r="S7" s="47">
        <f t="shared" si="6"/>
        <v>77.087807459473311</v>
      </c>
      <c r="T7" s="47">
        <f t="shared" si="6"/>
        <v>77.087807459473311</v>
      </c>
      <c r="U7" s="47">
        <f t="shared" si="6"/>
        <v>77.087807459473311</v>
      </c>
      <c r="V7" s="47">
        <f t="shared" si="6"/>
        <v>77.087807459473311</v>
      </c>
      <c r="W7" s="47">
        <f t="shared" si="6"/>
        <v>77.087807459473311</v>
      </c>
      <c r="X7" s="47">
        <f t="shared" si="6"/>
        <v>77.087807459473311</v>
      </c>
      <c r="Y7" s="47">
        <f t="shared" si="6"/>
        <v>77.087807459473311</v>
      </c>
      <c r="Z7" s="47">
        <f t="shared" si="6"/>
        <v>77.087807459473311</v>
      </c>
      <c r="AA7" s="47">
        <f t="shared" si="6"/>
        <v>77.087807459473311</v>
      </c>
      <c r="AB7" s="47">
        <f t="shared" si="6"/>
        <v>77.087807459473311</v>
      </c>
      <c r="AG7" s="81">
        <f>AVERAGE(AG5:AG6)</f>
        <v>68.371202994202505</v>
      </c>
      <c r="AH7" s="81">
        <f>AVERAGE(AH5:AH6)</f>
        <v>77.087807459473311</v>
      </c>
    </row>
    <row r="8" spans="1:35"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</row>
    <row r="9" spans="1:35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54AA-9B17-40B4-BA41-A2C3ED8E621C}">
  <dimension ref="A1:AI9"/>
  <sheetViews>
    <sheetView zoomScale="120" zoomScaleNormal="120" workbookViewId="0"/>
  </sheetViews>
  <sheetFormatPr defaultRowHeight="12.95"/>
  <cols>
    <col min="1" max="1" width="14.5703125" style="11" customWidth="1"/>
    <col min="2" max="32" width="11.140625" style="18" customWidth="1"/>
    <col min="33" max="33" width="10" style="18" customWidth="1"/>
    <col min="34" max="34" width="13.5703125" style="18" customWidth="1"/>
    <col min="35" max="35" width="9.140625" style="18" customWidth="1"/>
    <col min="36" max="52" width="11.140625" style="12" customWidth="1"/>
    <col min="53" max="16384" width="9.140625" style="12"/>
  </cols>
  <sheetData>
    <row r="1" spans="1:35">
      <c r="A1" s="52" t="s">
        <v>78</v>
      </c>
    </row>
    <row r="2" spans="1:35" s="41" customFormat="1" ht="25.7" customHeight="1">
      <c r="B2" s="40">
        <v>44620</v>
      </c>
      <c r="C2" s="40">
        <v>44642</v>
      </c>
      <c r="D2" s="40">
        <v>44664</v>
      </c>
      <c r="E2" s="40">
        <v>44712</v>
      </c>
      <c r="F2" s="40">
        <v>44728</v>
      </c>
      <c r="G2" s="40">
        <v>44755</v>
      </c>
      <c r="H2" s="40">
        <v>44785</v>
      </c>
      <c r="I2" s="40">
        <v>44830</v>
      </c>
      <c r="J2" s="40">
        <v>44851</v>
      </c>
      <c r="K2" s="40">
        <v>44887</v>
      </c>
      <c r="L2" s="40">
        <v>44911</v>
      </c>
      <c r="M2" s="40">
        <v>44936</v>
      </c>
      <c r="N2" s="40">
        <v>44985</v>
      </c>
      <c r="O2" s="40">
        <v>44999</v>
      </c>
      <c r="P2" s="40">
        <v>45020</v>
      </c>
      <c r="Q2" s="40">
        <v>45048</v>
      </c>
      <c r="R2" s="40">
        <v>45082</v>
      </c>
      <c r="S2" s="40">
        <v>45110</v>
      </c>
      <c r="T2" s="48" t="s">
        <v>14</v>
      </c>
      <c r="U2" s="48" t="s">
        <v>15</v>
      </c>
      <c r="V2" s="48" t="s">
        <v>16</v>
      </c>
      <c r="W2" s="48" t="s">
        <v>17</v>
      </c>
      <c r="X2" s="48" t="s">
        <v>18</v>
      </c>
      <c r="Y2" s="48" t="s">
        <v>19</v>
      </c>
      <c r="Z2" s="48" t="s">
        <v>20</v>
      </c>
      <c r="AA2" s="48" t="s">
        <v>21</v>
      </c>
      <c r="AB2" s="48" t="s">
        <v>22</v>
      </c>
      <c r="AC2" s="40" t="s">
        <v>32</v>
      </c>
      <c r="AD2" s="40" t="s">
        <v>33</v>
      </c>
      <c r="AE2" s="40" t="s">
        <v>34</v>
      </c>
      <c r="AF2" s="40" t="s">
        <v>73</v>
      </c>
      <c r="AG2" s="40" t="s">
        <v>74</v>
      </c>
      <c r="AH2" s="40" t="s">
        <v>75</v>
      </c>
      <c r="AI2" s="43" t="s">
        <v>31</v>
      </c>
    </row>
    <row r="3" spans="1:35">
      <c r="A3" s="44" t="s">
        <v>28</v>
      </c>
      <c r="B3" s="9">
        <v>9.3000000000000007</v>
      </c>
      <c r="C3" s="9">
        <v>9.3000000000000007</v>
      </c>
      <c r="D3" s="9">
        <v>9.3000000000000007</v>
      </c>
      <c r="E3" s="9">
        <v>9.1</v>
      </c>
      <c r="F3" s="80"/>
      <c r="G3" s="9">
        <v>4</v>
      </c>
      <c r="H3" s="9">
        <v>3.7</v>
      </c>
      <c r="I3" s="9">
        <v>6</v>
      </c>
      <c r="J3" s="9">
        <v>3.1</v>
      </c>
      <c r="K3" s="9">
        <v>4.9000000000000004</v>
      </c>
      <c r="L3" s="9">
        <v>2.4</v>
      </c>
      <c r="M3" s="9">
        <v>2</v>
      </c>
      <c r="N3" s="9">
        <v>1.9</v>
      </c>
      <c r="O3" s="9">
        <v>1.4</v>
      </c>
      <c r="P3" s="9">
        <v>2.8</v>
      </c>
      <c r="Q3" s="9">
        <v>1.6</v>
      </c>
      <c r="R3" s="6">
        <v>0.98</v>
      </c>
      <c r="S3" s="9">
        <v>1.4</v>
      </c>
      <c r="T3" s="5" t="s">
        <v>52</v>
      </c>
      <c r="U3" s="5" t="s">
        <v>52</v>
      </c>
      <c r="V3" s="5" t="s">
        <v>52</v>
      </c>
      <c r="W3" s="5" t="s">
        <v>52</v>
      </c>
      <c r="X3" s="5" t="s">
        <v>52</v>
      </c>
      <c r="Y3" s="5" t="s">
        <v>52</v>
      </c>
      <c r="Z3" s="5" t="s">
        <v>52</v>
      </c>
      <c r="AA3" s="5" t="s">
        <v>52</v>
      </c>
      <c r="AB3" s="5" t="s">
        <v>52</v>
      </c>
      <c r="AC3" s="6">
        <f>MIN(B3:AB3)</f>
        <v>0.98</v>
      </c>
      <c r="AD3" s="6">
        <f>MAX(B3:AB3)</f>
        <v>9.3000000000000007</v>
      </c>
      <c r="AE3" s="6">
        <f>AVERAGE(B3:AB3)</f>
        <v>4.3047058823529412</v>
      </c>
      <c r="AF3" s="6">
        <f>STDEV(B3:AB3)</f>
        <v>3.1147032716758476</v>
      </c>
      <c r="AG3" s="6">
        <f>SUM(AE3+(AF3*2))</f>
        <v>10.534112425704636</v>
      </c>
      <c r="AH3" s="6">
        <f t="shared" ref="AH3:AH5" si="0">SUM(AE3+(AF3*3))</f>
        <v>13.648815697380485</v>
      </c>
      <c r="AI3" s="5" t="s">
        <v>38</v>
      </c>
    </row>
    <row r="4" spans="1:35" ht="15.75" customHeight="1">
      <c r="A4" s="45" t="s">
        <v>64</v>
      </c>
      <c r="B4" s="9">
        <v>1.4</v>
      </c>
      <c r="C4" s="9">
        <v>1.4</v>
      </c>
      <c r="D4" s="9">
        <v>3.8</v>
      </c>
      <c r="E4" s="9">
        <v>2.4</v>
      </c>
      <c r="F4" s="6">
        <v>0.84</v>
      </c>
      <c r="G4" s="6">
        <v>0.67</v>
      </c>
      <c r="H4" s="6">
        <v>0.91</v>
      </c>
      <c r="I4" s="9">
        <v>1</v>
      </c>
      <c r="J4" s="6">
        <v>0.73</v>
      </c>
      <c r="K4" s="9">
        <v>1.4</v>
      </c>
      <c r="L4" s="6">
        <v>0.64</v>
      </c>
      <c r="M4" s="6">
        <v>0.77</v>
      </c>
      <c r="N4" s="9">
        <v>1.6</v>
      </c>
      <c r="O4" s="9">
        <v>1.1000000000000001</v>
      </c>
      <c r="P4" s="9">
        <v>1.2</v>
      </c>
      <c r="Q4" s="6">
        <v>0.57999999999999996</v>
      </c>
      <c r="R4" s="5" t="s">
        <v>52</v>
      </c>
      <c r="S4" s="6">
        <v>0.94</v>
      </c>
      <c r="T4" s="5" t="s">
        <v>52</v>
      </c>
      <c r="U4" s="5" t="s">
        <v>52</v>
      </c>
      <c r="V4" s="5" t="s">
        <v>52</v>
      </c>
      <c r="W4" s="5" t="s">
        <v>52</v>
      </c>
      <c r="X4" s="5" t="s">
        <v>52</v>
      </c>
      <c r="Y4" s="5" t="s">
        <v>52</v>
      </c>
      <c r="Z4" s="5" t="s">
        <v>52</v>
      </c>
      <c r="AA4" s="5" t="s">
        <v>52</v>
      </c>
      <c r="AB4" s="5" t="s">
        <v>52</v>
      </c>
      <c r="AC4" s="6">
        <f t="shared" ref="AC4:AC6" si="1">MIN(B4:AB4)</f>
        <v>0.57999999999999996</v>
      </c>
      <c r="AD4" s="6">
        <f t="shared" ref="AD4:AD6" si="2">MAX(B4:AB4)</f>
        <v>3.8</v>
      </c>
      <c r="AE4" s="6">
        <f t="shared" ref="AE4:AE6" si="3">AVERAGE(B4:AB4)</f>
        <v>1.2576470588235296</v>
      </c>
      <c r="AF4" s="6">
        <f t="shared" ref="AF4:AF6" si="4">STDEV(B4:AB4)</f>
        <v>0.79606476975624174</v>
      </c>
      <c r="AG4" s="6">
        <f>SUM(AE4+(AF4*2))</f>
        <v>2.849776598336013</v>
      </c>
      <c r="AH4" s="6">
        <f t="shared" si="0"/>
        <v>3.6458413680922548</v>
      </c>
      <c r="AI4" s="5" t="s">
        <v>38</v>
      </c>
    </row>
    <row r="5" spans="1:35">
      <c r="A5" s="46" t="s">
        <v>71</v>
      </c>
      <c r="B5" s="9">
        <v>4.7</v>
      </c>
      <c r="C5" s="9">
        <v>4.7</v>
      </c>
      <c r="D5" s="9">
        <v>6.8</v>
      </c>
      <c r="E5" s="9">
        <v>6.5</v>
      </c>
      <c r="F5" s="9">
        <v>2</v>
      </c>
      <c r="G5" s="9">
        <v>1.3</v>
      </c>
      <c r="H5" s="9">
        <v>1.4</v>
      </c>
      <c r="I5" s="9">
        <v>1.5</v>
      </c>
      <c r="J5" s="9">
        <v>1.7</v>
      </c>
      <c r="K5" s="9">
        <v>1.9</v>
      </c>
      <c r="L5" s="9">
        <v>1.5</v>
      </c>
      <c r="M5" s="9">
        <v>1.3</v>
      </c>
      <c r="N5" s="6">
        <v>0.99</v>
      </c>
      <c r="O5" s="6">
        <v>0.86</v>
      </c>
      <c r="P5" s="9">
        <v>1.4</v>
      </c>
      <c r="Q5" s="6">
        <v>0.83</v>
      </c>
      <c r="R5" s="6">
        <v>0.7</v>
      </c>
      <c r="S5" s="9">
        <v>1</v>
      </c>
      <c r="T5" s="5" t="s">
        <v>52</v>
      </c>
      <c r="U5" s="5" t="s">
        <v>52</v>
      </c>
      <c r="V5" s="5" t="s">
        <v>52</v>
      </c>
      <c r="W5" s="5" t="s">
        <v>52</v>
      </c>
      <c r="X5" s="5" t="s">
        <v>52</v>
      </c>
      <c r="Y5" s="5" t="s">
        <v>52</v>
      </c>
      <c r="Z5" s="5" t="s">
        <v>52</v>
      </c>
      <c r="AA5" s="5" t="s">
        <v>52</v>
      </c>
      <c r="AB5" s="5" t="s">
        <v>52</v>
      </c>
      <c r="AC5" s="6">
        <f t="shared" si="1"/>
        <v>0.7</v>
      </c>
      <c r="AD5" s="6">
        <f t="shared" si="2"/>
        <v>6.8</v>
      </c>
      <c r="AE5" s="6">
        <f t="shared" si="3"/>
        <v>2.2822222222222219</v>
      </c>
      <c r="AF5" s="6">
        <f t="shared" si="4"/>
        <v>1.9571123853496226</v>
      </c>
      <c r="AG5" s="6">
        <f>SUM(AE5+(AF5*2))</f>
        <v>6.1964469929214676</v>
      </c>
      <c r="AH5" s="6">
        <f t="shared" si="0"/>
        <v>8.1535593782710905</v>
      </c>
      <c r="AI5" s="5" t="s">
        <v>38</v>
      </c>
    </row>
    <row r="6" spans="1:35">
      <c r="A6" s="46" t="s">
        <v>72</v>
      </c>
      <c r="B6" s="9">
        <v>4.4000000000000004</v>
      </c>
      <c r="C6" s="9">
        <v>4.4000000000000004</v>
      </c>
      <c r="D6" s="9">
        <v>5.8</v>
      </c>
      <c r="E6" s="9">
        <v>5.5</v>
      </c>
      <c r="F6" s="9">
        <v>2.1</v>
      </c>
      <c r="G6" s="9">
        <v>2.2999999999999998</v>
      </c>
      <c r="H6" s="9">
        <v>2.1</v>
      </c>
      <c r="I6" s="9">
        <v>3.5</v>
      </c>
      <c r="J6" s="9">
        <v>2.1</v>
      </c>
      <c r="K6" s="29" t="s">
        <v>65</v>
      </c>
      <c r="L6" s="9">
        <v>2.1</v>
      </c>
      <c r="M6" s="9">
        <v>1.3</v>
      </c>
      <c r="N6" s="9">
        <v>1.3</v>
      </c>
      <c r="O6" s="6">
        <v>0.56000000000000005</v>
      </c>
      <c r="P6" s="9">
        <v>1.9</v>
      </c>
      <c r="Q6" s="6">
        <v>0.72</v>
      </c>
      <c r="R6" s="5" t="s">
        <v>52</v>
      </c>
      <c r="S6" s="6">
        <v>0.99</v>
      </c>
      <c r="T6" s="5" t="s">
        <v>52</v>
      </c>
      <c r="U6" s="5" t="s">
        <v>52</v>
      </c>
      <c r="V6" s="5" t="s">
        <v>52</v>
      </c>
      <c r="W6" s="5" t="s">
        <v>52</v>
      </c>
      <c r="X6" s="5" t="s">
        <v>52</v>
      </c>
      <c r="Y6" s="5" t="s">
        <v>52</v>
      </c>
      <c r="Z6" s="5" t="s">
        <v>52</v>
      </c>
      <c r="AA6" s="5" t="s">
        <v>52</v>
      </c>
      <c r="AB6" s="5" t="s">
        <v>52</v>
      </c>
      <c r="AC6" s="6">
        <f t="shared" si="1"/>
        <v>0.56000000000000005</v>
      </c>
      <c r="AD6" s="6">
        <f t="shared" si="2"/>
        <v>5.8</v>
      </c>
      <c r="AE6" s="6">
        <f t="shared" si="3"/>
        <v>2.566875</v>
      </c>
      <c r="AF6" s="6">
        <f t="shared" si="4"/>
        <v>1.6567144946147685</v>
      </c>
      <c r="AG6" s="6">
        <f>SUM(AE6+(AF6*2))</f>
        <v>5.880303989229537</v>
      </c>
      <c r="AH6" s="6">
        <f>SUM(AE6+(AF6*3))</f>
        <v>7.5370184838443048</v>
      </c>
      <c r="AI6" s="5" t="s">
        <v>38</v>
      </c>
    </row>
    <row r="7" spans="1:35">
      <c r="A7" s="48" t="s">
        <v>76</v>
      </c>
      <c r="B7" s="47">
        <f>SUM($AH$7)</f>
        <v>7.8452889310576976</v>
      </c>
      <c r="C7" s="47">
        <f t="shared" ref="C7:AB7" si="5">SUM($AH$7)</f>
        <v>7.8452889310576976</v>
      </c>
      <c r="D7" s="47">
        <f t="shared" si="5"/>
        <v>7.8452889310576976</v>
      </c>
      <c r="E7" s="47">
        <f t="shared" si="5"/>
        <v>7.8452889310576976</v>
      </c>
      <c r="F7" s="47">
        <f t="shared" si="5"/>
        <v>7.8452889310576976</v>
      </c>
      <c r="G7" s="47">
        <f t="shared" si="5"/>
        <v>7.8452889310576976</v>
      </c>
      <c r="H7" s="47">
        <f t="shared" si="5"/>
        <v>7.8452889310576976</v>
      </c>
      <c r="I7" s="47">
        <f t="shared" si="5"/>
        <v>7.8452889310576976</v>
      </c>
      <c r="J7" s="47">
        <f t="shared" si="5"/>
        <v>7.8452889310576976</v>
      </c>
      <c r="K7" s="47">
        <f t="shared" si="5"/>
        <v>7.8452889310576976</v>
      </c>
      <c r="L7" s="47">
        <f t="shared" si="5"/>
        <v>7.8452889310576976</v>
      </c>
      <c r="M7" s="47">
        <f t="shared" si="5"/>
        <v>7.8452889310576976</v>
      </c>
      <c r="N7" s="47">
        <f t="shared" si="5"/>
        <v>7.8452889310576976</v>
      </c>
      <c r="O7" s="47">
        <f t="shared" si="5"/>
        <v>7.8452889310576976</v>
      </c>
      <c r="P7" s="47">
        <f t="shared" si="5"/>
        <v>7.8452889310576976</v>
      </c>
      <c r="Q7" s="47">
        <f t="shared" si="5"/>
        <v>7.8452889310576976</v>
      </c>
      <c r="R7" s="47">
        <f t="shared" si="5"/>
        <v>7.8452889310576976</v>
      </c>
      <c r="S7" s="47">
        <f t="shared" si="5"/>
        <v>7.8452889310576976</v>
      </c>
      <c r="T7" s="47">
        <f t="shared" si="5"/>
        <v>7.8452889310576976</v>
      </c>
      <c r="U7" s="47">
        <f t="shared" si="5"/>
        <v>7.8452889310576976</v>
      </c>
      <c r="V7" s="47">
        <f t="shared" si="5"/>
        <v>7.8452889310576976</v>
      </c>
      <c r="W7" s="47">
        <f t="shared" si="5"/>
        <v>7.8452889310576976</v>
      </c>
      <c r="X7" s="47">
        <f t="shared" si="5"/>
        <v>7.8452889310576976</v>
      </c>
      <c r="Y7" s="47">
        <f t="shared" si="5"/>
        <v>7.8452889310576976</v>
      </c>
      <c r="Z7" s="47">
        <f t="shared" si="5"/>
        <v>7.8452889310576976</v>
      </c>
      <c r="AA7" s="47">
        <f t="shared" si="5"/>
        <v>7.8452889310576976</v>
      </c>
      <c r="AB7" s="47">
        <f t="shared" si="5"/>
        <v>7.8452889310576976</v>
      </c>
      <c r="AG7" s="51">
        <f>AVERAGE(AG5:AG6)</f>
        <v>6.0383754910755023</v>
      </c>
      <c r="AH7" s="51">
        <f>AVERAGE(AH5:AH6)</f>
        <v>7.8452889310576976</v>
      </c>
    </row>
    <row r="9" spans="1:35">
      <c r="A9" s="11" t="s">
        <v>77</v>
      </c>
      <c r="F9" s="80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AABF5B2DBBC844D96D8DDC7C5B45685" ma:contentTypeVersion="42" ma:contentTypeDescription="Create a new document." ma:contentTypeScope="" ma:versionID="0168d84c5be60d41049c99890cd0265a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0a6acde7-f8d2-45c7-a1f6-65f49a3b67d5" targetNamespace="http://schemas.microsoft.com/office/2006/metadata/properties" ma:root="true" ma:fieldsID="8a87270a46d4e5dc51326208ecfaff1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0a6acde7-f8d2-45c7-a1f6-65f49a3b67d5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dexed="true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dexed="tru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acde7-f8d2-45c7-a1f6-65f49a3b6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5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2024-05-09T23:00:00+00:00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EPR-QP3121SY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EPR/QP3121SY</OtherReference>
    <EventLink xmlns="5ffd8e36-f429-4edc-ab50-c5be84842779" xsi:nil="true"/>
    <Customer_x002f_OperatorName xmlns="eebef177-55b5-4448-a5fb-28ea454417ee">Mick George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2024-05-09T23:00:00+00:00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EPR/QP3121SY</EPRNumber>
    <FacilityAddressPostcode xmlns="eebef177-55b5-4448-a5fb-28ea454417ee">NN7 4EW</FacilityAddressPostcode>
    <ed3cfd1978f244c4af5dc9d642a18018 xmlns="dbe221e7-66db-4bdb-a92c-aa517c005f15">
      <Terms xmlns="http://schemas.microsoft.com/office/infopath/2007/PartnerControls"/>
    </ed3cfd1978f244c4af5dc9d642a18018>
    <lcf76f155ced4ddcb4097134ff3c332f xmlns="0a6acde7-f8d2-45c7-a1f6-65f49a3b67d5">
      <Terms xmlns="http://schemas.microsoft.com/office/infopath/2007/PartnerControls"/>
    </lcf76f155ced4ddcb4097134ff3c332f>
    <TaxCatchAll xmlns="662745e8-e224-48e8-a2e3-254862b8c2f5">
      <Value>41</Value>
      <Value>40</Value>
      <Value>11</Value>
      <Value>32</Value>
      <Value>14</Value>
    </TaxCatchAll>
    <ExternalAuthor xmlns="eebef177-55b5-4448-a5fb-28ea454417ee">Mick George Ltd</ExternalAuthor>
    <SiteName xmlns="eebef177-55b5-4448-a5fb-28ea454417ee">Harlestone Inert Landfill 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Harlestone Rd, Northampton, NN7 4EW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5FE494EA-9840-492D-A843-FAC6069BB234}"/>
</file>

<file path=customXml/itemProps2.xml><?xml version="1.0" encoding="utf-8"?>
<ds:datastoreItem xmlns:ds="http://schemas.openxmlformats.org/officeDocument/2006/customXml" ds:itemID="{9E0A4681-360A-440D-B70D-90B885530267}"/>
</file>

<file path=customXml/itemProps3.xml><?xml version="1.0" encoding="utf-8"?>
<ds:datastoreItem xmlns:ds="http://schemas.openxmlformats.org/officeDocument/2006/customXml" ds:itemID="{CC55BF90-E3BB-472F-9197-BEB2F039F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Murphy, Peter</dc:creator>
  <cp:keywords/>
  <dc:description/>
  <cp:lastModifiedBy/>
  <cp:revision/>
  <dcterms:created xsi:type="dcterms:W3CDTF">2023-09-21T16:32:43Z</dcterms:created>
  <dcterms:modified xsi:type="dcterms:W3CDTF">2025-07-18T12:44:41Z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0x0101000E9AD557692E154F9D2697C8C6432F76003AABF5B2DBBC844D96D8DDC7C5B45685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</Properties>
</file>