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aste Permitting Team\Progress Folders\Dan\Waste apps\408075 (Bullimores)\App docs\NDM response\"/>
    </mc:Choice>
  </mc:AlternateContent>
  <xr:revisionPtr revIDLastSave="0" documentId="8_{555CE89C-38A6-486F-9A5F-71A3E463A72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levels plot" sheetId="10" r:id="rId1"/>
    <sheet name="data for plot" sheetId="8" r:id="rId2"/>
    <sheet name="XYZ quality" sheetId="7" r:id="rId3"/>
    <sheet name="A-G quality" sheetId="2" r:id="rId4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2" l="1"/>
  <c r="P112" i="8"/>
  <c r="O112" i="8"/>
  <c r="N112" i="8"/>
  <c r="P111" i="8"/>
  <c r="O111" i="8"/>
  <c r="N111" i="8"/>
  <c r="P110" i="8"/>
  <c r="O110" i="8"/>
  <c r="N110" i="8"/>
  <c r="P109" i="8"/>
  <c r="O109" i="8"/>
  <c r="N109" i="8"/>
  <c r="P108" i="8"/>
  <c r="O108" i="8"/>
  <c r="N108" i="8"/>
  <c r="P107" i="8"/>
  <c r="O107" i="8"/>
  <c r="N107" i="8"/>
  <c r="M112" i="8"/>
  <c r="M111" i="8"/>
  <c r="M110" i="8"/>
  <c r="M109" i="8"/>
  <c r="M108" i="8"/>
  <c r="M107" i="8"/>
  <c r="L112" i="8"/>
  <c r="L111" i="8"/>
  <c r="L110" i="8"/>
  <c r="L108" i="8"/>
  <c r="L107" i="8"/>
  <c r="K112" i="8"/>
  <c r="K111" i="8"/>
  <c r="K110" i="8"/>
  <c r="K108" i="8"/>
  <c r="K107" i="8"/>
  <c r="J112" i="8"/>
  <c r="J111" i="8"/>
  <c r="J110" i="8"/>
  <c r="J108" i="8"/>
  <c r="J107" i="8"/>
  <c r="I112" i="8"/>
  <c r="I111" i="8"/>
  <c r="I110" i="8"/>
  <c r="I108" i="8"/>
  <c r="I107" i="8"/>
  <c r="P106" i="8"/>
  <c r="O106" i="8"/>
  <c r="N106" i="8"/>
  <c r="P105" i="8"/>
  <c r="O105" i="8"/>
  <c r="N105" i="8"/>
  <c r="P104" i="8"/>
  <c r="O104" i="8"/>
  <c r="N104" i="8"/>
  <c r="M104" i="8"/>
  <c r="L104" i="8"/>
  <c r="K104" i="8"/>
  <c r="J104" i="8"/>
  <c r="P103" i="8"/>
  <c r="O103" i="8"/>
  <c r="N103" i="8"/>
  <c r="P102" i="8"/>
  <c r="O102" i="8"/>
  <c r="N102" i="8"/>
  <c r="P101" i="8"/>
  <c r="O101" i="8"/>
  <c r="N101" i="8"/>
  <c r="P100" i="8"/>
  <c r="O100" i="8"/>
  <c r="N100" i="8"/>
  <c r="M100" i="8"/>
  <c r="L100" i="8"/>
  <c r="K100" i="8"/>
  <c r="J100" i="8"/>
  <c r="I100" i="8"/>
  <c r="P99" i="8"/>
  <c r="O99" i="8"/>
  <c r="N99" i="8"/>
  <c r="P98" i="8"/>
  <c r="O98" i="8"/>
  <c r="N98" i="8"/>
  <c r="P97" i="8"/>
  <c r="O97" i="8"/>
  <c r="N97" i="8"/>
  <c r="M97" i="8"/>
  <c r="L97" i="8"/>
  <c r="K97" i="8"/>
  <c r="J97" i="8"/>
  <c r="I97" i="8"/>
  <c r="P96" i="8"/>
  <c r="O96" i="8"/>
  <c r="N96" i="8"/>
  <c r="P95" i="8"/>
  <c r="O95" i="8"/>
  <c r="N95" i="8"/>
  <c r="P94" i="8"/>
  <c r="O94" i="8"/>
  <c r="N94" i="8"/>
  <c r="P93" i="8"/>
  <c r="O93" i="8"/>
  <c r="N93" i="8"/>
  <c r="M93" i="8"/>
  <c r="L93" i="8"/>
  <c r="K93" i="8"/>
  <c r="J93" i="8"/>
  <c r="I93" i="8"/>
  <c r="P92" i="8"/>
  <c r="O92" i="8"/>
  <c r="N92" i="8"/>
  <c r="P91" i="8"/>
  <c r="O91" i="8"/>
  <c r="N91" i="8"/>
  <c r="P90" i="8"/>
  <c r="O90" i="8"/>
  <c r="N90" i="8"/>
  <c r="P89" i="8"/>
  <c r="O89" i="8"/>
  <c r="N89" i="8"/>
  <c r="M89" i="8"/>
  <c r="L89" i="8"/>
  <c r="K89" i="8"/>
  <c r="J89" i="8"/>
  <c r="I89" i="8"/>
  <c r="P88" i="8"/>
  <c r="O88" i="8"/>
  <c r="N88" i="8"/>
  <c r="P87" i="8"/>
  <c r="O87" i="8"/>
  <c r="N87" i="8"/>
  <c r="P86" i="8"/>
  <c r="O86" i="8"/>
  <c r="N86" i="8"/>
  <c r="M86" i="8"/>
  <c r="L86" i="8"/>
  <c r="K86" i="8"/>
  <c r="J86" i="8"/>
  <c r="I86" i="8"/>
  <c r="M83" i="8"/>
  <c r="L83" i="8"/>
  <c r="K83" i="8"/>
  <c r="J83" i="8"/>
  <c r="I83" i="8"/>
  <c r="M82" i="8"/>
  <c r="L82" i="8"/>
  <c r="J82" i="8"/>
  <c r="I82" i="8"/>
  <c r="M81" i="8"/>
  <c r="L81" i="8"/>
  <c r="J81" i="8"/>
  <c r="I81" i="8"/>
  <c r="M80" i="8"/>
  <c r="L80" i="8"/>
  <c r="J80" i="8"/>
  <c r="I80" i="8"/>
  <c r="M79" i="8"/>
  <c r="L79" i="8"/>
  <c r="K79" i="8"/>
  <c r="J79" i="8"/>
  <c r="I79" i="8"/>
  <c r="E4" i="8"/>
  <c r="E3" i="8"/>
  <c r="E2" i="8"/>
  <c r="L117" i="8"/>
  <c r="L115" i="8"/>
  <c r="L116" i="8"/>
  <c r="I117" i="8"/>
  <c r="I116" i="8"/>
  <c r="I115" i="8"/>
  <c r="I118" i="8"/>
  <c r="M115" i="8"/>
  <c r="M116" i="8"/>
  <c r="M117" i="8"/>
  <c r="M118" i="8"/>
  <c r="J115" i="8"/>
  <c r="J116" i="8"/>
  <c r="J117" i="8"/>
  <c r="N115" i="8"/>
  <c r="N117" i="8"/>
  <c r="N118" i="8"/>
  <c r="N116" i="8"/>
  <c r="K116" i="8"/>
  <c r="K117" i="8"/>
  <c r="K115" i="8"/>
  <c r="O116" i="8"/>
  <c r="O117" i="8"/>
  <c r="O115" i="8"/>
  <c r="P117" i="8"/>
  <c r="P115" i="8"/>
  <c r="P116" i="8"/>
  <c r="W7" i="7"/>
  <c r="K118" i="8"/>
  <c r="P118" i="8"/>
  <c r="J118" i="8"/>
  <c r="O118" i="8"/>
  <c r="L118" i="8"/>
  <c r="AG32" i="2"/>
  <c r="AG31" i="2"/>
  <c r="AG30" i="2"/>
  <c r="AG29" i="2"/>
  <c r="AG28" i="2"/>
  <c r="AG26" i="2"/>
  <c r="AG25" i="2"/>
  <c r="AG24" i="2"/>
  <c r="AG23" i="2"/>
  <c r="AG22" i="2"/>
  <c r="AG21" i="2"/>
  <c r="AG20" i="2"/>
  <c r="AG19" i="2"/>
  <c r="AG18" i="2"/>
  <c r="AG16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2" i="2"/>
  <c r="AF9" i="2"/>
  <c r="AF8" i="2"/>
  <c r="AE32" i="2"/>
  <c r="AE31" i="2"/>
  <c r="AE29" i="2"/>
  <c r="AE28" i="2"/>
  <c r="AE27" i="2"/>
  <c r="AE26" i="2"/>
  <c r="AE25" i="2"/>
  <c r="AE24" i="2"/>
  <c r="AE23" i="2"/>
  <c r="AE22" i="2"/>
  <c r="AE20" i="2"/>
  <c r="AE19" i="2"/>
  <c r="AE18" i="2"/>
  <c r="AE16" i="2"/>
  <c r="AE15" i="2"/>
  <c r="AE14" i="2"/>
  <c r="AE12" i="2"/>
  <c r="AE9" i="2"/>
  <c r="AD8" i="2"/>
  <c r="AD32" i="2"/>
  <c r="AD31" i="2"/>
  <c r="AD30" i="2"/>
  <c r="AD29" i="2"/>
  <c r="AD28" i="2"/>
  <c r="AD26" i="2"/>
  <c r="AD25" i="2"/>
  <c r="AD24" i="2"/>
  <c r="AD23" i="2"/>
  <c r="AD22" i="2"/>
  <c r="AD21" i="2"/>
  <c r="AD20" i="2"/>
  <c r="AD19" i="2"/>
  <c r="AD18" i="2"/>
  <c r="AD17" i="2"/>
  <c r="AD16" i="2"/>
  <c r="AC32" i="2"/>
  <c r="AC31" i="2"/>
  <c r="AC30" i="2"/>
  <c r="AC29" i="2"/>
  <c r="AC28" i="2"/>
  <c r="AC26" i="2"/>
  <c r="AC25" i="2"/>
  <c r="AC24" i="2"/>
  <c r="AC23" i="2"/>
  <c r="AC22" i="2"/>
  <c r="AC21" i="2"/>
  <c r="AC20" i="2"/>
  <c r="AC19" i="2"/>
  <c r="AC18" i="2"/>
  <c r="AC16" i="2"/>
  <c r="AC15" i="2"/>
  <c r="AC11" i="2"/>
  <c r="W31" i="7"/>
  <c r="V31" i="7"/>
  <c r="U31" i="7"/>
  <c r="W30" i="7"/>
  <c r="V30" i="7"/>
  <c r="U30" i="7"/>
  <c r="W29" i="7"/>
  <c r="V29" i="7"/>
  <c r="U29" i="7"/>
  <c r="W28" i="7"/>
  <c r="V28" i="7"/>
  <c r="U28" i="7"/>
  <c r="W27" i="7"/>
  <c r="V27" i="7"/>
  <c r="U27" i="7"/>
  <c r="W25" i="7"/>
  <c r="V25" i="7"/>
  <c r="U25" i="7"/>
  <c r="W24" i="7"/>
  <c r="V24" i="7"/>
  <c r="U24" i="7"/>
  <c r="W23" i="7"/>
  <c r="V23" i="7"/>
  <c r="U23" i="7"/>
  <c r="W22" i="7"/>
  <c r="V22" i="7"/>
  <c r="U22" i="7"/>
  <c r="W21" i="7"/>
  <c r="V21" i="7"/>
  <c r="U21" i="7"/>
  <c r="W20" i="7"/>
  <c r="V20" i="7"/>
  <c r="U20" i="7"/>
  <c r="W19" i="7"/>
  <c r="V19" i="7"/>
  <c r="U19" i="7"/>
  <c r="W18" i="7"/>
  <c r="V18" i="7"/>
  <c r="U18" i="7"/>
  <c r="W17" i="7"/>
  <c r="V17" i="7"/>
  <c r="U17" i="7"/>
  <c r="W16" i="7"/>
  <c r="W15" i="7"/>
  <c r="V15" i="7"/>
  <c r="U15" i="7"/>
  <c r="W14" i="7"/>
  <c r="V14" i="7"/>
  <c r="U14" i="7"/>
  <c r="U12" i="7"/>
  <c r="W11" i="7"/>
  <c r="V11" i="7"/>
  <c r="U11" i="7"/>
  <c r="W10" i="7"/>
  <c r="V10" i="7"/>
  <c r="V7" i="7"/>
  <c r="U7" i="7"/>
</calcChain>
</file>

<file path=xl/sharedStrings.xml><?xml version="1.0" encoding="utf-8"?>
<sst xmlns="http://schemas.openxmlformats.org/spreadsheetml/2006/main" count="771" uniqueCount="107">
  <si>
    <t>Dip to Water (m)</t>
  </si>
  <si>
    <t>Dip to Base (m)</t>
  </si>
  <si>
    <t>BHA</t>
  </si>
  <si>
    <t>BHB</t>
  </si>
  <si>
    <t>BHD</t>
  </si>
  <si>
    <t>BHE</t>
  </si>
  <si>
    <t>BHG</t>
  </si>
  <si>
    <t>BHX</t>
  </si>
  <si>
    <t>BHY</t>
  </si>
  <si>
    <t>BHZ</t>
  </si>
  <si>
    <t>Sample Number:</t>
  </si>
  <si>
    <t>21021625-001</t>
  </si>
  <si>
    <t>21021625-002</t>
  </si>
  <si>
    <t>21021625-003</t>
  </si>
  <si>
    <t>21021625-004</t>
  </si>
  <si>
    <t>21021625-005</t>
  </si>
  <si>
    <t>Enitial</t>
  </si>
  <si>
    <t>Customer Reference:</t>
  </si>
  <si>
    <t>Woolfox</t>
  </si>
  <si>
    <t>Matrix:</t>
  </si>
  <si>
    <t>Ground Water</t>
  </si>
  <si>
    <t>Sampling Date:</t>
  </si>
  <si>
    <t>Analyte</t>
  </si>
  <si>
    <t>Units</t>
  </si>
  <si>
    <t>Cadmium as Cd</t>
  </si>
  <si>
    <t>mg/l</t>
  </si>
  <si>
    <t>&lt;0.00002</t>
  </si>
  <si>
    <t>Copper as Cu</t>
  </si>
  <si>
    <t>&lt;0.001</t>
  </si>
  <si>
    <t>Lead as Pb</t>
  </si>
  <si>
    <t>Manganese as Mn</t>
  </si>
  <si>
    <t>&lt;0.002</t>
  </si>
  <si>
    <t>Nickel as Ni</t>
  </si>
  <si>
    <t>Tin as Sn</t>
  </si>
  <si>
    <t>Total Chromium as Cr</t>
  </si>
  <si>
    <t>Zinc as Zn</t>
  </si>
  <si>
    <t>Calcium as Ca</t>
  </si>
  <si>
    <t>Iron as Fe</t>
  </si>
  <si>
    <t>&lt;0.01</t>
  </si>
  <si>
    <t>Magnesium as Mg</t>
  </si>
  <si>
    <t>Potassium as K</t>
  </si>
  <si>
    <t>Sodium as Na</t>
  </si>
  <si>
    <t>Total Sulphur as SO4</t>
  </si>
  <si>
    <t>Ammoniacal Nitrogen as N</t>
  </si>
  <si>
    <t>Chloride as Cl</t>
  </si>
  <si>
    <t>Total Oxidised Nitrogen</t>
  </si>
  <si>
    <t>COD (Settled)</t>
  </si>
  <si>
    <t>&lt;5</t>
  </si>
  <si>
    <t>Total Alkalinity</t>
  </si>
  <si>
    <t>Total Organic Carbon</t>
  </si>
  <si>
    <t>Acidity as CaCO3</t>
  </si>
  <si>
    <t>Nil</t>
  </si>
  <si>
    <t>Conductivity at 25°C</t>
  </si>
  <si>
    <t>µS/cm</t>
  </si>
  <si>
    <t>pH</t>
  </si>
  <si>
    <t>pH units</t>
  </si>
  <si>
    <t>BOD (5 day)</t>
  </si>
  <si>
    <t>mg O2/l</t>
  </si>
  <si>
    <t>&lt;1.3</t>
  </si>
  <si>
    <t>&lt;1.0</t>
  </si>
  <si>
    <t>Dissolved Oxygen</t>
  </si>
  <si>
    <t>Redox Potential</t>
  </si>
  <si>
    <t>mV</t>
  </si>
  <si>
    <t>21052012-001</t>
  </si>
  <si>
    <t>21052012-002</t>
  </si>
  <si>
    <t>21052012-003</t>
  </si>
  <si>
    <t>21052012-004</t>
  </si>
  <si>
    <t>21052012-005</t>
  </si>
  <si>
    <t>21120107-001</t>
  </si>
  <si>
    <t>21120107-002</t>
  </si>
  <si>
    <t>21120107-003</t>
  </si>
  <si>
    <t>&gt;11.2</t>
  </si>
  <si>
    <t>BH</t>
  </si>
  <si>
    <t>X</t>
  </si>
  <si>
    <t>Y</t>
  </si>
  <si>
    <t>Z</t>
  </si>
  <si>
    <t>mbDAT</t>
  </si>
  <si>
    <t>DATE</t>
  </si>
  <si>
    <t>WL (mAOD)</t>
  </si>
  <si>
    <t>ug</t>
  </si>
  <si>
    <t>dg</t>
  </si>
  <si>
    <t>nd</t>
  </si>
  <si>
    <t>Average [ ]</t>
  </si>
  <si>
    <t>NGR</t>
  </si>
  <si>
    <t>CL</t>
  </si>
  <si>
    <t>GL</t>
  </si>
  <si>
    <r>
      <t>E: 4</t>
    </r>
    <r>
      <rPr>
        <b/>
        <sz val="12"/>
        <color rgb="FF000000"/>
        <rFont val="Calibri"/>
        <family val="2"/>
        <scheme val="minor"/>
      </rPr>
      <t>9521</t>
    </r>
    <r>
      <rPr>
        <sz val="12"/>
        <color rgb="FF000000"/>
        <rFont val="Calibri"/>
        <family val="2"/>
        <scheme val="minor"/>
      </rPr>
      <t>4.949, N: 3</t>
    </r>
    <r>
      <rPr>
        <b/>
        <sz val="12"/>
        <color rgb="FF000000"/>
        <rFont val="Calibri"/>
        <family val="2"/>
        <scheme val="minor"/>
      </rPr>
      <t>1336</t>
    </r>
    <r>
      <rPr>
        <sz val="12"/>
        <color rgb="FF000000"/>
        <rFont val="Calibri"/>
        <family val="2"/>
        <scheme val="minor"/>
      </rPr>
      <t>0.414</t>
    </r>
  </si>
  <si>
    <r>
      <t>E: 4</t>
    </r>
    <r>
      <rPr>
        <b/>
        <sz val="12"/>
        <color rgb="FF000000"/>
        <rFont val="Calibri"/>
        <family val="2"/>
        <scheme val="minor"/>
      </rPr>
      <t>9513</t>
    </r>
    <r>
      <rPr>
        <sz val="12"/>
        <color rgb="FF000000"/>
        <rFont val="Calibri"/>
        <family val="2"/>
        <scheme val="minor"/>
      </rPr>
      <t>3.889, N: 3</t>
    </r>
    <r>
      <rPr>
        <b/>
        <sz val="12"/>
        <color rgb="FF000000"/>
        <rFont val="Calibri"/>
        <family val="2"/>
        <scheme val="minor"/>
      </rPr>
      <t>1322</t>
    </r>
    <r>
      <rPr>
        <sz val="12"/>
        <color rgb="FF000000"/>
        <rFont val="Calibri"/>
        <family val="2"/>
        <scheme val="minor"/>
      </rPr>
      <t>5.720</t>
    </r>
  </si>
  <si>
    <r>
      <t>E: 4</t>
    </r>
    <r>
      <rPr>
        <b/>
        <sz val="12"/>
        <color rgb="FF000000"/>
        <rFont val="Calibri"/>
        <family val="2"/>
        <scheme val="minor"/>
      </rPr>
      <t>9504</t>
    </r>
    <r>
      <rPr>
        <sz val="12"/>
        <color rgb="FF000000"/>
        <rFont val="Calibri"/>
        <family val="2"/>
        <scheme val="minor"/>
      </rPr>
      <t>4.425, N: 3</t>
    </r>
    <r>
      <rPr>
        <b/>
        <sz val="12"/>
        <color rgb="FF000000"/>
        <rFont val="Calibri"/>
        <family val="2"/>
        <scheme val="minor"/>
      </rPr>
      <t>1302</t>
    </r>
    <r>
      <rPr>
        <sz val="12"/>
        <color rgb="FF000000"/>
        <rFont val="Calibri"/>
        <family val="2"/>
        <scheme val="minor"/>
      </rPr>
      <t>0.240</t>
    </r>
  </si>
  <si>
    <t>sk 95215 13360</t>
  </si>
  <si>
    <t>northern</t>
  </si>
  <si>
    <t>sk 95133 13226</t>
  </si>
  <si>
    <t>mid</t>
  </si>
  <si>
    <t>sk 95044 13020</t>
  </si>
  <si>
    <t>south</t>
  </si>
  <si>
    <t>Dip to base</t>
  </si>
  <si>
    <t>x</t>
  </si>
  <si>
    <t>y</t>
  </si>
  <si>
    <t>z</t>
  </si>
  <si>
    <t>&gt;30</t>
  </si>
  <si>
    <t>Min</t>
  </si>
  <si>
    <t>Avg</t>
  </si>
  <si>
    <t>Max</t>
  </si>
  <si>
    <t>Range</t>
  </si>
  <si>
    <r>
      <t>24</t>
    </r>
    <r>
      <rPr>
        <vertAlign val="superscript"/>
        <sz val="11"/>
        <color rgb="FF000000"/>
        <rFont val="Calibri"/>
        <family val="2"/>
      </rPr>
      <t>th</t>
    </r>
    <r>
      <rPr>
        <sz val="11"/>
        <color rgb="FF000000"/>
        <rFont val="Calibri"/>
        <family val="2"/>
      </rPr>
      <t xml:space="preserve"> Nov</t>
    </r>
  </si>
  <si>
    <t>Depth to Water</t>
  </si>
  <si>
    <t>mAOD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</si>
</sst>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dd/mm/yy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vertAlign val="super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/>
    <xf numFmtId="22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9890616581385E-2"/>
          <c:y val="2.2420024454970575E-2"/>
          <c:w val="0.94151816816477141"/>
          <c:h val="0.8541431140495237"/>
        </c:manualLayout>
      </c:layout>
      <c:lineChart>
        <c:grouping val="standard"/>
        <c:varyColors val="0"/>
        <c:ser>
          <c:idx val="0"/>
          <c:order val="0"/>
          <c:tx>
            <c:strRef>
              <c:f>'data for plot'!$I$85</c:f>
              <c:strCache>
                <c:ptCount val="1"/>
                <c:pt idx="0">
                  <c:v>BHA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plot'!$I$86:$I$112</c:f>
              <c:numCache>
                <c:formatCode>General</c:formatCode>
                <c:ptCount val="27"/>
                <c:pt idx="0">
                  <c:v>77.02</c:v>
                </c:pt>
                <c:pt idx="3">
                  <c:v>76.929999999999993</c:v>
                </c:pt>
                <c:pt idx="7">
                  <c:v>78.399999999999991</c:v>
                </c:pt>
                <c:pt idx="11">
                  <c:v>78.459999999999994</c:v>
                </c:pt>
                <c:pt idx="14">
                  <c:v>77.06</c:v>
                </c:pt>
                <c:pt idx="21">
                  <c:v>79.88</c:v>
                </c:pt>
                <c:pt idx="22">
                  <c:v>76.699999999999989</c:v>
                </c:pt>
                <c:pt idx="24">
                  <c:v>76.66</c:v>
                </c:pt>
                <c:pt idx="25">
                  <c:v>76.97</c:v>
                </c:pt>
                <c:pt idx="26">
                  <c:v>76.349999999999994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9-4494-B95B-D78CF06DDB4C}"/>
            </c:ext>
          </c:extLst>
        </c:ser>
        <c:ser>
          <c:idx val="1"/>
          <c:order val="1"/>
          <c:tx>
            <c:strRef>
              <c:f>'data for plot'!$J$85</c:f>
              <c:strCache>
                <c:ptCount val="1"/>
                <c:pt idx="0">
                  <c:v>BHB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plot'!$J$86:$J$112</c:f>
              <c:numCache>
                <c:formatCode>General</c:formatCode>
                <c:ptCount val="27"/>
                <c:pt idx="0">
                  <c:v>82.38</c:v>
                </c:pt>
                <c:pt idx="3">
                  <c:v>82.22999999999999</c:v>
                </c:pt>
                <c:pt idx="7">
                  <c:v>83.199999999999989</c:v>
                </c:pt>
                <c:pt idx="11">
                  <c:v>83.19</c:v>
                </c:pt>
                <c:pt idx="14">
                  <c:v>82.25</c:v>
                </c:pt>
                <c:pt idx="18">
                  <c:v>81.75</c:v>
                </c:pt>
                <c:pt idx="21">
                  <c:v>83.389999999999986</c:v>
                </c:pt>
                <c:pt idx="22">
                  <c:v>82.179999999999993</c:v>
                </c:pt>
                <c:pt idx="24">
                  <c:v>81.99</c:v>
                </c:pt>
                <c:pt idx="25">
                  <c:v>82.199999999999989</c:v>
                </c:pt>
                <c:pt idx="26">
                  <c:v>81.97999999999999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9-4494-B95B-D78CF06DDB4C}"/>
            </c:ext>
          </c:extLst>
        </c:ser>
        <c:ser>
          <c:idx val="2"/>
          <c:order val="2"/>
          <c:tx>
            <c:strRef>
              <c:f>'data for plot'!$K$85</c:f>
              <c:strCache>
                <c:ptCount val="1"/>
                <c:pt idx="0">
                  <c:v>BHD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plot'!$K$86:$K$112</c:f>
              <c:numCache>
                <c:formatCode>General</c:formatCode>
                <c:ptCount val="27"/>
                <c:pt idx="0">
                  <c:v>83.49</c:v>
                </c:pt>
                <c:pt idx="3">
                  <c:v>82.22999999999999</c:v>
                </c:pt>
                <c:pt idx="7">
                  <c:v>85.13</c:v>
                </c:pt>
                <c:pt idx="11">
                  <c:v>86.08</c:v>
                </c:pt>
                <c:pt idx="14">
                  <c:v>82.35</c:v>
                </c:pt>
                <c:pt idx="18">
                  <c:v>81.009999999999991</c:v>
                </c:pt>
                <c:pt idx="21">
                  <c:v>86.35</c:v>
                </c:pt>
                <c:pt idx="22">
                  <c:v>83.07</c:v>
                </c:pt>
                <c:pt idx="24">
                  <c:v>81.009999999999991</c:v>
                </c:pt>
                <c:pt idx="25">
                  <c:v>83.009999999999991</c:v>
                </c:pt>
                <c:pt idx="26">
                  <c:v>81.97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9-4494-B95B-D78CF06DDB4C}"/>
            </c:ext>
          </c:extLst>
        </c:ser>
        <c:ser>
          <c:idx val="3"/>
          <c:order val="3"/>
          <c:tx>
            <c:strRef>
              <c:f>'data for plot'!$L$85</c:f>
              <c:strCache>
                <c:ptCount val="1"/>
                <c:pt idx="0">
                  <c:v>BHE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plot'!$L$86:$L$112</c:f>
              <c:numCache>
                <c:formatCode>General</c:formatCode>
                <c:ptCount val="27"/>
                <c:pt idx="0">
                  <c:v>83.63</c:v>
                </c:pt>
                <c:pt idx="3">
                  <c:v>82.48</c:v>
                </c:pt>
                <c:pt idx="7">
                  <c:v>85.97</c:v>
                </c:pt>
                <c:pt idx="11">
                  <c:v>87.44</c:v>
                </c:pt>
                <c:pt idx="14">
                  <c:v>83.66</c:v>
                </c:pt>
                <c:pt idx="18">
                  <c:v>81.25</c:v>
                </c:pt>
                <c:pt idx="21">
                  <c:v>88.56</c:v>
                </c:pt>
                <c:pt idx="22">
                  <c:v>83.76</c:v>
                </c:pt>
                <c:pt idx="24">
                  <c:v>81.47</c:v>
                </c:pt>
                <c:pt idx="25">
                  <c:v>83.5</c:v>
                </c:pt>
                <c:pt idx="26">
                  <c:v>82.43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39-4494-B95B-D78CF06DDB4C}"/>
            </c:ext>
          </c:extLst>
        </c:ser>
        <c:ser>
          <c:idx val="4"/>
          <c:order val="4"/>
          <c:tx>
            <c:strRef>
              <c:f>'data for plot'!$M$85</c:f>
              <c:strCache>
                <c:ptCount val="1"/>
                <c:pt idx="0">
                  <c:v>BHG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plot'!$M$86:$M$112</c:f>
              <c:numCache>
                <c:formatCode>General</c:formatCode>
                <c:ptCount val="27"/>
                <c:pt idx="0">
                  <c:v>76.72999999999999</c:v>
                </c:pt>
                <c:pt idx="3">
                  <c:v>76.650000000000006</c:v>
                </c:pt>
                <c:pt idx="7">
                  <c:v>78.16</c:v>
                </c:pt>
                <c:pt idx="11">
                  <c:v>78.72</c:v>
                </c:pt>
                <c:pt idx="14">
                  <c:v>77.209999999999994</c:v>
                </c:pt>
                <c:pt idx="18">
                  <c:v>76.31</c:v>
                </c:pt>
                <c:pt idx="21">
                  <c:v>79.400000000000006</c:v>
                </c:pt>
                <c:pt idx="22">
                  <c:v>76.199999999999989</c:v>
                </c:pt>
                <c:pt idx="23">
                  <c:v>76.02</c:v>
                </c:pt>
                <c:pt idx="24">
                  <c:v>76.400000000000006</c:v>
                </c:pt>
                <c:pt idx="25">
                  <c:v>76.709999999999994</c:v>
                </c:pt>
                <c:pt idx="26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9-4494-B95B-D78CF06DDB4C}"/>
            </c:ext>
          </c:extLst>
        </c:ser>
        <c:ser>
          <c:idx val="5"/>
          <c:order val="5"/>
          <c:tx>
            <c:strRef>
              <c:f>'data for plot'!$N$85</c:f>
              <c:strCache>
                <c:ptCount val="1"/>
                <c:pt idx="0">
                  <c:v>BHX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plot'!$N$86:$N$112</c:f>
              <c:numCache>
                <c:formatCode>0.00</c:formatCode>
                <c:ptCount val="27"/>
                <c:pt idx="0">
                  <c:v>76.118000000000009</c:v>
                </c:pt>
                <c:pt idx="1">
                  <c:v>75.968000000000018</c:v>
                </c:pt>
                <c:pt idx="2">
                  <c:v>76.818000000000012</c:v>
                </c:pt>
                <c:pt idx="3">
                  <c:v>76.018000000000001</c:v>
                </c:pt>
                <c:pt idx="4">
                  <c:v>75.89800000000001</c:v>
                </c:pt>
                <c:pt idx="5">
                  <c:v>75.998000000000005</c:v>
                </c:pt>
                <c:pt idx="6">
                  <c:v>76.958000000000013</c:v>
                </c:pt>
                <c:pt idx="7">
                  <c:v>77.528000000000006</c:v>
                </c:pt>
                <c:pt idx="8">
                  <c:v>80.318000000000012</c:v>
                </c:pt>
                <c:pt idx="9">
                  <c:v>79.178000000000011</c:v>
                </c:pt>
                <c:pt idx="10">
                  <c:v>78.848000000000013</c:v>
                </c:pt>
                <c:pt idx="11">
                  <c:v>80.498000000000005</c:v>
                </c:pt>
                <c:pt idx="12">
                  <c:v>77.078000000000003</c:v>
                </c:pt>
                <c:pt idx="13">
                  <c:v>76.498000000000005</c:v>
                </c:pt>
                <c:pt idx="14">
                  <c:v>76.178000000000011</c:v>
                </c:pt>
                <c:pt idx="15">
                  <c:v>76.048000000000002</c:v>
                </c:pt>
                <c:pt idx="16">
                  <c:v>76.548000000000002</c:v>
                </c:pt>
                <c:pt idx="17">
                  <c:v>75.858000000000004</c:v>
                </c:pt>
                <c:pt idx="18">
                  <c:v>75.718000000000018</c:v>
                </c:pt>
                <c:pt idx="19">
                  <c:v>75.878000000000014</c:v>
                </c:pt>
                <c:pt idx="20">
                  <c:v>75.89800000000001</c:v>
                </c:pt>
                <c:pt idx="21">
                  <c:v>81.208000000000013</c:v>
                </c:pt>
                <c:pt idx="22">
                  <c:v>76.098000000000013</c:v>
                </c:pt>
                <c:pt idx="23">
                  <c:v>75.838000000000008</c:v>
                </c:pt>
                <c:pt idx="24">
                  <c:v>75.828000000000003</c:v>
                </c:pt>
                <c:pt idx="25">
                  <c:v>76.058000000000007</c:v>
                </c:pt>
                <c:pt idx="26">
                  <c:v>75.878000000000014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39-4494-B95B-D78CF06DDB4C}"/>
            </c:ext>
          </c:extLst>
        </c:ser>
        <c:ser>
          <c:idx val="6"/>
          <c:order val="6"/>
          <c:tx>
            <c:strRef>
              <c:f>'data for plot'!$O$85</c:f>
              <c:strCache>
                <c:ptCount val="1"/>
                <c:pt idx="0">
                  <c:v>BHY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plot'!$O$86:$O$112</c:f>
              <c:numCache>
                <c:formatCode>0.00</c:formatCode>
                <c:ptCount val="27"/>
                <c:pt idx="0">
                  <c:v>75.11</c:v>
                </c:pt>
                <c:pt idx="1">
                  <c:v>74.98</c:v>
                </c:pt>
                <c:pt idx="2">
                  <c:v>75.040000000000006</c:v>
                </c:pt>
                <c:pt idx="3">
                  <c:v>75.040000000000006</c:v>
                </c:pt>
                <c:pt idx="4">
                  <c:v>74.990000000000009</c:v>
                </c:pt>
                <c:pt idx="5">
                  <c:v>75</c:v>
                </c:pt>
                <c:pt idx="6">
                  <c:v>76.61</c:v>
                </c:pt>
                <c:pt idx="7">
                  <c:v>75.87</c:v>
                </c:pt>
                <c:pt idx="8">
                  <c:v>76.010000000000005</c:v>
                </c:pt>
                <c:pt idx="9">
                  <c:v>75.900000000000006</c:v>
                </c:pt>
                <c:pt idx="10">
                  <c:v>75.790000000000006</c:v>
                </c:pt>
                <c:pt idx="11">
                  <c:v>76.08</c:v>
                </c:pt>
                <c:pt idx="12">
                  <c:v>75.64</c:v>
                </c:pt>
                <c:pt idx="13">
                  <c:v>75.34</c:v>
                </c:pt>
                <c:pt idx="14">
                  <c:v>75</c:v>
                </c:pt>
                <c:pt idx="15">
                  <c:v>75.06</c:v>
                </c:pt>
                <c:pt idx="16">
                  <c:v>74.97</c:v>
                </c:pt>
                <c:pt idx="17">
                  <c:v>74.92</c:v>
                </c:pt>
                <c:pt idx="18">
                  <c:v>74.06</c:v>
                </c:pt>
                <c:pt idx="19">
                  <c:v>74.86</c:v>
                </c:pt>
                <c:pt idx="20">
                  <c:v>74.95</c:v>
                </c:pt>
                <c:pt idx="21">
                  <c:v>76.3</c:v>
                </c:pt>
                <c:pt idx="22">
                  <c:v>75.040000000000006</c:v>
                </c:pt>
                <c:pt idx="23">
                  <c:v>74.86</c:v>
                </c:pt>
                <c:pt idx="24">
                  <c:v>74.849999999999994</c:v>
                </c:pt>
                <c:pt idx="25">
                  <c:v>75.099999999999994</c:v>
                </c:pt>
                <c:pt idx="26">
                  <c:v>74.92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39-4494-B95B-D78CF06DDB4C}"/>
            </c:ext>
          </c:extLst>
        </c:ser>
        <c:ser>
          <c:idx val="7"/>
          <c:order val="7"/>
          <c:tx>
            <c:strRef>
              <c:f>'data for plot'!$P$85</c:f>
              <c:strCache>
                <c:ptCount val="1"/>
                <c:pt idx="0">
                  <c:v>BHZ</c:v>
                </c:pt>
              </c:strCache>
            </c:strRef>
          </c:tx>
          <c:cat>
            <c:numRef>
              <c:f>'data for plot'!$H$86:$H$112</c:f>
              <c:numCache>
                <c:formatCode>m/d/yyyy</c:formatCode>
                <c:ptCount val="27"/>
                <c:pt idx="0">
                  <c:v>43663</c:v>
                </c:pt>
                <c:pt idx="1">
                  <c:v>43684</c:v>
                </c:pt>
                <c:pt idx="2">
                  <c:v>43700</c:v>
                </c:pt>
                <c:pt idx="3">
                  <c:v>43710</c:v>
                </c:pt>
                <c:pt idx="4">
                  <c:v>43721</c:v>
                </c:pt>
                <c:pt idx="5">
                  <c:v>43738</c:v>
                </c:pt>
                <c:pt idx="6">
                  <c:v>43756</c:v>
                </c:pt>
                <c:pt idx="7">
                  <c:v>43787</c:v>
                </c:pt>
                <c:pt idx="8">
                  <c:v>43804</c:v>
                </c:pt>
                <c:pt idx="9">
                  <c:v>43836</c:v>
                </c:pt>
                <c:pt idx="10">
                  <c:v>43851</c:v>
                </c:pt>
                <c:pt idx="11">
                  <c:v>43895</c:v>
                </c:pt>
                <c:pt idx="12">
                  <c:v>43915</c:v>
                </c:pt>
                <c:pt idx="13">
                  <c:v>43937</c:v>
                </c:pt>
                <c:pt idx="14">
                  <c:v>43964</c:v>
                </c:pt>
                <c:pt idx="15">
                  <c:v>43979</c:v>
                </c:pt>
                <c:pt idx="16">
                  <c:v>44008</c:v>
                </c:pt>
                <c:pt idx="17">
                  <c:v>44036</c:v>
                </c:pt>
                <c:pt idx="18">
                  <c:v>44053</c:v>
                </c:pt>
                <c:pt idx="19">
                  <c:v>44095</c:v>
                </c:pt>
                <c:pt idx="20">
                  <c:v>44125</c:v>
                </c:pt>
                <c:pt idx="21">
                  <c:v>44246</c:v>
                </c:pt>
                <c:pt idx="22">
                  <c:v>44342</c:v>
                </c:pt>
                <c:pt idx="23">
                  <c:v>44460</c:v>
                </c:pt>
                <c:pt idx="24">
                  <c:v>44530</c:v>
                </c:pt>
                <c:pt idx="25">
                  <c:v>44613</c:v>
                </c:pt>
                <c:pt idx="26">
                  <c:v>44712</c:v>
                </c:pt>
              </c:numCache>
            </c:numRef>
          </c:cat>
          <c:val>
            <c:numRef>
              <c:f>'data for plot'!$P$86:$P$112</c:f>
              <c:numCache>
                <c:formatCode>0.00</c:formatCode>
                <c:ptCount val="27"/>
                <c:pt idx="0">
                  <c:v>74.781999999999996</c:v>
                </c:pt>
                <c:pt idx="1">
                  <c:v>74.671999999999997</c:v>
                </c:pt>
                <c:pt idx="2">
                  <c:v>74.691999999999993</c:v>
                </c:pt>
                <c:pt idx="3">
                  <c:v>74.711999999999989</c:v>
                </c:pt>
                <c:pt idx="4">
                  <c:v>74.652000000000001</c:v>
                </c:pt>
                <c:pt idx="5">
                  <c:v>74.671999999999997</c:v>
                </c:pt>
                <c:pt idx="6">
                  <c:v>75.331999999999994</c:v>
                </c:pt>
                <c:pt idx="7">
                  <c:v>75.622</c:v>
                </c:pt>
                <c:pt idx="8">
                  <c:v>75.751999999999995</c:v>
                </c:pt>
                <c:pt idx="9">
                  <c:v>75.641999999999996</c:v>
                </c:pt>
                <c:pt idx="10">
                  <c:v>75.512</c:v>
                </c:pt>
                <c:pt idx="11">
                  <c:v>75.49199999999999</c:v>
                </c:pt>
                <c:pt idx="12">
                  <c:v>75.361999999999995</c:v>
                </c:pt>
                <c:pt idx="13">
                  <c:v>75.031999999999996</c:v>
                </c:pt>
                <c:pt idx="14">
                  <c:v>74.751999999999995</c:v>
                </c:pt>
                <c:pt idx="15">
                  <c:v>74.731999999999999</c:v>
                </c:pt>
                <c:pt idx="16">
                  <c:v>74.641999999999996</c:v>
                </c:pt>
                <c:pt idx="17">
                  <c:v>74.591999999999999</c:v>
                </c:pt>
                <c:pt idx="18">
                  <c:v>74.471999999999994</c:v>
                </c:pt>
                <c:pt idx="19">
                  <c:v>74.611999999999995</c:v>
                </c:pt>
                <c:pt idx="20">
                  <c:v>74.632000000000005</c:v>
                </c:pt>
                <c:pt idx="21">
                  <c:v>76.072000000000003</c:v>
                </c:pt>
                <c:pt idx="22">
                  <c:v>74.622</c:v>
                </c:pt>
                <c:pt idx="23">
                  <c:v>74.572000000000003</c:v>
                </c:pt>
                <c:pt idx="24">
                  <c:v>74.531999999999996</c:v>
                </c:pt>
                <c:pt idx="25">
                  <c:v>74.801999999999992</c:v>
                </c:pt>
                <c:pt idx="26">
                  <c:v>74.611999999999995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39-4494-B95B-D78CF06DD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15296"/>
        <c:axId val="166617088"/>
      </c:lineChart>
      <c:dateAx>
        <c:axId val="166615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6617088"/>
        <c:crosses val="autoZero"/>
        <c:auto val="1"/>
        <c:lblOffset val="100"/>
        <c:baseTimeUnit val="days"/>
      </c:dateAx>
      <c:valAx>
        <c:axId val="1666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61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989196471401351E-2"/>
          <c:y val="0.73761517925429831"/>
          <c:w val="0.83258108763831629"/>
          <c:h val="0.1184625487549112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266701</xdr:colOff>
      <xdr:row>0</xdr:row>
      <xdr:rowOff>66675</xdr:rowOff>
    </xdr:from>
    <xdr:to>
      <xdr:col>7</xdr:col>
      <xdr:colOff>819151</xdr:colOff>
      <xdr:row>11</xdr:row>
      <xdr:rowOff>72811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6" y="66675"/>
          <a:ext cx="2647950" cy="2101636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1</xdr:row>
      <xdr:rowOff>66675</xdr:rowOff>
    </xdr:from>
    <xdr:to>
      <xdr:col>6</xdr:col>
      <xdr:colOff>533400</xdr:colOff>
      <xdr:row>2</xdr:row>
      <xdr:rowOff>52388</xdr:rowOff>
    </xdr:to>
    <xdr:sp macro="" textlink="">
      <xdr:nvSpPr>
        <xdr:cNvPr id="3" name="Flowchart: 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>
          <a:off x="7715250" y="257175"/>
          <a:ext cx="180975" cy="176213"/>
        </a:xfrm>
        <a:prstGeom prst="flowChar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180975</xdr:colOff>
      <xdr:row>4</xdr:row>
      <xdr:rowOff>185738</xdr:rowOff>
    </xdr:to>
    <xdr:sp macro="" textlink="">
      <xdr:nvSpPr>
        <xdr:cNvPr id="4" name="Flowchart: 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>
          <a:off x="7362825" y="771525"/>
          <a:ext cx="180975" cy="176213"/>
        </a:xfrm>
        <a:prstGeom prst="flowChar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723900</xdr:colOff>
      <xdr:row>8</xdr:row>
      <xdr:rowOff>76200</xdr:rowOff>
    </xdr:from>
    <xdr:to>
      <xdr:col>5</xdr:col>
      <xdr:colOff>904875</xdr:colOff>
      <xdr:row>9</xdr:row>
      <xdr:rowOff>61913</xdr:rowOff>
    </xdr:to>
    <xdr:sp macro="" textlink="">
      <xdr:nvSpPr>
        <xdr:cNvPr id="5" name="Flowchart: 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>
          <a:off x="7038975" y="1600200"/>
          <a:ext cx="180975" cy="176213"/>
        </a:xfrm>
        <a:prstGeom prst="flowChar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8"/>
  <sheetViews>
    <sheetView tabSelected="1" topLeftCell="A92" zoomScale="78" zoomScaleNormal="78" workbookViewId="0">
      <pane xSplit="2" topLeftCell="F1" activePane="topRight" state="frozen"/>
      <selection activeCell="A65" sqref="A65"/>
      <selection pane="topRight" activeCell="I122" sqref="I122"/>
    </sheetView>
  </sheetViews>
  <sheetFormatPr defaultColWidth="9.1796875" defaultRowHeight="15" customHeight="1" x14ac:dyDescent="0.35"/>
  <cols>
    <col min="1" max="1" width="16.26953125" style="4" customWidth="1"/>
    <col min="2" max="2" width="31.26953125" style="4" customWidth="1"/>
    <col min="3" max="19" width="15.7265625" style="4" customWidth="1"/>
    <col min="20" max="20" width="19.453125" style="4" customWidth="1"/>
    <col min="21" max="16384" width="9.1796875" style="4"/>
  </cols>
  <sheetData>
    <row r="1" spans="1:22" ht="15" customHeight="1" x14ac:dyDescent="0.35">
      <c r="A1" s="4" t="s">
        <v>72</v>
      </c>
      <c r="B1" s="4" t="s">
        <v>83</v>
      </c>
      <c r="C1" s="4" t="s">
        <v>84</v>
      </c>
      <c r="D1" s="4" t="s">
        <v>85</v>
      </c>
    </row>
    <row r="2" spans="1:22" ht="15" customHeight="1" x14ac:dyDescent="0.35">
      <c r="A2" s="4" t="s">
        <v>73</v>
      </c>
      <c r="B2" s="31" t="s">
        <v>86</v>
      </c>
      <c r="C2" s="4">
        <v>98.063000000000002</v>
      </c>
      <c r="D2" s="4">
        <v>97.617999999999995</v>
      </c>
      <c r="E2" s="4">
        <f>C2-D2</f>
        <v>0.44500000000000739</v>
      </c>
    </row>
    <row r="3" spans="1:22" ht="15" customHeight="1" x14ac:dyDescent="0.35">
      <c r="A3" s="4" t="s">
        <v>74</v>
      </c>
      <c r="B3" s="31" t="s">
        <v>87</v>
      </c>
      <c r="C3" s="4">
        <v>97.792000000000002</v>
      </c>
      <c r="D3" s="4">
        <v>97.28</v>
      </c>
      <c r="E3" s="4">
        <f t="shared" ref="E3:E4" si="0">C3-D3</f>
        <v>0.51200000000000045</v>
      </c>
    </row>
    <row r="4" spans="1:22" ht="15" customHeight="1" x14ac:dyDescent="0.35">
      <c r="A4" s="4" t="s">
        <v>75</v>
      </c>
      <c r="B4" s="31" t="s">
        <v>88</v>
      </c>
      <c r="C4" s="4">
        <v>83.655000000000001</v>
      </c>
      <c r="D4" s="4">
        <v>83.171999999999997</v>
      </c>
      <c r="E4" s="4">
        <f t="shared" si="0"/>
        <v>0.48300000000000409</v>
      </c>
    </row>
    <row r="6" spans="1:22" ht="15" customHeight="1" x14ac:dyDescent="0.35">
      <c r="A6" s="4" t="s">
        <v>73</v>
      </c>
      <c r="B6" s="32" t="s">
        <v>89</v>
      </c>
      <c r="C6" s="4" t="s">
        <v>90</v>
      </c>
    </row>
    <row r="7" spans="1:22" ht="15" customHeight="1" x14ac:dyDescent="0.35">
      <c r="A7" s="4" t="s">
        <v>74</v>
      </c>
      <c r="B7" s="32" t="s">
        <v>91</v>
      </c>
      <c r="C7" s="4" t="s">
        <v>92</v>
      </c>
    </row>
    <row r="8" spans="1:22" ht="15" customHeight="1" x14ac:dyDescent="0.35">
      <c r="A8" s="4" t="s">
        <v>75</v>
      </c>
      <c r="B8" s="32" t="s">
        <v>93</v>
      </c>
      <c r="C8" s="4" t="s">
        <v>94</v>
      </c>
    </row>
    <row r="13" spans="1:22" ht="15" customHeight="1" x14ac:dyDescent="0.35">
      <c r="A13" s="5" t="s">
        <v>76</v>
      </c>
      <c r="B13" s="6" t="s">
        <v>77</v>
      </c>
      <c r="C13" s="6" t="s">
        <v>73</v>
      </c>
      <c r="D13" s="6" t="s">
        <v>74</v>
      </c>
      <c r="E13" s="6" t="s">
        <v>75</v>
      </c>
      <c r="F13" s="5"/>
      <c r="G13" s="5" t="s">
        <v>78</v>
      </c>
    </row>
    <row r="14" spans="1:22" ht="15" customHeight="1" x14ac:dyDescent="0.35">
      <c r="B14" s="7">
        <v>43655</v>
      </c>
      <c r="C14" s="8">
        <v>21.5</v>
      </c>
      <c r="D14" s="8">
        <v>22.17</v>
      </c>
      <c r="E14" s="8">
        <v>8.39</v>
      </c>
      <c r="S14"/>
      <c r="T14"/>
      <c r="U14" t="s">
        <v>0</v>
      </c>
      <c r="V14" t="s">
        <v>1</v>
      </c>
    </row>
    <row r="15" spans="1:22" ht="15" customHeight="1" x14ac:dyDescent="0.35">
      <c r="B15" s="7">
        <v>43684</v>
      </c>
      <c r="C15" s="8">
        <v>21.65</v>
      </c>
      <c r="D15" s="8">
        <v>22.3</v>
      </c>
      <c r="E15" s="8">
        <v>8.5</v>
      </c>
      <c r="F15" s="8"/>
      <c r="S15" t="s">
        <v>7</v>
      </c>
      <c r="T15" s="1">
        <v>43710.40625</v>
      </c>
      <c r="U15">
        <v>21.6</v>
      </c>
      <c r="V15">
        <v>21.9</v>
      </c>
    </row>
    <row r="16" spans="1:22" ht="15" customHeight="1" x14ac:dyDescent="0.35">
      <c r="B16" s="7">
        <v>43700</v>
      </c>
      <c r="C16" s="8">
        <v>20.8</v>
      </c>
      <c r="D16" s="8">
        <v>22.24</v>
      </c>
      <c r="E16" s="8">
        <v>8.48</v>
      </c>
      <c r="F16" s="8"/>
      <c r="S16" t="s">
        <v>8</v>
      </c>
      <c r="T16" s="1">
        <v>43710.413888888892</v>
      </c>
      <c r="U16">
        <v>22.24</v>
      </c>
      <c r="V16">
        <v>29.86</v>
      </c>
    </row>
    <row r="17" spans="2:22" ht="15" customHeight="1" x14ac:dyDescent="0.35">
      <c r="B17" s="7">
        <v>43710</v>
      </c>
      <c r="C17" s="4">
        <v>21.6</v>
      </c>
      <c r="D17" s="4">
        <v>22.24</v>
      </c>
      <c r="E17" s="4">
        <v>8.4600000000000009</v>
      </c>
      <c r="S17" t="s">
        <v>9</v>
      </c>
      <c r="T17" s="1">
        <v>43710.425000000003</v>
      </c>
      <c r="U17">
        <v>8.4600000000000009</v>
      </c>
      <c r="V17">
        <v>10.62</v>
      </c>
    </row>
    <row r="18" spans="2:22" ht="15" customHeight="1" x14ac:dyDescent="0.35">
      <c r="B18" s="7">
        <v>43721</v>
      </c>
      <c r="C18" s="8">
        <v>21.72</v>
      </c>
      <c r="D18" s="8">
        <v>22.29</v>
      </c>
      <c r="E18" s="8">
        <v>8.52</v>
      </c>
    </row>
    <row r="19" spans="2:22" ht="15" customHeight="1" x14ac:dyDescent="0.35">
      <c r="B19" s="7">
        <v>43738</v>
      </c>
      <c r="C19" s="8">
        <v>21.62</v>
      </c>
      <c r="D19" s="8">
        <v>22.28</v>
      </c>
      <c r="E19" s="8">
        <v>8.5</v>
      </c>
      <c r="S19" t="s">
        <v>7</v>
      </c>
      <c r="T19" s="1">
        <v>43738.32916666667</v>
      </c>
      <c r="U19">
        <v>21.62</v>
      </c>
      <c r="V19">
        <v>21.91</v>
      </c>
    </row>
    <row r="20" spans="2:22" ht="15" customHeight="1" x14ac:dyDescent="0.35">
      <c r="B20" s="7">
        <v>43756</v>
      </c>
      <c r="C20" s="8">
        <v>20.66</v>
      </c>
      <c r="D20" s="8">
        <v>20.67</v>
      </c>
      <c r="E20" s="8">
        <v>7.84</v>
      </c>
      <c r="F20" s="8"/>
      <c r="G20" s="11"/>
      <c r="S20" t="s">
        <v>8</v>
      </c>
      <c r="T20" s="1">
        <v>43738.323611111111</v>
      </c>
      <c r="U20">
        <v>22.28</v>
      </c>
      <c r="V20">
        <v>29.87</v>
      </c>
    </row>
    <row r="21" spans="2:22" ht="15" customHeight="1" x14ac:dyDescent="0.35">
      <c r="B21" s="7">
        <v>43773</v>
      </c>
      <c r="C21" s="3">
        <v>20.09</v>
      </c>
      <c r="D21" s="3">
        <v>21.41</v>
      </c>
      <c r="E21" s="3">
        <v>7.55</v>
      </c>
      <c r="F21" s="8"/>
      <c r="G21" s="11"/>
      <c r="S21" t="s">
        <v>9</v>
      </c>
      <c r="T21" s="1">
        <v>43738.315972222219</v>
      </c>
      <c r="U21">
        <v>8.5</v>
      </c>
      <c r="V21">
        <v>10.62</v>
      </c>
    </row>
    <row r="22" spans="2:22" ht="15" customHeight="1" x14ac:dyDescent="0.35">
      <c r="B22" s="7">
        <v>43804</v>
      </c>
      <c r="C22" s="8">
        <v>17.3</v>
      </c>
      <c r="D22" s="8">
        <v>21.27</v>
      </c>
      <c r="E22" s="8">
        <v>7.42</v>
      </c>
      <c r="F22" s="8"/>
    </row>
    <row r="23" spans="2:22" ht="15" customHeight="1" x14ac:dyDescent="0.35">
      <c r="B23" s="7">
        <v>43836</v>
      </c>
      <c r="C23" s="8">
        <v>18.440000000000001</v>
      </c>
      <c r="D23" s="8">
        <v>21.38</v>
      </c>
      <c r="E23" s="8">
        <v>7.53</v>
      </c>
      <c r="F23" s="8"/>
      <c r="S23"/>
      <c r="T23"/>
      <c r="U23" t="s">
        <v>0</v>
      </c>
      <c r="V23" t="s">
        <v>1</v>
      </c>
    </row>
    <row r="24" spans="2:22" ht="15" customHeight="1" x14ac:dyDescent="0.35">
      <c r="B24" s="7">
        <v>43851</v>
      </c>
      <c r="C24" s="8">
        <v>18.77</v>
      </c>
      <c r="D24" s="8">
        <v>21.49</v>
      </c>
      <c r="E24" s="8">
        <v>7.66</v>
      </c>
      <c r="F24" s="8"/>
      <c r="S24"/>
      <c r="T24"/>
      <c r="U24"/>
      <c r="V24"/>
    </row>
    <row r="25" spans="2:22" ht="15" customHeight="1" x14ac:dyDescent="0.35">
      <c r="B25" s="10">
        <v>43895</v>
      </c>
      <c r="C25" s="4">
        <v>17.12</v>
      </c>
      <c r="D25" s="4">
        <v>21.2</v>
      </c>
      <c r="E25" s="4">
        <v>7.68</v>
      </c>
      <c r="S25" t="s">
        <v>7</v>
      </c>
      <c r="T25" s="1">
        <v>43655.523611111108</v>
      </c>
      <c r="U25">
        <v>21.5</v>
      </c>
      <c r="V25">
        <v>21.9</v>
      </c>
    </row>
    <row r="26" spans="2:22" ht="15" customHeight="1" x14ac:dyDescent="0.35">
      <c r="B26" s="10">
        <v>43915</v>
      </c>
      <c r="C26" s="4">
        <v>20.54</v>
      </c>
      <c r="D26" s="4">
        <v>21.64</v>
      </c>
      <c r="E26" s="4">
        <v>7.81</v>
      </c>
      <c r="S26" t="s">
        <v>8</v>
      </c>
      <c r="T26" s="1">
        <v>43655.518750000003</v>
      </c>
      <c r="U26">
        <v>22.17</v>
      </c>
      <c r="V26">
        <v>29.86</v>
      </c>
    </row>
    <row r="27" spans="2:22" ht="15" customHeight="1" x14ac:dyDescent="0.35">
      <c r="B27" s="10">
        <v>43937</v>
      </c>
      <c r="C27" s="4">
        <v>21.12</v>
      </c>
      <c r="D27" s="4">
        <v>21.94</v>
      </c>
      <c r="E27" s="4">
        <v>8.14</v>
      </c>
      <c r="S27" t="s">
        <v>9</v>
      </c>
      <c r="T27" s="1">
        <v>43655.511111111111</v>
      </c>
      <c r="U27">
        <v>8.39</v>
      </c>
      <c r="V27">
        <v>10.62</v>
      </c>
    </row>
    <row r="28" spans="2:22" ht="15" customHeight="1" x14ac:dyDescent="0.35">
      <c r="B28" s="10">
        <v>43964</v>
      </c>
      <c r="C28" s="4">
        <v>21.44</v>
      </c>
      <c r="D28" s="4">
        <v>22.28</v>
      </c>
      <c r="E28" s="4">
        <v>8.42</v>
      </c>
      <c r="S28"/>
      <c r="T28" s="1"/>
      <c r="U28"/>
      <c r="V28"/>
    </row>
    <row r="29" spans="2:22" ht="15" customHeight="1" x14ac:dyDescent="0.35">
      <c r="B29" s="10">
        <v>43979</v>
      </c>
      <c r="C29" s="4">
        <v>21.57</v>
      </c>
      <c r="D29" s="4">
        <v>22.22</v>
      </c>
      <c r="E29" s="4">
        <v>8.44</v>
      </c>
      <c r="F29"/>
      <c r="S29" t="s">
        <v>7</v>
      </c>
      <c r="T29" s="1">
        <v>43964.443749999999</v>
      </c>
      <c r="U29">
        <v>21.44</v>
      </c>
      <c r="V29">
        <v>21.91</v>
      </c>
    </row>
    <row r="30" spans="2:22" ht="15" customHeight="1" x14ac:dyDescent="0.35">
      <c r="B30" s="10">
        <v>44008</v>
      </c>
      <c r="C30" s="4">
        <v>21.07</v>
      </c>
      <c r="D30" s="4">
        <v>22.31</v>
      </c>
      <c r="E30" s="4">
        <v>8.5299999999999994</v>
      </c>
      <c r="F30"/>
      <c r="G30" s="10"/>
      <c r="S30" t="s">
        <v>8</v>
      </c>
      <c r="T30" s="1">
        <v>43964.468055555553</v>
      </c>
      <c r="U30">
        <v>22.28</v>
      </c>
      <c r="V30">
        <v>29.87</v>
      </c>
    </row>
    <row r="31" spans="2:22" ht="15" customHeight="1" x14ac:dyDescent="0.35">
      <c r="B31" s="10">
        <v>44036</v>
      </c>
      <c r="C31" s="4">
        <v>21.76</v>
      </c>
      <c r="D31" s="4">
        <v>22.36</v>
      </c>
      <c r="E31" s="4">
        <v>8.58</v>
      </c>
      <c r="F31"/>
      <c r="S31" t="s">
        <v>9</v>
      </c>
      <c r="T31" s="1">
        <v>43964.474305555559</v>
      </c>
      <c r="U31">
        <v>8.42</v>
      </c>
      <c r="V31">
        <v>10.47</v>
      </c>
    </row>
    <row r="32" spans="2:22" ht="15" customHeight="1" x14ac:dyDescent="0.35">
      <c r="B32" s="10">
        <v>44053</v>
      </c>
      <c r="C32" s="4">
        <v>21.9</v>
      </c>
      <c r="D32" s="4">
        <v>23.22</v>
      </c>
      <c r="E32" s="4">
        <v>8.6999999999999993</v>
      </c>
      <c r="S32"/>
      <c r="T32" s="1"/>
      <c r="V32"/>
    </row>
    <row r="33" spans="1:22" ht="15" customHeight="1" x14ac:dyDescent="0.35">
      <c r="B33" s="10">
        <v>44095</v>
      </c>
      <c r="C33" s="3">
        <v>21.74</v>
      </c>
      <c r="D33" s="3">
        <v>22.42</v>
      </c>
      <c r="E33" s="3">
        <v>8.56</v>
      </c>
      <c r="H33"/>
      <c r="I33"/>
      <c r="L33" s="10"/>
      <c r="M33" s="10"/>
      <c r="N33" s="10"/>
      <c r="O33" s="10"/>
      <c r="P33" s="10"/>
      <c r="Q33" s="10"/>
      <c r="R33" s="10"/>
      <c r="S33"/>
      <c r="T33" s="1"/>
      <c r="V33"/>
    </row>
    <row r="34" spans="1:22" ht="15" customHeight="1" x14ac:dyDescent="0.35">
      <c r="B34" s="10">
        <v>44125</v>
      </c>
      <c r="C34" s="3">
        <v>21.72</v>
      </c>
      <c r="D34" s="3">
        <v>22.33</v>
      </c>
      <c r="E34" s="3">
        <v>8.5399999999999991</v>
      </c>
      <c r="H34"/>
      <c r="I34"/>
      <c r="L34" s="10"/>
      <c r="M34" s="10"/>
      <c r="N34" s="10"/>
      <c r="O34" s="10"/>
      <c r="P34" s="10"/>
      <c r="Q34" s="10"/>
      <c r="R34" s="10"/>
      <c r="S34" s="33" t="s">
        <v>95</v>
      </c>
      <c r="T34" s="8" t="s">
        <v>96</v>
      </c>
      <c r="U34" s="8" t="s">
        <v>97</v>
      </c>
      <c r="V34" s="8" t="s">
        <v>98</v>
      </c>
    </row>
    <row r="35" spans="1:22" ht="15" customHeight="1" x14ac:dyDescent="0.35">
      <c r="B35" s="10">
        <v>44246</v>
      </c>
      <c r="C35" s="38">
        <v>16.41</v>
      </c>
      <c r="D35" s="38">
        <v>20.98</v>
      </c>
      <c r="E35" s="38">
        <v>7.1</v>
      </c>
      <c r="H35"/>
      <c r="I35"/>
      <c r="L35" s="10"/>
      <c r="M35" s="10"/>
      <c r="N35" s="10"/>
      <c r="O35" s="10"/>
      <c r="P35" s="10"/>
      <c r="Q35" s="10"/>
      <c r="R35" s="10"/>
      <c r="S35" s="7">
        <v>43684</v>
      </c>
      <c r="T35" s="8">
        <v>22.2</v>
      </c>
      <c r="U35" s="8" t="s">
        <v>99</v>
      </c>
      <c r="V35" s="8">
        <v>10.62</v>
      </c>
    </row>
    <row r="36" spans="1:22" ht="15" customHeight="1" x14ac:dyDescent="0.35">
      <c r="B36" s="10">
        <v>44342</v>
      </c>
      <c r="C36" s="38">
        <v>21.52</v>
      </c>
      <c r="D36" s="38">
        <v>22.24</v>
      </c>
      <c r="E36" s="38">
        <v>8.5500000000000007</v>
      </c>
      <c r="H36"/>
      <c r="I36"/>
      <c r="L36" s="10"/>
      <c r="M36" s="10"/>
      <c r="N36" s="10"/>
      <c r="O36" s="10"/>
      <c r="P36" s="10"/>
      <c r="Q36" s="10"/>
      <c r="R36" s="10"/>
      <c r="S36" s="7">
        <v>43700</v>
      </c>
      <c r="T36" s="8">
        <v>22.2</v>
      </c>
      <c r="U36" s="8" t="s">
        <v>99</v>
      </c>
      <c r="V36" s="8">
        <v>10.62</v>
      </c>
    </row>
    <row r="37" spans="1:22" ht="15" customHeight="1" x14ac:dyDescent="0.35">
      <c r="B37" s="10">
        <v>44460</v>
      </c>
      <c r="C37" s="38">
        <v>21.78</v>
      </c>
      <c r="D37" s="38">
        <v>22.42</v>
      </c>
      <c r="E37" s="38">
        <v>8.6</v>
      </c>
      <c r="H37"/>
      <c r="I37"/>
      <c r="L37" s="10"/>
      <c r="M37" s="10"/>
      <c r="N37" s="10"/>
      <c r="O37" s="10"/>
      <c r="P37" s="10"/>
      <c r="Q37" s="10"/>
      <c r="R37" s="10"/>
      <c r="S37" s="7">
        <v>43721</v>
      </c>
      <c r="T37" s="8">
        <v>22.2</v>
      </c>
      <c r="U37" s="8" t="s">
        <v>99</v>
      </c>
      <c r="V37" s="8">
        <v>10.62</v>
      </c>
    </row>
    <row r="38" spans="1:22" ht="15" customHeight="1" x14ac:dyDescent="0.35">
      <c r="B38" s="10">
        <v>44530</v>
      </c>
      <c r="C38" s="38">
        <v>21.79</v>
      </c>
      <c r="D38" s="38">
        <v>22.43</v>
      </c>
      <c r="E38" s="38">
        <v>8.64</v>
      </c>
      <c r="H38"/>
      <c r="I38"/>
      <c r="L38" s="10"/>
      <c r="M38" s="10"/>
      <c r="N38" s="10"/>
      <c r="O38" s="10"/>
      <c r="P38" s="10"/>
      <c r="Q38" s="10"/>
      <c r="R38" s="10"/>
      <c r="S38" s="7">
        <v>43773</v>
      </c>
      <c r="T38" s="3">
        <v>21.91</v>
      </c>
      <c r="U38" s="3">
        <v>29.87</v>
      </c>
      <c r="V38" s="3">
        <v>10.62</v>
      </c>
    </row>
    <row r="39" spans="1:22" ht="15" customHeight="1" x14ac:dyDescent="0.35">
      <c r="B39" s="10">
        <v>44613</v>
      </c>
      <c r="C39" s="38">
        <v>21.56</v>
      </c>
      <c r="D39" s="38">
        <v>22.18</v>
      </c>
      <c r="E39" s="38">
        <v>8.3699999999999992</v>
      </c>
      <c r="H39"/>
      <c r="I39"/>
      <c r="L39" s="10"/>
      <c r="M39" s="10"/>
      <c r="N39" s="10"/>
      <c r="O39" s="10"/>
      <c r="P39" s="10"/>
      <c r="Q39" s="10"/>
      <c r="R39" s="10"/>
      <c r="S39" s="7">
        <v>43836</v>
      </c>
      <c r="T39" s="34">
        <v>21.91</v>
      </c>
      <c r="U39" s="34">
        <v>29.87</v>
      </c>
      <c r="V39" s="34">
        <v>10.49</v>
      </c>
    </row>
    <row r="40" spans="1:22" ht="15" customHeight="1" x14ac:dyDescent="0.35">
      <c r="B40" s="10">
        <v>44712</v>
      </c>
      <c r="C40" s="38">
        <v>21.74</v>
      </c>
      <c r="D40" s="38">
        <v>22.36</v>
      </c>
      <c r="E40" s="38">
        <v>8.56</v>
      </c>
      <c r="H40"/>
      <c r="I40"/>
      <c r="J40"/>
      <c r="K40"/>
    </row>
    <row r="41" spans="1:22" ht="15" customHeight="1" x14ac:dyDescent="0.35">
      <c r="H41"/>
      <c r="I41"/>
      <c r="J41"/>
      <c r="K41"/>
    </row>
    <row r="42" spans="1:22" ht="15" customHeight="1" x14ac:dyDescent="0.35">
      <c r="H42"/>
      <c r="I42"/>
      <c r="J42"/>
      <c r="K42"/>
    </row>
    <row r="43" spans="1:22" ht="15" customHeight="1" x14ac:dyDescent="0.35">
      <c r="B43" s="4" t="s">
        <v>105</v>
      </c>
      <c r="H43" s="36" t="s">
        <v>106</v>
      </c>
      <c r="I43"/>
      <c r="J43"/>
      <c r="K43"/>
      <c r="L43"/>
      <c r="M43"/>
    </row>
    <row r="44" spans="1:22" ht="15" customHeight="1" x14ac:dyDescent="0.35">
      <c r="H44"/>
      <c r="I44"/>
      <c r="J44"/>
      <c r="K44"/>
      <c r="L44"/>
      <c r="M44"/>
      <c r="N44" s="8"/>
    </row>
    <row r="45" spans="1:22" ht="15" customHeight="1" x14ac:dyDescent="0.35">
      <c r="A45"/>
      <c r="B45" s="3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/>
      <c r="I45" s="35" t="s">
        <v>2</v>
      </c>
      <c r="J45" s="35" t="s">
        <v>3</v>
      </c>
      <c r="K45" s="35" t="s">
        <v>4</v>
      </c>
      <c r="L45" s="35" t="s">
        <v>5</v>
      </c>
      <c r="M45" s="35" t="s">
        <v>6</v>
      </c>
      <c r="N45" s="6" t="s">
        <v>7</v>
      </c>
      <c r="O45" s="6" t="s">
        <v>8</v>
      </c>
      <c r="P45" s="6" t="s">
        <v>9</v>
      </c>
    </row>
    <row r="46" spans="1:22" ht="15" customHeight="1" x14ac:dyDescent="0.35">
      <c r="A46"/>
      <c r="B46" s="2">
        <v>39842</v>
      </c>
      <c r="C46" s="3"/>
      <c r="D46" s="3"/>
      <c r="E46" s="3"/>
      <c r="F46" s="3"/>
      <c r="G46" s="3"/>
      <c r="H46" s="2">
        <v>39842</v>
      </c>
      <c r="I46" s="3"/>
      <c r="J46" s="3">
        <v>82.65</v>
      </c>
      <c r="K46" s="3">
        <v>83.49</v>
      </c>
      <c r="L46" s="3">
        <v>84.71</v>
      </c>
      <c r="M46" s="3"/>
    </row>
    <row r="47" spans="1:22" ht="15" customHeight="1" x14ac:dyDescent="0.35">
      <c r="A47"/>
      <c r="B47" s="2">
        <v>39934</v>
      </c>
      <c r="C47" s="3"/>
      <c r="D47" s="3"/>
      <c r="E47" s="3"/>
      <c r="F47" s="3"/>
      <c r="G47" s="3"/>
      <c r="H47" s="2">
        <v>39934</v>
      </c>
      <c r="I47" s="3">
        <v>77.16</v>
      </c>
      <c r="J47" s="3">
        <v>82.15</v>
      </c>
      <c r="K47" s="3">
        <v>83.06</v>
      </c>
      <c r="L47" s="3">
        <v>83.49</v>
      </c>
      <c r="M47" s="3">
        <v>77.010000000000005</v>
      </c>
    </row>
    <row r="48" spans="1:22" ht="15" customHeight="1" x14ac:dyDescent="0.35">
      <c r="A48"/>
      <c r="B48" s="2">
        <v>40037</v>
      </c>
      <c r="C48" s="3"/>
      <c r="D48" s="3"/>
      <c r="E48" s="3"/>
      <c r="F48" s="3"/>
      <c r="G48" s="3"/>
      <c r="H48" s="2">
        <v>40037</v>
      </c>
      <c r="I48" s="3">
        <v>76.69</v>
      </c>
      <c r="J48" s="3">
        <v>81.900000000000006</v>
      </c>
      <c r="K48" s="3">
        <v>82.39</v>
      </c>
      <c r="L48" s="3">
        <v>82.32</v>
      </c>
      <c r="M48" s="3">
        <v>76.44</v>
      </c>
    </row>
    <row r="49" spans="1:13" ht="15" customHeight="1" x14ac:dyDescent="0.35">
      <c r="A49"/>
      <c r="B49" s="2">
        <v>40163</v>
      </c>
      <c r="C49" s="3"/>
      <c r="D49" s="3"/>
      <c r="E49" s="3"/>
      <c r="F49" s="3"/>
      <c r="G49" s="3"/>
      <c r="H49" s="2">
        <v>40163</v>
      </c>
      <c r="I49" s="3">
        <v>76.62</v>
      </c>
      <c r="J49" s="3">
        <v>81.96</v>
      </c>
      <c r="K49" s="3">
        <v>82.68</v>
      </c>
      <c r="L49" s="3">
        <v>82.48</v>
      </c>
      <c r="M49" s="3">
        <v>76.37</v>
      </c>
    </row>
    <row r="50" spans="1:13" ht="15" customHeight="1" x14ac:dyDescent="0.35">
      <c r="A50"/>
      <c r="B50" s="2">
        <v>40210</v>
      </c>
      <c r="C50" s="3"/>
      <c r="D50" s="3"/>
      <c r="E50" s="3"/>
      <c r="F50" s="3"/>
      <c r="G50" s="3"/>
      <c r="H50" s="2">
        <v>40210</v>
      </c>
      <c r="I50" s="3">
        <v>77.959999999999994</v>
      </c>
      <c r="J50" s="3">
        <v>82.88</v>
      </c>
      <c r="K50" s="3">
        <v>83.6</v>
      </c>
      <c r="L50" s="3">
        <v>84.53</v>
      </c>
      <c r="M50" s="3">
        <v>77.709999999999994</v>
      </c>
    </row>
    <row r="51" spans="1:13" ht="15" customHeight="1" x14ac:dyDescent="0.35">
      <c r="A51"/>
      <c r="B51" s="2">
        <v>40296</v>
      </c>
      <c r="C51" s="3"/>
      <c r="D51" s="3"/>
      <c r="E51" s="3"/>
      <c r="F51" s="3"/>
      <c r="G51" s="3"/>
      <c r="H51" s="2">
        <v>40296</v>
      </c>
      <c r="I51" s="3">
        <v>77.27</v>
      </c>
      <c r="J51" s="3">
        <v>82.36</v>
      </c>
      <c r="K51" s="3">
        <v>82.93</v>
      </c>
      <c r="L51" s="3">
        <v>83.8</v>
      </c>
      <c r="M51" s="3">
        <v>77.010000000000005</v>
      </c>
    </row>
    <row r="52" spans="1:13" ht="15" customHeight="1" x14ac:dyDescent="0.35">
      <c r="A52"/>
      <c r="B52" s="2">
        <v>40421</v>
      </c>
      <c r="C52" s="3"/>
      <c r="D52" s="3"/>
      <c r="E52" s="3"/>
      <c r="F52" s="3"/>
      <c r="G52" s="3"/>
      <c r="H52" s="2">
        <v>40421</v>
      </c>
      <c r="I52" s="3">
        <v>76.69</v>
      </c>
      <c r="J52" s="3">
        <v>81.99</v>
      </c>
      <c r="K52" s="3">
        <v>82.75</v>
      </c>
      <c r="L52" s="3">
        <v>82.41</v>
      </c>
      <c r="M52" s="3">
        <v>76.42</v>
      </c>
    </row>
    <row r="53" spans="1:13" ht="15" customHeight="1" x14ac:dyDescent="0.35">
      <c r="A53"/>
      <c r="B53" s="2">
        <v>40480</v>
      </c>
      <c r="C53" s="3"/>
      <c r="D53" s="3"/>
      <c r="E53" s="3"/>
      <c r="F53" s="3"/>
      <c r="G53" s="3"/>
      <c r="H53" s="2">
        <v>40480</v>
      </c>
      <c r="I53" s="3">
        <v>76.64</v>
      </c>
      <c r="J53" s="3">
        <v>81.95</v>
      </c>
      <c r="K53" s="3">
        <v>81.540000000000006</v>
      </c>
      <c r="L53" s="3">
        <v>81.680000000000007</v>
      </c>
      <c r="M53" s="3">
        <v>76.38</v>
      </c>
    </row>
    <row r="54" spans="1:13" ht="15" customHeight="1" x14ac:dyDescent="0.35">
      <c r="A54"/>
      <c r="B54" s="2">
        <v>40864</v>
      </c>
      <c r="C54" s="3"/>
      <c r="D54" s="3"/>
      <c r="E54" s="3"/>
      <c r="F54" s="3"/>
      <c r="G54" s="3"/>
      <c r="H54" s="2">
        <v>40864</v>
      </c>
      <c r="I54" s="3">
        <v>76.14</v>
      </c>
      <c r="J54" s="3">
        <v>81.41</v>
      </c>
      <c r="K54" s="3"/>
      <c r="L54" s="3">
        <v>79.63</v>
      </c>
      <c r="M54" s="3">
        <v>75.91</v>
      </c>
    </row>
    <row r="55" spans="1:13" ht="15" customHeight="1" x14ac:dyDescent="0.35">
      <c r="A55"/>
      <c r="B55" s="2">
        <v>40940</v>
      </c>
      <c r="C55" s="3"/>
      <c r="D55" s="3"/>
      <c r="E55" s="3"/>
      <c r="F55" s="3"/>
      <c r="G55" s="3"/>
      <c r="H55" s="2">
        <v>40940</v>
      </c>
      <c r="I55" s="3">
        <v>75.959999999999994</v>
      </c>
      <c r="J55" s="3">
        <v>81.22</v>
      </c>
      <c r="K55" s="3"/>
      <c r="L55" s="3">
        <v>79.73</v>
      </c>
      <c r="M55" s="3">
        <v>75.739999999999995</v>
      </c>
    </row>
    <row r="56" spans="1:13" ht="15" customHeight="1" x14ac:dyDescent="0.35">
      <c r="A56"/>
      <c r="B56" s="2">
        <v>41031</v>
      </c>
      <c r="C56" s="3"/>
      <c r="D56" s="3"/>
      <c r="E56" s="3"/>
      <c r="F56" s="3"/>
      <c r="G56" s="3"/>
      <c r="H56" s="2">
        <v>41031</v>
      </c>
      <c r="I56" s="3">
        <v>76.540000000000006</v>
      </c>
      <c r="J56" s="3">
        <v>81.86</v>
      </c>
      <c r="K56" s="3">
        <v>84.38</v>
      </c>
      <c r="L56" s="3">
        <v>84.06</v>
      </c>
      <c r="M56" s="3">
        <v>76.25</v>
      </c>
    </row>
    <row r="57" spans="1:13" ht="15" customHeight="1" x14ac:dyDescent="0.35">
      <c r="A57"/>
      <c r="B57" s="2">
        <v>41137</v>
      </c>
      <c r="C57" s="3"/>
      <c r="D57" s="3"/>
      <c r="E57" s="3"/>
      <c r="F57" s="3"/>
      <c r="G57" s="3"/>
      <c r="H57" s="2">
        <v>41137</v>
      </c>
      <c r="I57" s="3">
        <v>76.97</v>
      </c>
      <c r="J57" s="3">
        <v>82.08</v>
      </c>
      <c r="K57" s="3">
        <v>83.18</v>
      </c>
      <c r="L57" s="3">
        <v>83.78</v>
      </c>
      <c r="M57" s="3">
        <v>76.73</v>
      </c>
    </row>
    <row r="58" spans="1:13" ht="15" customHeight="1" x14ac:dyDescent="0.35">
      <c r="A58"/>
      <c r="B58" s="2">
        <v>41241</v>
      </c>
      <c r="C58" s="3"/>
      <c r="D58" s="3"/>
      <c r="E58" s="3"/>
      <c r="F58" s="3"/>
      <c r="G58" s="3"/>
      <c r="H58" s="2">
        <v>41241</v>
      </c>
      <c r="I58" s="3">
        <v>78.760000000000005</v>
      </c>
      <c r="J58" s="3">
        <v>83.44</v>
      </c>
      <c r="K58" s="3">
        <v>85.04</v>
      </c>
      <c r="L58" s="3">
        <v>84.87</v>
      </c>
      <c r="M58" s="3">
        <v>78.58</v>
      </c>
    </row>
    <row r="59" spans="1:13" ht="15" customHeight="1" x14ac:dyDescent="0.35">
      <c r="A59"/>
      <c r="B59" s="2">
        <v>41311</v>
      </c>
      <c r="C59" s="3"/>
      <c r="D59" s="3"/>
      <c r="E59" s="3"/>
      <c r="F59" s="3"/>
      <c r="G59" s="3"/>
      <c r="H59" s="2">
        <v>41311</v>
      </c>
      <c r="I59" s="3">
        <v>78.98</v>
      </c>
      <c r="J59" s="3">
        <v>83.24</v>
      </c>
      <c r="K59" s="3">
        <v>85.71</v>
      </c>
      <c r="L59" s="3">
        <v>86.64</v>
      </c>
      <c r="M59" s="3">
        <v>78.739999999999995</v>
      </c>
    </row>
    <row r="60" spans="1:13" ht="15" customHeight="1" x14ac:dyDescent="0.35">
      <c r="A60"/>
      <c r="B60" s="2">
        <v>41411</v>
      </c>
      <c r="C60" s="3"/>
      <c r="D60" s="3"/>
      <c r="E60" s="3"/>
      <c r="F60" s="3"/>
      <c r="G60" s="3"/>
      <c r="H60" s="2">
        <v>41411</v>
      </c>
      <c r="I60" s="3">
        <v>77.19</v>
      </c>
      <c r="J60" s="3">
        <v>82.25</v>
      </c>
      <c r="K60" s="3">
        <v>83.85</v>
      </c>
      <c r="L60" s="3">
        <v>84.9</v>
      </c>
      <c r="M60" s="3">
        <v>76.959999999999994</v>
      </c>
    </row>
    <row r="61" spans="1:13" ht="15" customHeight="1" x14ac:dyDescent="0.35">
      <c r="A61"/>
      <c r="B61" s="2">
        <v>41515</v>
      </c>
      <c r="C61" s="3"/>
      <c r="D61" s="3"/>
      <c r="E61" s="3"/>
      <c r="F61" s="3"/>
      <c r="G61" s="3"/>
      <c r="H61" s="2">
        <v>41515</v>
      </c>
      <c r="I61" s="3">
        <v>76.67</v>
      </c>
      <c r="J61" s="3">
        <v>81.89</v>
      </c>
      <c r="K61" s="3">
        <v>81.66</v>
      </c>
      <c r="L61" s="3">
        <v>81.96</v>
      </c>
      <c r="M61" s="3">
        <v>76.41</v>
      </c>
    </row>
    <row r="62" spans="1:13" ht="15" customHeight="1" x14ac:dyDescent="0.35">
      <c r="A62"/>
      <c r="B62" s="2">
        <v>41603</v>
      </c>
      <c r="C62" s="3"/>
      <c r="D62" s="3"/>
      <c r="E62" s="3"/>
      <c r="F62" s="3"/>
      <c r="G62" s="3"/>
      <c r="H62" s="2">
        <v>41603</v>
      </c>
      <c r="I62" s="3">
        <v>77.34</v>
      </c>
      <c r="J62" s="3">
        <v>82.47</v>
      </c>
      <c r="K62" s="3">
        <v>83.1</v>
      </c>
      <c r="L62" s="3">
        <v>83.44</v>
      </c>
      <c r="M62" s="3">
        <v>77.069999999999993</v>
      </c>
    </row>
    <row r="63" spans="1:13" ht="15" customHeight="1" x14ac:dyDescent="0.35">
      <c r="A63"/>
      <c r="B63" s="2">
        <v>41687</v>
      </c>
      <c r="C63" s="3"/>
      <c r="D63" s="3"/>
      <c r="E63" s="3"/>
      <c r="F63" s="3"/>
      <c r="G63" s="3"/>
      <c r="H63" s="2">
        <v>41687</v>
      </c>
      <c r="I63" s="3">
        <v>79.099999999999994</v>
      </c>
      <c r="J63" s="3">
        <v>83.18</v>
      </c>
      <c r="K63" s="3">
        <v>85.73</v>
      </c>
      <c r="L63" s="3">
        <v>86.4</v>
      </c>
      <c r="M63" s="3">
        <v>78.89</v>
      </c>
    </row>
    <row r="64" spans="1:13" ht="15" customHeight="1" x14ac:dyDescent="0.35">
      <c r="A64"/>
      <c r="B64" s="2">
        <v>41778</v>
      </c>
      <c r="C64" s="3"/>
      <c r="D64" s="3"/>
      <c r="E64" s="3"/>
      <c r="F64" s="3"/>
      <c r="G64" s="3"/>
      <c r="H64" s="2">
        <v>41778</v>
      </c>
      <c r="I64" s="3">
        <v>76.87</v>
      </c>
      <c r="J64" s="3">
        <v>82.09</v>
      </c>
      <c r="K64" s="3">
        <v>82.5</v>
      </c>
      <c r="L64" s="3">
        <v>83</v>
      </c>
      <c r="M64" s="3">
        <v>76.63</v>
      </c>
    </row>
    <row r="65" spans="1:13" ht="15" customHeight="1" x14ac:dyDescent="0.35">
      <c r="A65"/>
      <c r="B65" s="2">
        <v>41862</v>
      </c>
      <c r="C65" s="3"/>
      <c r="D65" s="3"/>
      <c r="E65" s="3"/>
      <c r="F65" s="3"/>
      <c r="G65" s="3"/>
      <c r="H65" s="2">
        <v>41862</v>
      </c>
      <c r="I65" s="3">
        <v>76.69</v>
      </c>
      <c r="J65" s="3">
        <v>81.91</v>
      </c>
      <c r="K65" s="3">
        <v>82.52</v>
      </c>
      <c r="L65" s="3">
        <v>82.77</v>
      </c>
      <c r="M65" s="3">
        <v>76.430000000000007</v>
      </c>
    </row>
    <row r="66" spans="1:13" ht="15" customHeight="1" x14ac:dyDescent="0.35">
      <c r="A66"/>
      <c r="B66" s="2">
        <v>41962</v>
      </c>
      <c r="C66" s="3"/>
      <c r="D66" s="3"/>
      <c r="E66" s="3"/>
      <c r="F66" s="3"/>
      <c r="G66" s="3"/>
      <c r="H66" s="2">
        <v>41962</v>
      </c>
      <c r="I66" s="3">
        <v>76.73</v>
      </c>
      <c r="J66" s="3">
        <v>81.97</v>
      </c>
      <c r="K66" s="3">
        <v>82.81</v>
      </c>
      <c r="L66" s="3">
        <v>83.04</v>
      </c>
      <c r="M66" s="3">
        <v>76.459999999999994</v>
      </c>
    </row>
    <row r="67" spans="1:13" ht="15" customHeight="1" x14ac:dyDescent="0.35">
      <c r="A67"/>
      <c r="B67" s="2">
        <v>42059</v>
      </c>
      <c r="C67" s="3"/>
      <c r="D67" s="3"/>
      <c r="E67" s="3"/>
      <c r="F67" s="3"/>
      <c r="G67" s="3"/>
      <c r="H67" s="2">
        <v>42059</v>
      </c>
      <c r="I67" s="3">
        <v>77.12</v>
      </c>
      <c r="J67" s="3">
        <v>82.26</v>
      </c>
      <c r="K67" s="3">
        <v>83.3</v>
      </c>
      <c r="L67" s="3">
        <v>84.06</v>
      </c>
      <c r="M67" s="3">
        <v>76.87</v>
      </c>
    </row>
    <row r="68" spans="1:13" ht="15" customHeight="1" x14ac:dyDescent="0.35">
      <c r="A68"/>
      <c r="B68" s="2">
        <v>42144</v>
      </c>
      <c r="C68" s="3"/>
      <c r="D68" s="3"/>
      <c r="E68" s="3"/>
      <c r="F68" s="3"/>
      <c r="G68" s="3"/>
      <c r="H68" s="2">
        <v>42144</v>
      </c>
      <c r="I68" s="3">
        <v>76.739999999999995</v>
      </c>
      <c r="J68" s="3">
        <v>82.02</v>
      </c>
      <c r="K68" s="3">
        <v>81.84</v>
      </c>
      <c r="L68" s="3">
        <v>82.19</v>
      </c>
      <c r="M68" s="3">
        <v>76.5</v>
      </c>
    </row>
    <row r="69" spans="1:13" ht="15" customHeight="1" x14ac:dyDescent="0.35">
      <c r="A69"/>
      <c r="B69" s="2">
        <v>42228</v>
      </c>
      <c r="C69" s="3"/>
      <c r="D69" s="3"/>
      <c r="E69" s="3"/>
      <c r="F69" s="3"/>
      <c r="G69" s="3"/>
      <c r="H69" s="2">
        <v>42228</v>
      </c>
      <c r="I69" s="3">
        <v>76.45</v>
      </c>
      <c r="J69" s="3">
        <v>81.760000000000005</v>
      </c>
      <c r="K69" s="3"/>
      <c r="L69" s="3">
        <v>80.72</v>
      </c>
      <c r="M69" s="3">
        <v>76.2</v>
      </c>
    </row>
    <row r="70" spans="1:13" ht="15" customHeight="1" x14ac:dyDescent="0.35">
      <c r="A70"/>
      <c r="B70" s="2">
        <v>42310</v>
      </c>
      <c r="C70" s="3"/>
      <c r="D70" s="3"/>
      <c r="E70" s="3"/>
      <c r="F70" s="3"/>
      <c r="G70" s="3"/>
      <c r="H70" s="2">
        <v>42310</v>
      </c>
      <c r="I70" s="3">
        <v>76.38</v>
      </c>
      <c r="J70" s="3">
        <v>81.709999999999994</v>
      </c>
      <c r="K70" s="3">
        <v>81.02</v>
      </c>
      <c r="L70" s="3">
        <v>80.94</v>
      </c>
      <c r="M70" s="3">
        <v>76.14</v>
      </c>
    </row>
    <row r="71" spans="1:13" ht="15" customHeight="1" x14ac:dyDescent="0.35">
      <c r="A71"/>
      <c r="B71" s="2">
        <v>42423</v>
      </c>
      <c r="C71" s="3"/>
      <c r="D71" s="3"/>
      <c r="E71" s="3"/>
      <c r="F71" s="3"/>
      <c r="G71" s="3"/>
      <c r="H71" s="2">
        <v>42423</v>
      </c>
      <c r="I71" s="3">
        <v>77.459999999999994</v>
      </c>
      <c r="J71" s="3">
        <v>82.61</v>
      </c>
      <c r="K71" s="3">
        <v>83.9</v>
      </c>
      <c r="L71" s="3">
        <v>84.75</v>
      </c>
      <c r="M71" s="3">
        <v>77.22</v>
      </c>
    </row>
    <row r="72" spans="1:13" ht="15" customHeight="1" x14ac:dyDescent="0.35">
      <c r="A72"/>
      <c r="B72" s="2">
        <v>42521</v>
      </c>
      <c r="C72" s="3"/>
      <c r="D72" s="3"/>
      <c r="E72" s="3"/>
      <c r="F72" s="3"/>
      <c r="G72" s="3"/>
      <c r="H72" s="2">
        <v>42521</v>
      </c>
      <c r="I72" s="3">
        <v>76.98</v>
      </c>
      <c r="J72" s="3">
        <v>82.2</v>
      </c>
      <c r="K72" s="3">
        <v>82.82</v>
      </c>
      <c r="L72" s="3">
        <v>83.36</v>
      </c>
      <c r="M72" s="3">
        <v>76.739999999999995</v>
      </c>
    </row>
    <row r="73" spans="1:13" ht="15" customHeight="1" x14ac:dyDescent="0.35">
      <c r="A73"/>
      <c r="B73" s="2">
        <v>42584</v>
      </c>
      <c r="C73" s="3"/>
      <c r="D73" s="3"/>
      <c r="E73" s="3"/>
      <c r="F73" s="3"/>
      <c r="G73" s="3"/>
      <c r="H73" s="2">
        <v>42584</v>
      </c>
      <c r="I73" s="3">
        <v>76.959999999999994</v>
      </c>
      <c r="J73" s="3">
        <v>82.1</v>
      </c>
      <c r="K73" s="3">
        <v>82.37</v>
      </c>
      <c r="L73" s="3">
        <v>81.099999999999994</v>
      </c>
      <c r="M73" s="3">
        <v>76.33</v>
      </c>
    </row>
    <row r="74" spans="1:13" ht="15" customHeight="1" x14ac:dyDescent="0.35">
      <c r="A74"/>
      <c r="B74" s="2">
        <v>42704</v>
      </c>
      <c r="C74" s="3"/>
      <c r="D74" s="3"/>
      <c r="E74" s="3"/>
      <c r="F74" s="3"/>
      <c r="G74" s="3"/>
      <c r="H74" s="2">
        <v>42704</v>
      </c>
      <c r="I74" s="3">
        <v>77.239999999999995</v>
      </c>
      <c r="J74" s="3">
        <v>82.56</v>
      </c>
      <c r="K74" s="3">
        <v>83.8</v>
      </c>
      <c r="L74" s="3">
        <v>84.1</v>
      </c>
      <c r="M74" s="3">
        <v>76.97</v>
      </c>
    </row>
    <row r="75" spans="1:13" ht="15" customHeight="1" x14ac:dyDescent="0.35">
      <c r="A75"/>
      <c r="B75" s="2">
        <v>42782</v>
      </c>
      <c r="C75" s="3"/>
      <c r="D75" s="3"/>
      <c r="E75" s="3"/>
      <c r="F75" s="3"/>
      <c r="G75" s="3"/>
      <c r="H75" s="2">
        <v>42782</v>
      </c>
      <c r="I75" s="3">
        <v>77.12</v>
      </c>
      <c r="J75" s="3">
        <v>82.39</v>
      </c>
      <c r="K75" s="3">
        <v>83.26</v>
      </c>
      <c r="L75" s="3">
        <v>83.75</v>
      </c>
      <c r="M75" s="3">
        <v>76.91</v>
      </c>
    </row>
    <row r="76" spans="1:13" ht="15" customHeight="1" x14ac:dyDescent="0.35">
      <c r="A76"/>
      <c r="B76" s="2">
        <v>42878</v>
      </c>
      <c r="C76" s="3"/>
      <c r="D76" s="3"/>
      <c r="E76" s="3"/>
      <c r="F76" s="3"/>
      <c r="G76" s="3"/>
      <c r="H76" s="2">
        <v>42878</v>
      </c>
      <c r="I76" s="3">
        <v>76.819999999999993</v>
      </c>
      <c r="J76" s="3">
        <v>81.58</v>
      </c>
      <c r="K76" s="3">
        <v>80.39</v>
      </c>
      <c r="L76" s="3">
        <v>84.79</v>
      </c>
      <c r="M76" s="3">
        <v>76.59</v>
      </c>
    </row>
    <row r="77" spans="1:13" ht="15" customHeight="1" x14ac:dyDescent="0.35">
      <c r="A77"/>
      <c r="B77" s="2">
        <v>42973</v>
      </c>
      <c r="C77" s="3"/>
      <c r="D77" s="3"/>
      <c r="E77" s="3"/>
      <c r="F77" s="3"/>
      <c r="G77" s="3"/>
      <c r="H77" s="2">
        <v>42973</v>
      </c>
      <c r="I77" s="3">
        <v>76.53</v>
      </c>
      <c r="J77" s="3">
        <v>81.84</v>
      </c>
      <c r="K77" s="3"/>
      <c r="L77" s="3">
        <v>81.099999999999994</v>
      </c>
      <c r="M77" s="3">
        <v>76.28</v>
      </c>
    </row>
    <row r="78" spans="1:13" ht="15" customHeight="1" x14ac:dyDescent="0.35">
      <c r="A78"/>
      <c r="B78" s="2">
        <v>43047</v>
      </c>
      <c r="C78" s="3"/>
      <c r="D78" s="3"/>
      <c r="E78" s="3"/>
      <c r="F78" s="3"/>
      <c r="G78" s="3"/>
      <c r="H78" s="2">
        <v>43047</v>
      </c>
      <c r="I78" s="3">
        <v>76.42</v>
      </c>
      <c r="J78" s="3">
        <v>81.760000000000005</v>
      </c>
      <c r="K78" s="3"/>
      <c r="L78" s="3">
        <v>80.31</v>
      </c>
      <c r="M78" s="3">
        <v>76.16</v>
      </c>
    </row>
    <row r="79" spans="1:13" ht="15" customHeight="1" x14ac:dyDescent="0.35">
      <c r="A79"/>
      <c r="B79" s="2">
        <v>43152</v>
      </c>
      <c r="C79" s="3">
        <v>12.15</v>
      </c>
      <c r="D79" s="3">
        <v>10.48</v>
      </c>
      <c r="E79" s="3">
        <v>16.260000000000002</v>
      </c>
      <c r="F79" s="3">
        <v>18.37</v>
      </c>
      <c r="G79" s="3">
        <v>19.11</v>
      </c>
      <c r="H79" s="2">
        <v>43152</v>
      </c>
      <c r="I79" s="3">
        <f>89.1-C79</f>
        <v>76.949999999999989</v>
      </c>
      <c r="J79" s="3">
        <f>92.6-D79</f>
        <v>82.11999999999999</v>
      </c>
      <c r="K79" s="3">
        <f>98.77-E79</f>
        <v>82.509999999999991</v>
      </c>
      <c r="L79" s="3">
        <f>101.14-F79</f>
        <v>82.77</v>
      </c>
      <c r="M79" s="3">
        <f>95.8-G79</f>
        <v>76.69</v>
      </c>
    </row>
    <row r="80" spans="1:13" ht="15" customHeight="1" x14ac:dyDescent="0.35">
      <c r="A80"/>
      <c r="B80" s="2">
        <v>43361</v>
      </c>
      <c r="C80" s="3">
        <v>13.08</v>
      </c>
      <c r="D80" s="3">
        <v>11.35</v>
      </c>
      <c r="E80" s="3"/>
      <c r="F80" s="3">
        <v>19.72</v>
      </c>
      <c r="G80" s="3">
        <v>20.02</v>
      </c>
      <c r="H80" s="2">
        <v>43361</v>
      </c>
      <c r="I80" s="3">
        <f>89.1-C80</f>
        <v>76.02</v>
      </c>
      <c r="J80" s="3">
        <f>92.6-D80</f>
        <v>81.25</v>
      </c>
      <c r="K80" s="3"/>
      <c r="L80" s="3">
        <f>101.14-F80</f>
        <v>81.42</v>
      </c>
      <c r="M80" s="3">
        <f>95.8-G80</f>
        <v>75.78</v>
      </c>
    </row>
    <row r="81" spans="1:16" ht="15" customHeight="1" x14ac:dyDescent="0.35">
      <c r="A81"/>
      <c r="B81" s="2">
        <v>43397</v>
      </c>
      <c r="C81" s="3">
        <v>12.66</v>
      </c>
      <c r="D81" s="3">
        <v>10.92</v>
      </c>
      <c r="E81" s="3"/>
      <c r="F81" s="3">
        <v>20.22</v>
      </c>
      <c r="G81" s="3">
        <v>19.61</v>
      </c>
      <c r="H81" s="2">
        <v>43397</v>
      </c>
      <c r="I81" s="3">
        <f>89.1-C81</f>
        <v>76.44</v>
      </c>
      <c r="J81" s="3">
        <f>92.6-D81</f>
        <v>81.679999999999993</v>
      </c>
      <c r="K81" s="3"/>
      <c r="L81" s="3">
        <f>101.14-F81</f>
        <v>80.92</v>
      </c>
      <c r="M81" s="3">
        <f>95.8-G81</f>
        <v>76.19</v>
      </c>
    </row>
    <row r="82" spans="1:16" ht="15" customHeight="1" x14ac:dyDescent="0.35">
      <c r="A82"/>
      <c r="B82" s="2">
        <v>43425</v>
      </c>
      <c r="C82" s="3">
        <v>12.8</v>
      </c>
      <c r="D82" s="3">
        <v>10.87</v>
      </c>
      <c r="E82" s="3"/>
      <c r="F82" s="3">
        <v>20.56</v>
      </c>
      <c r="G82" s="3">
        <v>19.61</v>
      </c>
      <c r="H82" s="2">
        <v>43425</v>
      </c>
      <c r="I82" s="3">
        <f>89.1-C82</f>
        <v>76.3</v>
      </c>
      <c r="J82" s="3">
        <f>92.6-D82</f>
        <v>81.72999999999999</v>
      </c>
      <c r="K82" s="3"/>
      <c r="L82" s="3">
        <f>101.14-F82</f>
        <v>80.58</v>
      </c>
      <c r="M82" s="3">
        <f>95.8-G82</f>
        <v>76.19</v>
      </c>
    </row>
    <row r="83" spans="1:16" ht="15" customHeight="1" x14ac:dyDescent="0.35">
      <c r="A83"/>
      <c r="B83" s="2">
        <v>43563</v>
      </c>
      <c r="C83" s="3">
        <v>12.04</v>
      </c>
      <c r="D83" s="3">
        <v>10.29</v>
      </c>
      <c r="E83" s="3">
        <v>16.3</v>
      </c>
      <c r="F83" s="3">
        <v>18.329999999999998</v>
      </c>
      <c r="G83" s="3">
        <v>19</v>
      </c>
      <c r="H83" s="2">
        <v>43563</v>
      </c>
      <c r="I83" s="3">
        <f>89.1-C83</f>
        <v>77.06</v>
      </c>
      <c r="J83" s="3">
        <f>92.6-D83</f>
        <v>82.31</v>
      </c>
      <c r="K83" s="3">
        <f>98.77-E83</f>
        <v>82.47</v>
      </c>
      <c r="L83" s="3">
        <f>101.14-F83</f>
        <v>82.81</v>
      </c>
      <c r="M83" s="3">
        <f>95.8-G83</f>
        <v>76.8</v>
      </c>
    </row>
    <row r="84" spans="1:16" ht="15" customHeight="1" x14ac:dyDescent="0.35">
      <c r="A84"/>
      <c r="B84" s="2">
        <v>43625</v>
      </c>
      <c r="C84" s="3"/>
      <c r="D84" s="3"/>
      <c r="E84" s="3"/>
      <c r="F84" s="3"/>
      <c r="G84" s="3"/>
      <c r="H84" s="2">
        <v>43625</v>
      </c>
      <c r="I84" s="3"/>
      <c r="K84" s="3"/>
      <c r="M84" s="3"/>
      <c r="O84" s="3"/>
    </row>
    <row r="85" spans="1:16" ht="15" customHeight="1" x14ac:dyDescent="0.35">
      <c r="A85"/>
      <c r="B85" s="3"/>
      <c r="C85" s="3"/>
      <c r="H85" s="3"/>
      <c r="I85" s="35" t="s">
        <v>2</v>
      </c>
      <c r="J85" s="35" t="s">
        <v>3</v>
      </c>
      <c r="K85" s="35" t="s">
        <v>4</v>
      </c>
      <c r="L85" s="35" t="s">
        <v>5</v>
      </c>
      <c r="M85" s="35" t="s">
        <v>6</v>
      </c>
      <c r="N85" s="6" t="s">
        <v>7</v>
      </c>
      <c r="O85" s="6" t="s">
        <v>8</v>
      </c>
      <c r="P85" s="6" t="s">
        <v>9</v>
      </c>
    </row>
    <row r="86" spans="1:16" ht="15" customHeight="1" x14ac:dyDescent="0.35">
      <c r="A86"/>
      <c r="B86" s="2">
        <v>43663</v>
      </c>
      <c r="C86" s="3">
        <v>12.08</v>
      </c>
      <c r="D86" s="3">
        <v>10.220000000000001</v>
      </c>
      <c r="E86" s="3">
        <v>15.28</v>
      </c>
      <c r="F86" s="3">
        <v>17.510000000000002</v>
      </c>
      <c r="G86" s="3">
        <v>19.07</v>
      </c>
      <c r="H86" s="2">
        <v>43663</v>
      </c>
      <c r="I86" s="3">
        <f>89.1-C86</f>
        <v>77.02</v>
      </c>
      <c r="J86" s="3">
        <f>92.6-D86</f>
        <v>82.38</v>
      </c>
      <c r="K86" s="3">
        <f>98.77-E86</f>
        <v>83.49</v>
      </c>
      <c r="L86" s="3">
        <f>101.14-F86</f>
        <v>83.63</v>
      </c>
      <c r="M86" s="3">
        <f>95.8-G86</f>
        <v>76.72999999999999</v>
      </c>
      <c r="N86" s="9">
        <f t="shared" ref="N86:N112" si="1">($C$2-C14)-0.445</f>
        <v>76.118000000000009</v>
      </c>
      <c r="O86" s="9">
        <f t="shared" ref="O86:O112" si="2">($C$3-D14)-0.512</f>
        <v>75.11</v>
      </c>
      <c r="P86" s="9">
        <f t="shared" ref="P86:P112" si="3">($C$4-E14)-0.483</f>
        <v>74.781999999999996</v>
      </c>
    </row>
    <row r="87" spans="1:16" ht="15" customHeight="1" x14ac:dyDescent="0.35">
      <c r="A87"/>
      <c r="B87" s="10">
        <v>43684</v>
      </c>
      <c r="H87" s="10">
        <v>43684</v>
      </c>
      <c r="N87" s="9">
        <f t="shared" si="1"/>
        <v>75.968000000000018</v>
      </c>
      <c r="O87" s="9">
        <f t="shared" si="2"/>
        <v>74.98</v>
      </c>
      <c r="P87" s="9">
        <f t="shared" si="3"/>
        <v>74.671999999999997</v>
      </c>
    </row>
    <row r="88" spans="1:16" ht="15" customHeight="1" x14ac:dyDescent="0.35">
      <c r="A88"/>
      <c r="B88" s="10">
        <v>43700</v>
      </c>
      <c r="H88" s="10">
        <v>43700</v>
      </c>
      <c r="N88" s="9">
        <f t="shared" si="1"/>
        <v>76.818000000000012</v>
      </c>
      <c r="O88" s="9">
        <f t="shared" si="2"/>
        <v>75.040000000000006</v>
      </c>
      <c r="P88" s="9">
        <f t="shared" si="3"/>
        <v>74.691999999999993</v>
      </c>
    </row>
    <row r="89" spans="1:16" ht="15" customHeight="1" x14ac:dyDescent="0.35">
      <c r="A89" s="2">
        <v>43787</v>
      </c>
      <c r="B89" s="2">
        <v>43710</v>
      </c>
      <c r="C89" s="36">
        <v>12.17</v>
      </c>
      <c r="D89" s="36">
        <v>10.37</v>
      </c>
      <c r="E89" s="36">
        <v>16.54</v>
      </c>
      <c r="F89" s="36">
        <v>18.66</v>
      </c>
      <c r="G89" s="36">
        <v>19.149999999999999</v>
      </c>
      <c r="H89" s="2">
        <v>43710</v>
      </c>
      <c r="I89" s="3">
        <f>89.1-C89</f>
        <v>76.929999999999993</v>
      </c>
      <c r="J89" s="3">
        <f>92.6-D89</f>
        <v>82.22999999999999</v>
      </c>
      <c r="K89" s="3">
        <f>98.77-E89</f>
        <v>82.22999999999999</v>
      </c>
      <c r="L89" s="3">
        <f>101.14-F89</f>
        <v>82.48</v>
      </c>
      <c r="M89" s="3">
        <f>95.8-G89</f>
        <v>76.650000000000006</v>
      </c>
      <c r="N89" s="9">
        <f t="shared" si="1"/>
        <v>76.018000000000001</v>
      </c>
      <c r="O89" s="9">
        <f t="shared" si="2"/>
        <v>75.040000000000006</v>
      </c>
      <c r="P89" s="9">
        <f t="shared" si="3"/>
        <v>74.711999999999989</v>
      </c>
    </row>
    <row r="90" spans="1:16" ht="15" customHeight="1" x14ac:dyDescent="0.35">
      <c r="A90"/>
      <c r="B90" s="10">
        <v>43721</v>
      </c>
      <c r="H90" s="10">
        <v>43721</v>
      </c>
      <c r="N90" s="9">
        <f t="shared" si="1"/>
        <v>75.89800000000001</v>
      </c>
      <c r="O90" s="9">
        <f t="shared" si="2"/>
        <v>74.990000000000009</v>
      </c>
      <c r="P90" s="9">
        <f t="shared" si="3"/>
        <v>74.652000000000001</v>
      </c>
    </row>
    <row r="91" spans="1:16" ht="15" customHeight="1" x14ac:dyDescent="0.35">
      <c r="A91"/>
      <c r="B91" s="2">
        <v>43738</v>
      </c>
      <c r="C91" s="3"/>
      <c r="D91" s="3"/>
      <c r="E91" s="3"/>
      <c r="F91" s="3"/>
      <c r="G91" s="3"/>
      <c r="H91" s="2">
        <v>43738</v>
      </c>
      <c r="I91" s="3"/>
      <c r="J91" s="3"/>
      <c r="K91" s="3"/>
      <c r="L91" s="3"/>
      <c r="M91" s="3"/>
      <c r="N91" s="9">
        <f t="shared" si="1"/>
        <v>75.998000000000005</v>
      </c>
      <c r="O91" s="9">
        <f t="shared" si="2"/>
        <v>75</v>
      </c>
      <c r="P91" s="9">
        <f t="shared" si="3"/>
        <v>74.671999999999997</v>
      </c>
    </row>
    <row r="92" spans="1:16" ht="15" customHeight="1" x14ac:dyDescent="0.35">
      <c r="A92"/>
      <c r="B92" s="10">
        <v>43756</v>
      </c>
      <c r="H92" s="10">
        <v>43756</v>
      </c>
      <c r="N92" s="9">
        <f t="shared" si="1"/>
        <v>76.958000000000013</v>
      </c>
      <c r="O92" s="9">
        <f t="shared" si="2"/>
        <v>76.61</v>
      </c>
      <c r="P92" s="9">
        <f t="shared" si="3"/>
        <v>75.331999999999994</v>
      </c>
    </row>
    <row r="93" spans="1:16" ht="15" customHeight="1" x14ac:dyDescent="0.35">
      <c r="B93" s="2">
        <v>43787</v>
      </c>
      <c r="C93" s="3">
        <v>10.7</v>
      </c>
      <c r="D93" s="3">
        <v>9.4</v>
      </c>
      <c r="E93" s="3">
        <v>13.64</v>
      </c>
      <c r="F93" s="3">
        <v>15.17</v>
      </c>
      <c r="G93" s="3">
        <v>17.64</v>
      </c>
      <c r="H93" s="2">
        <v>43787</v>
      </c>
      <c r="I93" s="3">
        <f>89.1-C93</f>
        <v>78.399999999999991</v>
      </c>
      <c r="J93" s="3">
        <f>92.6-D93</f>
        <v>83.199999999999989</v>
      </c>
      <c r="K93" s="3">
        <f>98.77-E93</f>
        <v>85.13</v>
      </c>
      <c r="L93" s="3">
        <f>101.14-F93</f>
        <v>85.97</v>
      </c>
      <c r="M93" s="3">
        <f>95.8-G93</f>
        <v>78.16</v>
      </c>
      <c r="N93" s="9">
        <f t="shared" si="1"/>
        <v>77.528000000000006</v>
      </c>
      <c r="O93" s="9">
        <f t="shared" si="2"/>
        <v>75.87</v>
      </c>
      <c r="P93" s="9">
        <f t="shared" si="3"/>
        <v>75.622</v>
      </c>
    </row>
    <row r="94" spans="1:16" ht="15" customHeight="1" x14ac:dyDescent="0.35">
      <c r="B94" s="10">
        <v>43804</v>
      </c>
      <c r="H94" s="10">
        <v>43804</v>
      </c>
      <c r="N94" s="9">
        <f t="shared" si="1"/>
        <v>80.318000000000012</v>
      </c>
      <c r="O94" s="9">
        <f t="shared" si="2"/>
        <v>76.010000000000005</v>
      </c>
      <c r="P94" s="9">
        <f t="shared" si="3"/>
        <v>75.751999999999995</v>
      </c>
    </row>
    <row r="95" spans="1:16" ht="15" customHeight="1" x14ac:dyDescent="0.35">
      <c r="B95" s="7">
        <v>43836</v>
      </c>
      <c r="H95" s="7">
        <v>43836</v>
      </c>
      <c r="N95" s="9">
        <f t="shared" si="1"/>
        <v>79.178000000000011</v>
      </c>
      <c r="O95" s="9">
        <f t="shared" si="2"/>
        <v>75.900000000000006</v>
      </c>
      <c r="P95" s="9">
        <f t="shared" si="3"/>
        <v>75.641999999999996</v>
      </c>
    </row>
    <row r="96" spans="1:16" ht="15" customHeight="1" x14ac:dyDescent="0.35">
      <c r="B96" s="10">
        <v>43851</v>
      </c>
      <c r="H96" s="10">
        <v>43851</v>
      </c>
      <c r="N96" s="9">
        <f t="shared" si="1"/>
        <v>78.848000000000013</v>
      </c>
      <c r="O96" s="9">
        <f t="shared" si="2"/>
        <v>75.790000000000006</v>
      </c>
      <c r="P96" s="9">
        <f t="shared" si="3"/>
        <v>75.512</v>
      </c>
    </row>
    <row r="97" spans="2:16" ht="15" customHeight="1" x14ac:dyDescent="0.35">
      <c r="B97" s="37">
        <v>43895</v>
      </c>
      <c r="C97" s="3">
        <v>10.64</v>
      </c>
      <c r="D97" s="3">
        <v>9.41</v>
      </c>
      <c r="E97" s="3">
        <v>12.69</v>
      </c>
      <c r="F97" s="3">
        <v>13.7</v>
      </c>
      <c r="G97" s="3">
        <v>17.079999999999998</v>
      </c>
      <c r="H97" s="37">
        <v>43895</v>
      </c>
      <c r="I97" s="3">
        <f>89.1-C97</f>
        <v>78.459999999999994</v>
      </c>
      <c r="J97" s="3">
        <f>92.6-D97</f>
        <v>83.19</v>
      </c>
      <c r="K97" s="3">
        <f>98.77-E97</f>
        <v>86.08</v>
      </c>
      <c r="L97" s="3">
        <f>101.14-F97</f>
        <v>87.44</v>
      </c>
      <c r="M97" s="3">
        <f>95.8-G97</f>
        <v>78.72</v>
      </c>
      <c r="N97" s="9">
        <f t="shared" si="1"/>
        <v>80.498000000000005</v>
      </c>
      <c r="O97" s="9">
        <f t="shared" si="2"/>
        <v>76.08</v>
      </c>
      <c r="P97" s="9">
        <f t="shared" si="3"/>
        <v>75.49199999999999</v>
      </c>
    </row>
    <row r="98" spans="2:16" ht="15" customHeight="1" x14ac:dyDescent="0.35">
      <c r="B98" s="10">
        <v>43915</v>
      </c>
      <c r="H98" s="10">
        <v>43915</v>
      </c>
      <c r="N98" s="9">
        <f t="shared" si="1"/>
        <v>77.078000000000003</v>
      </c>
      <c r="O98" s="9">
        <f t="shared" si="2"/>
        <v>75.64</v>
      </c>
      <c r="P98" s="9">
        <f t="shared" si="3"/>
        <v>75.361999999999995</v>
      </c>
    </row>
    <row r="99" spans="2:16" ht="15" customHeight="1" x14ac:dyDescent="0.35">
      <c r="B99" s="10">
        <v>43937</v>
      </c>
      <c r="H99" s="10">
        <v>43937</v>
      </c>
      <c r="N99" s="9">
        <f t="shared" si="1"/>
        <v>76.498000000000005</v>
      </c>
      <c r="O99" s="9">
        <f t="shared" si="2"/>
        <v>75.34</v>
      </c>
      <c r="P99" s="9">
        <f t="shared" si="3"/>
        <v>75.031999999999996</v>
      </c>
    </row>
    <row r="100" spans="2:16" ht="15" customHeight="1" x14ac:dyDescent="0.35">
      <c r="B100" s="2">
        <v>43964</v>
      </c>
      <c r="C100" s="36">
        <v>12.04</v>
      </c>
      <c r="D100" s="36">
        <v>10.35</v>
      </c>
      <c r="E100" s="36">
        <v>16.420000000000002</v>
      </c>
      <c r="F100" s="36">
        <v>17.48</v>
      </c>
      <c r="G100" s="36">
        <v>18.59</v>
      </c>
      <c r="H100" s="2">
        <v>43964</v>
      </c>
      <c r="I100" s="3">
        <f>89.1-C100</f>
        <v>77.06</v>
      </c>
      <c r="J100" s="3">
        <f>92.6-D100</f>
        <v>82.25</v>
      </c>
      <c r="K100" s="3">
        <f>98.77-E100</f>
        <v>82.35</v>
      </c>
      <c r="L100" s="3">
        <f>101.14-F100</f>
        <v>83.66</v>
      </c>
      <c r="M100" s="3">
        <f>95.8-G100</f>
        <v>77.209999999999994</v>
      </c>
      <c r="N100" s="9">
        <f t="shared" si="1"/>
        <v>76.178000000000011</v>
      </c>
      <c r="O100" s="9">
        <f t="shared" si="2"/>
        <v>75</v>
      </c>
      <c r="P100" s="9">
        <f t="shared" si="3"/>
        <v>74.751999999999995</v>
      </c>
    </row>
    <row r="101" spans="2:16" ht="15" customHeight="1" x14ac:dyDescent="0.35">
      <c r="B101" s="10">
        <v>43979</v>
      </c>
      <c r="H101" s="10">
        <v>43979</v>
      </c>
      <c r="N101" s="9">
        <f t="shared" si="1"/>
        <v>76.048000000000002</v>
      </c>
      <c r="O101" s="9">
        <f t="shared" si="2"/>
        <v>75.06</v>
      </c>
      <c r="P101" s="9">
        <f t="shared" si="3"/>
        <v>74.731999999999999</v>
      </c>
    </row>
    <row r="102" spans="2:16" ht="15" customHeight="1" x14ac:dyDescent="0.35">
      <c r="B102" s="10">
        <v>44008</v>
      </c>
      <c r="H102" s="10">
        <v>44008</v>
      </c>
      <c r="N102" s="9">
        <f t="shared" si="1"/>
        <v>76.548000000000002</v>
      </c>
      <c r="O102" s="9">
        <f t="shared" si="2"/>
        <v>74.97</v>
      </c>
      <c r="P102" s="9">
        <f t="shared" si="3"/>
        <v>74.641999999999996</v>
      </c>
    </row>
    <row r="103" spans="2:16" ht="15" customHeight="1" x14ac:dyDescent="0.35">
      <c r="B103" s="10">
        <v>44036</v>
      </c>
      <c r="H103" s="10">
        <v>44036</v>
      </c>
      <c r="N103" s="9">
        <f t="shared" si="1"/>
        <v>75.858000000000004</v>
      </c>
      <c r="O103" s="9">
        <f t="shared" si="2"/>
        <v>74.92</v>
      </c>
      <c r="P103" s="9">
        <f t="shared" si="3"/>
        <v>74.591999999999999</v>
      </c>
    </row>
    <row r="104" spans="2:16" ht="15" customHeight="1" x14ac:dyDescent="0.35">
      <c r="B104" s="2">
        <v>44053</v>
      </c>
      <c r="C104" s="3"/>
      <c r="D104" s="3">
        <v>10.85</v>
      </c>
      <c r="E104" s="3">
        <v>17.760000000000002</v>
      </c>
      <c r="F104" s="3">
        <v>19.89</v>
      </c>
      <c r="G104" s="3">
        <v>19.489999999999998</v>
      </c>
      <c r="H104" s="2">
        <v>44053</v>
      </c>
      <c r="I104" s="3"/>
      <c r="J104" s="3">
        <f>92.6-D104</f>
        <v>81.75</v>
      </c>
      <c r="K104" s="3">
        <f>98.77-E104</f>
        <v>81.009999999999991</v>
      </c>
      <c r="L104" s="3">
        <f>101.14-F104</f>
        <v>81.25</v>
      </c>
      <c r="M104" s="3">
        <f>95.8-G104</f>
        <v>76.31</v>
      </c>
      <c r="N104" s="9">
        <f t="shared" si="1"/>
        <v>75.718000000000018</v>
      </c>
      <c r="O104" s="9">
        <f t="shared" si="2"/>
        <v>74.06</v>
      </c>
      <c r="P104" s="9">
        <f t="shared" si="3"/>
        <v>74.471999999999994</v>
      </c>
    </row>
    <row r="105" spans="2:16" ht="15" customHeight="1" x14ac:dyDescent="0.35">
      <c r="B105" s="10">
        <v>44095</v>
      </c>
      <c r="H105" s="10">
        <v>44095</v>
      </c>
      <c r="N105" s="9">
        <f t="shared" si="1"/>
        <v>75.878000000000014</v>
      </c>
      <c r="O105" s="9">
        <f t="shared" si="2"/>
        <v>74.86</v>
      </c>
      <c r="P105" s="9">
        <f t="shared" si="3"/>
        <v>74.611999999999995</v>
      </c>
    </row>
    <row r="106" spans="2:16" ht="15" customHeight="1" x14ac:dyDescent="0.35">
      <c r="B106" s="10">
        <v>44125</v>
      </c>
      <c r="H106" s="10">
        <v>44125</v>
      </c>
      <c r="N106" s="9">
        <f t="shared" si="1"/>
        <v>75.89800000000001</v>
      </c>
      <c r="O106" s="9">
        <f t="shared" si="2"/>
        <v>74.95</v>
      </c>
      <c r="P106" s="9">
        <f t="shared" si="3"/>
        <v>74.632000000000005</v>
      </c>
    </row>
    <row r="107" spans="2:16" ht="15" customHeight="1" x14ac:dyDescent="0.35">
      <c r="B107" s="10">
        <v>44246</v>
      </c>
      <c r="C107" s="38">
        <v>9.2200000000000006</v>
      </c>
      <c r="D107" s="38">
        <v>9.2100000000000009</v>
      </c>
      <c r="E107" s="38">
        <v>12.42</v>
      </c>
      <c r="F107" s="38">
        <v>12.58</v>
      </c>
      <c r="G107" s="38">
        <v>16.399999999999999</v>
      </c>
      <c r="H107" s="10">
        <v>44246</v>
      </c>
      <c r="I107" s="3">
        <f>89.1-C107</f>
        <v>79.88</v>
      </c>
      <c r="J107" s="3">
        <f>92.6-D107</f>
        <v>83.389999999999986</v>
      </c>
      <c r="K107" s="3">
        <f>98.77-E107</f>
        <v>86.35</v>
      </c>
      <c r="L107" s="3">
        <f>101.14-F107</f>
        <v>88.56</v>
      </c>
      <c r="M107" s="3">
        <f t="shared" ref="M107:M112" si="4">95.8-G107</f>
        <v>79.400000000000006</v>
      </c>
      <c r="N107" s="9">
        <f t="shared" si="1"/>
        <v>81.208000000000013</v>
      </c>
      <c r="O107" s="9">
        <f t="shared" si="2"/>
        <v>76.3</v>
      </c>
      <c r="P107" s="9">
        <f t="shared" si="3"/>
        <v>76.072000000000003</v>
      </c>
    </row>
    <row r="108" spans="2:16" ht="15" customHeight="1" x14ac:dyDescent="0.35">
      <c r="B108" s="10">
        <v>44342</v>
      </c>
      <c r="C108" s="38">
        <v>12.4</v>
      </c>
      <c r="D108" s="38">
        <v>10.42</v>
      </c>
      <c r="E108" s="38">
        <v>15.7</v>
      </c>
      <c r="F108" s="38">
        <v>17.38</v>
      </c>
      <c r="G108" s="38">
        <v>19.600000000000001</v>
      </c>
      <c r="H108" s="10">
        <v>44342</v>
      </c>
      <c r="I108" s="3">
        <f>89.1-C108</f>
        <v>76.699999999999989</v>
      </c>
      <c r="J108" s="3">
        <f>92.6-D108</f>
        <v>82.179999999999993</v>
      </c>
      <c r="K108" s="3">
        <f>98.77-E108</f>
        <v>83.07</v>
      </c>
      <c r="L108" s="3">
        <f>101.14-F108</f>
        <v>83.76</v>
      </c>
      <c r="M108" s="3">
        <f t="shared" si="4"/>
        <v>76.199999999999989</v>
      </c>
      <c r="N108" s="9">
        <f t="shared" si="1"/>
        <v>76.098000000000013</v>
      </c>
      <c r="O108" s="9">
        <f t="shared" si="2"/>
        <v>75.040000000000006</v>
      </c>
      <c r="P108" s="9">
        <f t="shared" si="3"/>
        <v>74.622</v>
      </c>
    </row>
    <row r="109" spans="2:16" ht="15" customHeight="1" x14ac:dyDescent="0.35">
      <c r="B109" s="10">
        <v>44460</v>
      </c>
      <c r="C109" s="38"/>
      <c r="D109" s="38"/>
      <c r="E109" s="38"/>
      <c r="F109" s="38"/>
      <c r="G109" s="38">
        <v>19.78</v>
      </c>
      <c r="H109" s="10">
        <v>44460</v>
      </c>
      <c r="I109" s="3"/>
      <c r="J109" s="3"/>
      <c r="K109" s="3"/>
      <c r="L109" s="3"/>
      <c r="M109" s="3">
        <f t="shared" si="4"/>
        <v>76.02</v>
      </c>
      <c r="N109" s="9">
        <f t="shared" si="1"/>
        <v>75.838000000000008</v>
      </c>
      <c r="O109" s="9">
        <f t="shared" si="2"/>
        <v>74.86</v>
      </c>
      <c r="P109" s="9">
        <f t="shared" si="3"/>
        <v>74.572000000000003</v>
      </c>
    </row>
    <row r="110" spans="2:16" ht="15" customHeight="1" x14ac:dyDescent="0.35">
      <c r="B110" s="10">
        <v>44530</v>
      </c>
      <c r="C110" s="38">
        <v>12.44</v>
      </c>
      <c r="D110" s="38">
        <v>10.61</v>
      </c>
      <c r="E110" s="38">
        <v>17.760000000000002</v>
      </c>
      <c r="F110" s="38">
        <v>19.670000000000002</v>
      </c>
      <c r="G110" s="38">
        <v>19.399999999999999</v>
      </c>
      <c r="H110" s="10">
        <v>44530</v>
      </c>
      <c r="I110" s="3">
        <f>89.1-C110</f>
        <v>76.66</v>
      </c>
      <c r="J110" s="3">
        <f>92.6-D110</f>
        <v>81.99</v>
      </c>
      <c r="K110" s="3">
        <f>98.77-E110</f>
        <v>81.009999999999991</v>
      </c>
      <c r="L110" s="3">
        <f>101.14-F110</f>
        <v>81.47</v>
      </c>
      <c r="M110" s="3">
        <f t="shared" si="4"/>
        <v>76.400000000000006</v>
      </c>
      <c r="N110" s="9">
        <f t="shared" si="1"/>
        <v>75.828000000000003</v>
      </c>
      <c r="O110" s="9">
        <f t="shared" si="2"/>
        <v>74.849999999999994</v>
      </c>
      <c r="P110" s="9">
        <f t="shared" si="3"/>
        <v>74.531999999999996</v>
      </c>
    </row>
    <row r="111" spans="2:16" ht="15" customHeight="1" x14ac:dyDescent="0.35">
      <c r="B111" s="10">
        <v>44613</v>
      </c>
      <c r="C111" s="38">
        <v>12.13</v>
      </c>
      <c r="D111" s="38">
        <v>10.4</v>
      </c>
      <c r="E111" s="38">
        <v>15.76</v>
      </c>
      <c r="F111" s="38">
        <v>17.64</v>
      </c>
      <c r="G111" s="38">
        <v>19.09</v>
      </c>
      <c r="H111" s="10">
        <v>44613</v>
      </c>
      <c r="I111" s="3">
        <f>89.1-C111</f>
        <v>76.97</v>
      </c>
      <c r="J111" s="3">
        <f>92.6-D111</f>
        <v>82.199999999999989</v>
      </c>
      <c r="K111" s="3">
        <f>98.77-E111</f>
        <v>83.009999999999991</v>
      </c>
      <c r="L111" s="3">
        <f>101.14-F111</f>
        <v>83.5</v>
      </c>
      <c r="M111" s="3">
        <f t="shared" si="4"/>
        <v>76.709999999999994</v>
      </c>
      <c r="N111" s="9">
        <f t="shared" si="1"/>
        <v>76.058000000000007</v>
      </c>
      <c r="O111" s="9">
        <f t="shared" si="2"/>
        <v>75.099999999999994</v>
      </c>
      <c r="P111" s="9">
        <f t="shared" si="3"/>
        <v>74.801999999999992</v>
      </c>
    </row>
    <row r="112" spans="2:16" ht="15" customHeight="1" x14ac:dyDescent="0.35">
      <c r="B112" s="10">
        <v>44712</v>
      </c>
      <c r="C112" s="38">
        <v>12.75</v>
      </c>
      <c r="D112" s="38">
        <v>10.62</v>
      </c>
      <c r="E112" s="38">
        <v>16.8</v>
      </c>
      <c r="F112" s="38">
        <v>18.71</v>
      </c>
      <c r="G112" s="38">
        <v>19.3</v>
      </c>
      <c r="H112" s="10">
        <v>44712</v>
      </c>
      <c r="I112" s="3">
        <f>89.1-C112</f>
        <v>76.349999999999994</v>
      </c>
      <c r="J112" s="3">
        <f>92.6-D112</f>
        <v>81.97999999999999</v>
      </c>
      <c r="K112" s="3">
        <f>98.77-E112</f>
        <v>81.97</v>
      </c>
      <c r="L112" s="3">
        <f>101.14-F112</f>
        <v>82.43</v>
      </c>
      <c r="M112" s="3">
        <f t="shared" si="4"/>
        <v>76.5</v>
      </c>
      <c r="N112" s="9">
        <f t="shared" si="1"/>
        <v>75.878000000000014</v>
      </c>
      <c r="O112" s="9">
        <f t="shared" si="2"/>
        <v>74.92</v>
      </c>
      <c r="P112" s="9">
        <f t="shared" si="3"/>
        <v>74.611999999999995</v>
      </c>
    </row>
    <row r="114" spans="2:16" ht="15" customHeight="1" x14ac:dyDescent="0.35">
      <c r="I114" s="35" t="s">
        <v>2</v>
      </c>
      <c r="J114" s="35" t="s">
        <v>3</v>
      </c>
      <c r="K114" s="35" t="s">
        <v>4</v>
      </c>
      <c r="L114" s="35" t="s">
        <v>5</v>
      </c>
      <c r="M114" s="35" t="s">
        <v>6</v>
      </c>
      <c r="N114" s="6" t="s">
        <v>7</v>
      </c>
      <c r="O114" s="6" t="s">
        <v>8</v>
      </c>
      <c r="P114" s="6" t="s">
        <v>9</v>
      </c>
    </row>
    <row r="115" spans="2:16" ht="15" customHeight="1" x14ac:dyDescent="0.35">
      <c r="H115" s="4" t="s">
        <v>100</v>
      </c>
      <c r="I115" s="9">
        <f>MIN(I86:I112)</f>
        <v>76.349999999999994</v>
      </c>
      <c r="J115" s="9">
        <f t="shared" ref="J115:P115" si="5">MIN(J86:J112)</f>
        <v>81.75</v>
      </c>
      <c r="K115" s="9">
        <f t="shared" si="5"/>
        <v>81.009999999999991</v>
      </c>
      <c r="L115" s="9">
        <f t="shared" si="5"/>
        <v>81.25</v>
      </c>
      <c r="M115" s="9">
        <f t="shared" si="5"/>
        <v>76.02</v>
      </c>
      <c r="N115" s="9">
        <f t="shared" si="5"/>
        <v>75.718000000000018</v>
      </c>
      <c r="O115" s="9">
        <f t="shared" si="5"/>
        <v>74.06</v>
      </c>
      <c r="P115" s="9">
        <f t="shared" si="5"/>
        <v>74.471999999999994</v>
      </c>
    </row>
    <row r="116" spans="2:16" ht="15" customHeight="1" x14ac:dyDescent="0.35">
      <c r="B116"/>
      <c r="C116" s="36"/>
      <c r="D116" s="36"/>
      <c r="E116" s="36"/>
      <c r="F116" s="36"/>
      <c r="H116" s="4" t="s">
        <v>101</v>
      </c>
      <c r="I116" s="9">
        <f>AVERAGE(I86:I112)</f>
        <v>77.442999999999998</v>
      </c>
      <c r="J116" s="9">
        <f t="shared" ref="J116:P116" si="6">AVERAGE(J86:J112)</f>
        <v>82.430909090909097</v>
      </c>
      <c r="K116" s="9">
        <f t="shared" si="6"/>
        <v>83.24545454545455</v>
      </c>
      <c r="L116" s="9">
        <f t="shared" si="6"/>
        <v>84.013636363636365</v>
      </c>
      <c r="M116" s="9">
        <f t="shared" si="6"/>
        <v>77.084166666666661</v>
      </c>
      <c r="N116" s="9">
        <f t="shared" si="6"/>
        <v>76.916888888888906</v>
      </c>
      <c r="O116" s="9">
        <f t="shared" si="6"/>
        <v>75.269999999999982</v>
      </c>
      <c r="P116" s="9">
        <f t="shared" si="6"/>
        <v>74.947185185185191</v>
      </c>
    </row>
    <row r="117" spans="2:16" ht="15" customHeight="1" x14ac:dyDescent="0.35">
      <c r="H117" s="4" t="s">
        <v>102</v>
      </c>
      <c r="I117" s="9">
        <f>MAX(I86:I112)</f>
        <v>79.88</v>
      </c>
      <c r="J117" s="9">
        <f t="shared" ref="J117:P117" si="7">MAX(J86:J112)</f>
        <v>83.389999999999986</v>
      </c>
      <c r="K117" s="9">
        <f t="shared" si="7"/>
        <v>86.35</v>
      </c>
      <c r="L117" s="9">
        <f t="shared" si="7"/>
        <v>88.56</v>
      </c>
      <c r="M117" s="9">
        <f t="shared" si="7"/>
        <v>79.400000000000006</v>
      </c>
      <c r="N117" s="9">
        <f t="shared" si="7"/>
        <v>81.208000000000013</v>
      </c>
      <c r="O117" s="9">
        <f t="shared" si="7"/>
        <v>76.61</v>
      </c>
      <c r="P117" s="9">
        <f t="shared" si="7"/>
        <v>76.072000000000003</v>
      </c>
    </row>
    <row r="118" spans="2:16" ht="15" customHeight="1" x14ac:dyDescent="0.35">
      <c r="H118" s="4" t="s">
        <v>103</v>
      </c>
      <c r="I118" s="9">
        <f>I117-I115</f>
        <v>3.5300000000000011</v>
      </c>
      <c r="J118" s="9">
        <f t="shared" ref="J118:P118" si="8">J117-J115</f>
        <v>1.6399999999999864</v>
      </c>
      <c r="K118" s="9">
        <f t="shared" si="8"/>
        <v>5.3400000000000034</v>
      </c>
      <c r="L118" s="9">
        <f t="shared" si="8"/>
        <v>7.3100000000000023</v>
      </c>
      <c r="M118" s="9">
        <f t="shared" si="8"/>
        <v>3.3800000000000097</v>
      </c>
      <c r="N118" s="9">
        <f t="shared" si="8"/>
        <v>5.4899999999999949</v>
      </c>
      <c r="O118" s="9">
        <f t="shared" si="8"/>
        <v>2.5499999999999972</v>
      </c>
      <c r="P118" s="9">
        <f t="shared" si="8"/>
        <v>1.6000000000000085</v>
      </c>
    </row>
  </sheetData>
  <pageMargins left="0.7" right="0.7" top="0.75" bottom="0.75" header="0.3" footer="0.3"/>
  <pageSetup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topLeftCell="H4" zoomScale="80" zoomScaleNormal="80" workbookViewId="0">
      <selection activeCell="S34" sqref="S34"/>
    </sheetView>
  </sheetViews>
  <sheetFormatPr defaultColWidth="9.1796875" defaultRowHeight="14.5" x14ac:dyDescent="0.35"/>
  <cols>
    <col min="1" max="1" width="31.26953125" style="15" customWidth="1"/>
    <col min="2" max="2" width="9.1796875" style="15"/>
    <col min="3" max="17" width="10.7265625" style="15" customWidth="1"/>
    <col min="18" max="18" width="8.7265625"/>
    <col min="19" max="19" width="34.453125" style="21" customWidth="1"/>
    <col min="20" max="20" width="9.1796875" style="15"/>
    <col min="21" max="23" width="10.7265625" style="16" customWidth="1"/>
    <col min="24" max="24" width="25.453125" style="15" customWidth="1"/>
    <col min="25" max="16384" width="9.1796875" style="15"/>
  </cols>
  <sheetData>
    <row r="1" spans="1:23" x14ac:dyDescent="0.35">
      <c r="E1" s="15" t="s">
        <v>79</v>
      </c>
      <c r="H1" s="15" t="s">
        <v>80</v>
      </c>
      <c r="N1" s="15" t="s">
        <v>80</v>
      </c>
    </row>
    <row r="2" spans="1:23" x14ac:dyDescent="0.35">
      <c r="S2" s="22"/>
    </row>
    <row r="3" spans="1:23" x14ac:dyDescent="0.35">
      <c r="C3" s="26"/>
      <c r="D3" s="26"/>
    </row>
    <row r="4" spans="1:23" x14ac:dyDescent="0.35">
      <c r="S4" s="21" t="s">
        <v>82</v>
      </c>
    </row>
    <row r="5" spans="1:23" x14ac:dyDescent="0.35">
      <c r="C5" s="27" t="s">
        <v>7</v>
      </c>
      <c r="D5" s="28" t="s">
        <v>7</v>
      </c>
      <c r="E5" s="15" t="s">
        <v>7</v>
      </c>
      <c r="F5" s="27" t="s">
        <v>8</v>
      </c>
      <c r="G5" s="28" t="s">
        <v>8</v>
      </c>
      <c r="H5" s="15" t="s">
        <v>8</v>
      </c>
      <c r="I5" s="15" t="s">
        <v>8</v>
      </c>
      <c r="J5" s="15" t="s">
        <v>8</v>
      </c>
      <c r="K5" s="15" t="s">
        <v>8</v>
      </c>
      <c r="L5" s="27" t="s">
        <v>9</v>
      </c>
      <c r="M5" s="28" t="s">
        <v>9</v>
      </c>
      <c r="N5" s="15" t="s">
        <v>9</v>
      </c>
      <c r="O5" s="15" t="s">
        <v>9</v>
      </c>
      <c r="P5" s="15" t="s">
        <v>9</v>
      </c>
      <c r="Q5" s="15" t="s">
        <v>9</v>
      </c>
    </row>
    <row r="6" spans="1:23" x14ac:dyDescent="0.35">
      <c r="B6" s="15" t="s">
        <v>23</v>
      </c>
      <c r="C6" s="29">
        <v>44159</v>
      </c>
      <c r="D6" s="30">
        <v>44188</v>
      </c>
      <c r="E6" s="25">
        <v>44246</v>
      </c>
      <c r="F6" s="29">
        <v>44159</v>
      </c>
      <c r="G6" s="30">
        <v>44188</v>
      </c>
      <c r="H6" s="25">
        <v>44246</v>
      </c>
      <c r="I6" s="25">
        <v>44342</v>
      </c>
      <c r="J6" s="25">
        <v>44460</v>
      </c>
      <c r="K6" s="25">
        <v>44530</v>
      </c>
      <c r="L6" s="29">
        <v>44159</v>
      </c>
      <c r="M6" s="30">
        <v>44188</v>
      </c>
      <c r="N6" s="25">
        <v>44246</v>
      </c>
      <c r="O6" s="25">
        <v>44342</v>
      </c>
      <c r="P6" s="25">
        <v>44460</v>
      </c>
      <c r="Q6" s="25">
        <v>44530</v>
      </c>
      <c r="T6" s="15" t="s">
        <v>23</v>
      </c>
      <c r="U6" s="16" t="s">
        <v>7</v>
      </c>
      <c r="V6" s="16" t="s">
        <v>8</v>
      </c>
      <c r="W6" s="16" t="s">
        <v>9</v>
      </c>
    </row>
    <row r="7" spans="1:23" x14ac:dyDescent="0.35">
      <c r="A7" s="15" t="s">
        <v>24</v>
      </c>
      <c r="B7" s="15" t="s">
        <v>25</v>
      </c>
      <c r="C7" s="12" t="s">
        <v>26</v>
      </c>
      <c r="D7" s="13" t="s">
        <v>26</v>
      </c>
      <c r="E7" s="15">
        <v>3.0000000000000001E-5</v>
      </c>
      <c r="F7" s="12" t="s">
        <v>26</v>
      </c>
      <c r="G7" s="13" t="s">
        <v>26</v>
      </c>
      <c r="H7" s="15">
        <v>3.0000000000000001E-5</v>
      </c>
      <c r="I7" s="15" t="s">
        <v>26</v>
      </c>
      <c r="J7" s="15" t="s">
        <v>26</v>
      </c>
      <c r="K7" s="15">
        <v>2.0000000000000002E-5</v>
      </c>
      <c r="L7" s="12" t="s">
        <v>26</v>
      </c>
      <c r="M7" s="13">
        <v>2.0000000000000002E-5</v>
      </c>
      <c r="N7" s="15" t="s">
        <v>26</v>
      </c>
      <c r="O7" s="15" t="s">
        <v>26</v>
      </c>
      <c r="P7" s="15" t="s">
        <v>26</v>
      </c>
      <c r="Q7" s="15">
        <v>8.0000000000000007E-5</v>
      </c>
      <c r="S7" s="21" t="s">
        <v>24</v>
      </c>
      <c r="T7" s="15" t="s">
        <v>25</v>
      </c>
      <c r="U7" s="24">
        <f>AVERAGE(C7:E7)</f>
        <v>3.0000000000000001E-5</v>
      </c>
      <c r="V7" s="24">
        <f>AVERAGE(F7:K7)</f>
        <v>2.5000000000000001E-5</v>
      </c>
      <c r="W7" s="24">
        <f>AVERAGE(L7:Q7)</f>
        <v>5.0000000000000002E-5</v>
      </c>
    </row>
    <row r="8" spans="1:23" x14ac:dyDescent="0.35">
      <c r="A8" s="15" t="s">
        <v>27</v>
      </c>
      <c r="B8" s="15" t="s">
        <v>25</v>
      </c>
      <c r="C8" s="12" t="s">
        <v>28</v>
      </c>
      <c r="D8" s="13" t="s">
        <v>28</v>
      </c>
      <c r="E8" s="15" t="s">
        <v>28</v>
      </c>
      <c r="F8" s="12" t="s">
        <v>28</v>
      </c>
      <c r="G8" s="13" t="s">
        <v>28</v>
      </c>
      <c r="H8" s="15" t="s">
        <v>28</v>
      </c>
      <c r="I8" s="15" t="s">
        <v>28</v>
      </c>
      <c r="J8" s="15" t="s">
        <v>28</v>
      </c>
      <c r="K8" s="15" t="s">
        <v>28</v>
      </c>
      <c r="L8" s="12" t="s">
        <v>28</v>
      </c>
      <c r="M8" s="13" t="s">
        <v>28</v>
      </c>
      <c r="N8" s="15" t="s">
        <v>28</v>
      </c>
      <c r="O8" s="15" t="s">
        <v>28</v>
      </c>
      <c r="P8" s="15" t="s">
        <v>28</v>
      </c>
      <c r="Q8" s="15" t="s">
        <v>28</v>
      </c>
      <c r="S8" s="21" t="s">
        <v>27</v>
      </c>
      <c r="T8" s="15" t="s">
        <v>25</v>
      </c>
      <c r="U8" s="16" t="s">
        <v>81</v>
      </c>
      <c r="V8" s="16" t="s">
        <v>81</v>
      </c>
      <c r="W8" s="16" t="s">
        <v>81</v>
      </c>
    </row>
    <row r="9" spans="1:23" x14ac:dyDescent="0.35">
      <c r="A9" s="15" t="s">
        <v>29</v>
      </c>
      <c r="B9" s="15" t="s">
        <v>25</v>
      </c>
      <c r="C9" s="12" t="s">
        <v>28</v>
      </c>
      <c r="D9" s="13" t="s">
        <v>28</v>
      </c>
      <c r="E9" s="15" t="s">
        <v>28</v>
      </c>
      <c r="F9" s="12" t="s">
        <v>28</v>
      </c>
      <c r="G9" s="13" t="s">
        <v>28</v>
      </c>
      <c r="H9" s="15" t="s">
        <v>28</v>
      </c>
      <c r="I9" s="15" t="s">
        <v>28</v>
      </c>
      <c r="J9" s="15" t="s">
        <v>28</v>
      </c>
      <c r="K9" s="15" t="s">
        <v>28</v>
      </c>
      <c r="L9" s="12" t="s">
        <v>28</v>
      </c>
      <c r="M9" s="13" t="s">
        <v>28</v>
      </c>
      <c r="N9" s="15" t="s">
        <v>28</v>
      </c>
      <c r="O9" s="15" t="s">
        <v>28</v>
      </c>
      <c r="P9" s="15" t="s">
        <v>28</v>
      </c>
      <c r="Q9" s="15" t="s">
        <v>28</v>
      </c>
      <c r="S9" s="21" t="s">
        <v>29</v>
      </c>
      <c r="T9" s="15" t="s">
        <v>25</v>
      </c>
      <c r="U9" s="16" t="s">
        <v>81</v>
      </c>
      <c r="V9" s="16" t="s">
        <v>81</v>
      </c>
      <c r="W9" s="16" t="s">
        <v>81</v>
      </c>
    </row>
    <row r="10" spans="1:23" x14ac:dyDescent="0.35">
      <c r="A10" s="15" t="s">
        <v>30</v>
      </c>
      <c r="B10" s="15" t="s">
        <v>25</v>
      </c>
      <c r="C10" s="12" t="s">
        <v>31</v>
      </c>
      <c r="D10" s="13" t="s">
        <v>31</v>
      </c>
      <c r="E10" s="15" t="s">
        <v>31</v>
      </c>
      <c r="F10" s="12">
        <v>1.2E-2</v>
      </c>
      <c r="G10" s="13" t="s">
        <v>31</v>
      </c>
      <c r="H10" s="15" t="s">
        <v>31</v>
      </c>
      <c r="I10" s="15">
        <v>8.9999999999999993E-3</v>
      </c>
      <c r="J10" s="15" t="s">
        <v>31</v>
      </c>
      <c r="K10" s="15">
        <v>2.5000000000000001E-2</v>
      </c>
      <c r="L10" s="12" t="s">
        <v>31</v>
      </c>
      <c r="M10" s="13" t="s">
        <v>31</v>
      </c>
      <c r="N10" s="15" t="s">
        <v>31</v>
      </c>
      <c r="O10" s="15" t="s">
        <v>31</v>
      </c>
      <c r="P10" s="15" t="s">
        <v>31</v>
      </c>
      <c r="Q10" s="15">
        <v>3.0000000000000001E-3</v>
      </c>
      <c r="S10" s="21" t="s">
        <v>30</v>
      </c>
      <c r="T10" s="15" t="s">
        <v>25</v>
      </c>
      <c r="U10" s="16" t="s">
        <v>81</v>
      </c>
      <c r="V10" s="20">
        <f>AVERAGE(F10:K10)</f>
        <v>1.5333333333333332E-2</v>
      </c>
      <c r="W10" s="20">
        <f>AVERAGE(L10:Q10)</f>
        <v>3.0000000000000001E-3</v>
      </c>
    </row>
    <row r="11" spans="1:23" x14ac:dyDescent="0.35">
      <c r="A11" s="15" t="s">
        <v>32</v>
      </c>
      <c r="B11" s="15" t="s">
        <v>25</v>
      </c>
      <c r="C11" s="12">
        <v>3.0000000000000001E-3</v>
      </c>
      <c r="D11" s="13">
        <v>3.0000000000000001E-3</v>
      </c>
      <c r="E11" s="15">
        <v>2E-3</v>
      </c>
      <c r="F11" s="12">
        <v>1E-3</v>
      </c>
      <c r="G11" s="13" t="s">
        <v>28</v>
      </c>
      <c r="H11" s="15" t="s">
        <v>28</v>
      </c>
      <c r="I11" s="15">
        <v>2E-3</v>
      </c>
      <c r="J11" s="15">
        <v>2E-3</v>
      </c>
      <c r="K11" s="15" t="s">
        <v>28</v>
      </c>
      <c r="L11" s="12" t="s">
        <v>28</v>
      </c>
      <c r="M11" s="13" t="s">
        <v>28</v>
      </c>
      <c r="N11" s="15" t="s">
        <v>28</v>
      </c>
      <c r="O11" s="15" t="s">
        <v>28</v>
      </c>
      <c r="P11" s="15" t="s">
        <v>28</v>
      </c>
      <c r="Q11" s="15">
        <v>2E-3</v>
      </c>
      <c r="S11" s="21" t="s">
        <v>32</v>
      </c>
      <c r="T11" s="15" t="s">
        <v>25</v>
      </c>
      <c r="U11" s="20">
        <f>AVERAGE(C11:E11)</f>
        <v>2.6666666666666666E-3</v>
      </c>
      <c r="V11" s="20">
        <f>AVERAGE(F11:K11)</f>
        <v>1.6666666666666668E-3</v>
      </c>
      <c r="W11" s="20">
        <f>AVERAGE(L11:Q11)</f>
        <v>2E-3</v>
      </c>
    </row>
    <row r="12" spans="1:23" x14ac:dyDescent="0.35">
      <c r="A12" s="15" t="s">
        <v>33</v>
      </c>
      <c r="B12" s="15" t="s">
        <v>25</v>
      </c>
      <c r="C12" s="12" t="s">
        <v>28</v>
      </c>
      <c r="D12" s="13">
        <v>1.4E-2</v>
      </c>
      <c r="E12" s="15" t="s">
        <v>28</v>
      </c>
      <c r="F12" s="12" t="s">
        <v>28</v>
      </c>
      <c r="G12" s="13" t="s">
        <v>28</v>
      </c>
      <c r="H12" s="15" t="s">
        <v>28</v>
      </c>
      <c r="I12" s="15" t="s">
        <v>28</v>
      </c>
      <c r="J12" s="15" t="s">
        <v>28</v>
      </c>
      <c r="K12" s="15" t="s">
        <v>28</v>
      </c>
      <c r="L12" s="12" t="s">
        <v>28</v>
      </c>
      <c r="M12" s="13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S12" s="21" t="s">
        <v>33</v>
      </c>
      <c r="T12" s="15" t="s">
        <v>25</v>
      </c>
      <c r="U12" s="20">
        <f>AVERAGE(C12:E12)</f>
        <v>1.4E-2</v>
      </c>
      <c r="V12" s="16" t="s">
        <v>81</v>
      </c>
      <c r="W12" s="16" t="s">
        <v>81</v>
      </c>
    </row>
    <row r="13" spans="1:23" x14ac:dyDescent="0.35">
      <c r="A13" s="15" t="s">
        <v>34</v>
      </c>
      <c r="B13" s="15" t="s">
        <v>25</v>
      </c>
      <c r="C13" s="12" t="s">
        <v>28</v>
      </c>
      <c r="D13" s="13" t="s">
        <v>28</v>
      </c>
      <c r="E13" s="15" t="s">
        <v>28</v>
      </c>
      <c r="F13" s="12" t="s">
        <v>28</v>
      </c>
      <c r="G13" s="13" t="s">
        <v>28</v>
      </c>
      <c r="H13" s="15" t="s">
        <v>28</v>
      </c>
      <c r="I13" s="15" t="s">
        <v>28</v>
      </c>
      <c r="J13" s="15" t="s">
        <v>28</v>
      </c>
      <c r="K13" s="15" t="s">
        <v>28</v>
      </c>
      <c r="L13" s="12" t="s">
        <v>28</v>
      </c>
      <c r="M13" s="13" t="s">
        <v>28</v>
      </c>
      <c r="N13" s="15" t="s">
        <v>28</v>
      </c>
      <c r="O13" s="15" t="s">
        <v>28</v>
      </c>
      <c r="P13" s="15" t="s">
        <v>28</v>
      </c>
      <c r="Q13" s="15" t="s">
        <v>28</v>
      </c>
      <c r="S13" s="21" t="s">
        <v>34</v>
      </c>
      <c r="T13" s="15" t="s">
        <v>25</v>
      </c>
      <c r="U13" s="16" t="s">
        <v>81</v>
      </c>
      <c r="V13" s="16" t="s">
        <v>81</v>
      </c>
      <c r="W13" s="16" t="s">
        <v>81</v>
      </c>
    </row>
    <row r="14" spans="1:23" x14ac:dyDescent="0.35">
      <c r="A14" s="15" t="s">
        <v>35</v>
      </c>
      <c r="B14" s="15" t="s">
        <v>25</v>
      </c>
      <c r="C14" s="12">
        <v>3.0000000000000001E-3</v>
      </c>
      <c r="D14" s="13">
        <v>3.0000000000000001E-3</v>
      </c>
      <c r="E14" s="15">
        <v>4.0000000000000001E-3</v>
      </c>
      <c r="F14" s="12">
        <v>3.0000000000000001E-3</v>
      </c>
      <c r="G14" s="13" t="s">
        <v>31</v>
      </c>
      <c r="H14" s="15" t="s">
        <v>31</v>
      </c>
      <c r="I14" s="15" t="s">
        <v>31</v>
      </c>
      <c r="J14" s="15" t="s">
        <v>31</v>
      </c>
      <c r="K14" s="15">
        <v>0.09</v>
      </c>
      <c r="L14" s="12">
        <v>4.0000000000000001E-3</v>
      </c>
      <c r="M14" s="13">
        <v>0.12</v>
      </c>
      <c r="N14" s="15" t="s">
        <v>31</v>
      </c>
      <c r="O14" s="15">
        <v>4.1000000000000002E-2</v>
      </c>
      <c r="P14" s="15">
        <v>3.0000000000000001E-3</v>
      </c>
      <c r="Q14" s="15">
        <v>0.125</v>
      </c>
      <c r="S14" s="21" t="s">
        <v>35</v>
      </c>
      <c r="T14" s="15" t="s">
        <v>25</v>
      </c>
      <c r="U14" s="20">
        <f>AVERAGE(C14:E14)</f>
        <v>3.3333333333333335E-3</v>
      </c>
      <c r="V14" s="20">
        <f>AVERAGE(F14:K14)</f>
        <v>4.65E-2</v>
      </c>
      <c r="W14" s="20">
        <f t="shared" ref="W14:W25" si="0">AVERAGE(L14:Q14)</f>
        <v>5.8600000000000006E-2</v>
      </c>
    </row>
    <row r="15" spans="1:23" x14ac:dyDescent="0.35">
      <c r="A15" s="15" t="s">
        <v>36</v>
      </c>
      <c r="B15" s="15" t="s">
        <v>25</v>
      </c>
      <c r="C15" s="12">
        <v>141</v>
      </c>
      <c r="D15" s="13">
        <v>136</v>
      </c>
      <c r="E15" s="15">
        <v>138</v>
      </c>
      <c r="F15" s="12">
        <v>136</v>
      </c>
      <c r="G15" s="13">
        <v>132</v>
      </c>
      <c r="H15" s="15">
        <v>133</v>
      </c>
      <c r="I15" s="15">
        <v>108</v>
      </c>
      <c r="J15" s="15">
        <v>118</v>
      </c>
      <c r="K15" s="15">
        <v>146</v>
      </c>
      <c r="L15" s="12">
        <v>148</v>
      </c>
      <c r="M15" s="13">
        <v>140</v>
      </c>
      <c r="N15" s="15">
        <v>134</v>
      </c>
      <c r="O15" s="15">
        <v>131</v>
      </c>
      <c r="P15" s="15">
        <v>134</v>
      </c>
      <c r="Q15" s="15">
        <v>138</v>
      </c>
      <c r="S15" s="21" t="s">
        <v>36</v>
      </c>
      <c r="T15" s="15" t="s">
        <v>25</v>
      </c>
      <c r="U15" s="17">
        <f>AVERAGE(C15:E15)</f>
        <v>138.33333333333334</v>
      </c>
      <c r="V15" s="17">
        <f>AVERAGE(F15:K15)</f>
        <v>128.83333333333334</v>
      </c>
      <c r="W15" s="17">
        <f t="shared" si="0"/>
        <v>137.5</v>
      </c>
    </row>
    <row r="16" spans="1:23" x14ac:dyDescent="0.35">
      <c r="A16" s="15" t="s">
        <v>37</v>
      </c>
      <c r="B16" s="15" t="s">
        <v>25</v>
      </c>
      <c r="C16" s="12" t="s">
        <v>38</v>
      </c>
      <c r="D16" s="13" t="s">
        <v>38</v>
      </c>
      <c r="E16" s="15" t="s">
        <v>38</v>
      </c>
      <c r="F16" s="12" t="s">
        <v>38</v>
      </c>
      <c r="G16" s="13" t="s">
        <v>38</v>
      </c>
      <c r="H16" s="15" t="s">
        <v>38</v>
      </c>
      <c r="I16" s="15" t="s">
        <v>38</v>
      </c>
      <c r="J16" s="15" t="s">
        <v>38</v>
      </c>
      <c r="K16" s="15" t="s">
        <v>38</v>
      </c>
      <c r="L16" s="12" t="s">
        <v>38</v>
      </c>
      <c r="M16" s="13" t="s">
        <v>38</v>
      </c>
      <c r="N16" s="15" t="s">
        <v>38</v>
      </c>
      <c r="O16" s="15" t="s">
        <v>38</v>
      </c>
      <c r="P16" s="15" t="s">
        <v>38</v>
      </c>
      <c r="Q16" s="15">
        <v>0.01</v>
      </c>
      <c r="S16" s="21" t="s">
        <v>37</v>
      </c>
      <c r="T16" s="15" t="s">
        <v>25</v>
      </c>
      <c r="U16" s="16" t="s">
        <v>81</v>
      </c>
      <c r="V16" s="16" t="s">
        <v>81</v>
      </c>
      <c r="W16" s="19">
        <f t="shared" si="0"/>
        <v>0.01</v>
      </c>
    </row>
    <row r="17" spans="1:23" x14ac:dyDescent="0.35">
      <c r="A17" s="15" t="s">
        <v>39</v>
      </c>
      <c r="B17" s="15" t="s">
        <v>25</v>
      </c>
      <c r="C17" s="12">
        <v>16</v>
      </c>
      <c r="D17" s="13">
        <v>16</v>
      </c>
      <c r="E17" s="15">
        <v>9</v>
      </c>
      <c r="F17" s="12">
        <v>7</v>
      </c>
      <c r="G17" s="13">
        <v>7</v>
      </c>
      <c r="H17" s="15">
        <v>9</v>
      </c>
      <c r="I17" s="15">
        <v>10</v>
      </c>
      <c r="J17" s="15">
        <v>6</v>
      </c>
      <c r="K17" s="15">
        <v>8</v>
      </c>
      <c r="L17" s="12">
        <v>7</v>
      </c>
      <c r="M17" s="13">
        <v>7</v>
      </c>
      <c r="N17" s="15">
        <v>6</v>
      </c>
      <c r="O17" s="15">
        <v>6</v>
      </c>
      <c r="P17" s="15">
        <v>6</v>
      </c>
      <c r="Q17" s="15">
        <v>7</v>
      </c>
      <c r="S17" s="21" t="s">
        <v>39</v>
      </c>
      <c r="T17" s="15" t="s">
        <v>25</v>
      </c>
      <c r="U17" s="18">
        <f t="shared" ref="U17:U25" si="1">AVERAGE(C17:E17)</f>
        <v>13.666666666666666</v>
      </c>
      <c r="V17" s="19">
        <f t="shared" ref="V17:V25" si="2">AVERAGE(F17:K17)</f>
        <v>7.833333333333333</v>
      </c>
      <c r="W17" s="19">
        <f t="shared" si="0"/>
        <v>6.5</v>
      </c>
    </row>
    <row r="18" spans="1:23" x14ac:dyDescent="0.35">
      <c r="A18" s="15" t="s">
        <v>40</v>
      </c>
      <c r="B18" s="15" t="s">
        <v>25</v>
      </c>
      <c r="C18" s="12">
        <v>2</v>
      </c>
      <c r="D18" s="13">
        <v>2</v>
      </c>
      <c r="E18" s="15">
        <v>2</v>
      </c>
      <c r="F18" s="12">
        <v>4</v>
      </c>
      <c r="G18" s="13">
        <v>4</v>
      </c>
      <c r="H18" s="15">
        <v>3</v>
      </c>
      <c r="I18" s="15">
        <v>3</v>
      </c>
      <c r="J18" s="15">
        <v>3</v>
      </c>
      <c r="K18" s="15">
        <v>4</v>
      </c>
      <c r="L18" s="12">
        <v>4</v>
      </c>
      <c r="M18" s="13">
        <v>3</v>
      </c>
      <c r="N18" s="15">
        <v>3</v>
      </c>
      <c r="O18" s="15">
        <v>4</v>
      </c>
      <c r="P18" s="15">
        <v>3</v>
      </c>
      <c r="Q18" s="15">
        <v>3</v>
      </c>
      <c r="S18" s="21" t="s">
        <v>40</v>
      </c>
      <c r="T18" s="15" t="s">
        <v>25</v>
      </c>
      <c r="U18" s="19">
        <f t="shared" si="1"/>
        <v>2</v>
      </c>
      <c r="V18" s="19">
        <f t="shared" si="2"/>
        <v>3.5</v>
      </c>
      <c r="W18" s="19">
        <f t="shared" si="0"/>
        <v>3.3333333333333335</v>
      </c>
    </row>
    <row r="19" spans="1:23" x14ac:dyDescent="0.35">
      <c r="A19" s="15" t="s">
        <v>41</v>
      </c>
      <c r="B19" s="15" t="s">
        <v>25</v>
      </c>
      <c r="C19" s="12">
        <v>32</v>
      </c>
      <c r="D19" s="13">
        <v>35</v>
      </c>
      <c r="E19" s="15">
        <v>39</v>
      </c>
      <c r="F19" s="12">
        <v>21</v>
      </c>
      <c r="G19" s="13">
        <v>21</v>
      </c>
      <c r="H19" s="15">
        <v>35</v>
      </c>
      <c r="I19" s="15">
        <v>46</v>
      </c>
      <c r="J19" s="15">
        <v>16</v>
      </c>
      <c r="K19" s="15">
        <v>26</v>
      </c>
      <c r="L19" s="12">
        <v>18</v>
      </c>
      <c r="M19" s="13">
        <v>23</v>
      </c>
      <c r="N19" s="15">
        <v>13</v>
      </c>
      <c r="O19" s="15">
        <v>16</v>
      </c>
      <c r="P19" s="15">
        <v>17</v>
      </c>
      <c r="Q19" s="15">
        <v>21</v>
      </c>
      <c r="S19" s="21" t="s">
        <v>41</v>
      </c>
      <c r="T19" s="15" t="s">
        <v>25</v>
      </c>
      <c r="U19" s="18">
        <f t="shared" si="1"/>
        <v>35.333333333333336</v>
      </c>
      <c r="V19" s="18">
        <f t="shared" si="2"/>
        <v>27.5</v>
      </c>
      <c r="W19" s="18">
        <f t="shared" si="0"/>
        <v>18</v>
      </c>
    </row>
    <row r="20" spans="1:23" x14ac:dyDescent="0.35">
      <c r="A20" s="15" t="s">
        <v>42</v>
      </c>
      <c r="B20" s="15" t="s">
        <v>25</v>
      </c>
      <c r="C20" s="12">
        <v>85</v>
      </c>
      <c r="D20" s="13">
        <v>78</v>
      </c>
      <c r="E20" s="15">
        <v>63</v>
      </c>
      <c r="F20" s="12">
        <v>68</v>
      </c>
      <c r="G20" s="13">
        <v>68</v>
      </c>
      <c r="H20" s="15">
        <v>85</v>
      </c>
      <c r="I20" s="15">
        <v>96</v>
      </c>
      <c r="J20" s="15">
        <v>57</v>
      </c>
      <c r="K20" s="15">
        <v>78</v>
      </c>
      <c r="L20" s="12">
        <v>66</v>
      </c>
      <c r="M20" s="13">
        <v>74</v>
      </c>
      <c r="N20" s="15">
        <v>57</v>
      </c>
      <c r="O20" s="15">
        <v>55</v>
      </c>
      <c r="P20" s="15">
        <v>61</v>
      </c>
      <c r="Q20" s="15">
        <v>65</v>
      </c>
      <c r="S20" s="21" t="s">
        <v>42</v>
      </c>
      <c r="T20" s="15" t="s">
        <v>25</v>
      </c>
      <c r="U20" s="18">
        <f t="shared" si="1"/>
        <v>75.333333333333329</v>
      </c>
      <c r="V20" s="18">
        <f t="shared" si="2"/>
        <v>75.333333333333329</v>
      </c>
      <c r="W20" s="18">
        <f t="shared" si="0"/>
        <v>63</v>
      </c>
    </row>
    <row r="21" spans="1:23" x14ac:dyDescent="0.35">
      <c r="A21" s="15" t="s">
        <v>43</v>
      </c>
      <c r="B21" s="15" t="s">
        <v>25</v>
      </c>
      <c r="C21" s="12" t="s">
        <v>38</v>
      </c>
      <c r="D21" s="13">
        <v>0.03</v>
      </c>
      <c r="E21" s="15" t="s">
        <v>38</v>
      </c>
      <c r="F21" s="12">
        <v>0.01</v>
      </c>
      <c r="G21" s="13" t="s">
        <v>38</v>
      </c>
      <c r="H21" s="15" t="s">
        <v>38</v>
      </c>
      <c r="I21" s="15" t="s">
        <v>38</v>
      </c>
      <c r="J21" s="15">
        <v>0.02</v>
      </c>
      <c r="K21" s="15">
        <v>0.02</v>
      </c>
      <c r="L21" s="12" t="s">
        <v>38</v>
      </c>
      <c r="M21" s="13">
        <v>0.02</v>
      </c>
      <c r="N21" s="15" t="s">
        <v>38</v>
      </c>
      <c r="O21" s="15" t="s">
        <v>38</v>
      </c>
      <c r="P21" s="15">
        <v>0.04</v>
      </c>
      <c r="Q21" s="15">
        <v>0.03</v>
      </c>
      <c r="S21" s="21" t="s">
        <v>43</v>
      </c>
      <c r="T21" s="15" t="s">
        <v>25</v>
      </c>
      <c r="U21" s="19">
        <f t="shared" si="1"/>
        <v>0.03</v>
      </c>
      <c r="V21" s="20">
        <f t="shared" si="2"/>
        <v>1.6666666666666666E-2</v>
      </c>
      <c r="W21" s="19">
        <f t="shared" si="0"/>
        <v>0.03</v>
      </c>
    </row>
    <row r="22" spans="1:23" x14ac:dyDescent="0.35">
      <c r="A22" s="15" t="s">
        <v>44</v>
      </c>
      <c r="B22" s="15" t="s">
        <v>25</v>
      </c>
      <c r="C22" s="12">
        <v>67</v>
      </c>
      <c r="D22" s="13">
        <v>71</v>
      </c>
      <c r="E22" s="15">
        <v>68</v>
      </c>
      <c r="F22" s="12">
        <v>42</v>
      </c>
      <c r="G22" s="13">
        <v>42</v>
      </c>
      <c r="H22" s="15">
        <v>46</v>
      </c>
      <c r="I22" s="15">
        <v>44</v>
      </c>
      <c r="J22" s="15">
        <v>31</v>
      </c>
      <c r="K22" s="15">
        <v>43</v>
      </c>
      <c r="L22" s="12">
        <v>44</v>
      </c>
      <c r="M22" s="13">
        <v>43</v>
      </c>
      <c r="N22" s="15">
        <v>35</v>
      </c>
      <c r="O22" s="15">
        <v>31</v>
      </c>
      <c r="P22" s="15">
        <v>37</v>
      </c>
      <c r="Q22" s="15">
        <v>42</v>
      </c>
      <c r="S22" s="21" t="s">
        <v>44</v>
      </c>
      <c r="T22" s="15" t="s">
        <v>25</v>
      </c>
      <c r="U22" s="18">
        <f t="shared" si="1"/>
        <v>68.666666666666671</v>
      </c>
      <c r="V22" s="18">
        <f t="shared" si="2"/>
        <v>41.333333333333336</v>
      </c>
      <c r="W22" s="18">
        <f t="shared" si="0"/>
        <v>38.666666666666664</v>
      </c>
    </row>
    <row r="23" spans="1:23" x14ac:dyDescent="0.35">
      <c r="A23" s="15" t="s">
        <v>45</v>
      </c>
      <c r="B23" s="15" t="s">
        <v>25</v>
      </c>
      <c r="C23" s="12">
        <v>5</v>
      </c>
      <c r="D23" s="13">
        <v>12.6</v>
      </c>
      <c r="E23" s="15">
        <v>14.4</v>
      </c>
      <c r="F23" s="12">
        <v>12.5</v>
      </c>
      <c r="G23" s="13">
        <v>13</v>
      </c>
      <c r="H23" s="15">
        <v>5.5</v>
      </c>
      <c r="I23" s="15">
        <v>2.2000000000000002</v>
      </c>
      <c r="J23" s="15">
        <v>12.5</v>
      </c>
      <c r="K23" s="15">
        <v>10.9</v>
      </c>
      <c r="L23" s="12">
        <v>13.3</v>
      </c>
      <c r="M23" s="13">
        <v>13.2</v>
      </c>
      <c r="N23" s="15">
        <v>11.1</v>
      </c>
      <c r="O23" s="15">
        <v>13</v>
      </c>
      <c r="P23" s="15">
        <v>13.2</v>
      </c>
      <c r="Q23" s="15">
        <v>13.2</v>
      </c>
      <c r="S23" s="21" t="s">
        <v>45</v>
      </c>
      <c r="T23" s="15" t="s">
        <v>25</v>
      </c>
      <c r="U23" s="18">
        <f t="shared" si="1"/>
        <v>10.666666666666666</v>
      </c>
      <c r="V23" s="19">
        <f t="shared" si="2"/>
        <v>9.4333333333333336</v>
      </c>
      <c r="W23" s="18">
        <f t="shared" si="0"/>
        <v>12.833333333333334</v>
      </c>
    </row>
    <row r="24" spans="1:23" x14ac:dyDescent="0.35">
      <c r="A24" s="15" t="s">
        <v>52</v>
      </c>
      <c r="B24" s="15" t="s">
        <v>53</v>
      </c>
      <c r="C24" s="12">
        <v>833</v>
      </c>
      <c r="D24" s="13">
        <v>854</v>
      </c>
      <c r="E24" s="15">
        <v>859</v>
      </c>
      <c r="F24" s="12">
        <v>763</v>
      </c>
      <c r="G24" s="13">
        <v>746</v>
      </c>
      <c r="H24" s="15">
        <v>776</v>
      </c>
      <c r="I24" s="15">
        <v>790</v>
      </c>
      <c r="J24" s="15">
        <v>684</v>
      </c>
      <c r="K24" s="15">
        <v>731</v>
      </c>
      <c r="L24" s="12">
        <v>783</v>
      </c>
      <c r="M24" s="13">
        <v>770</v>
      </c>
      <c r="N24" s="15">
        <v>693</v>
      </c>
      <c r="O24" s="15">
        <v>706</v>
      </c>
      <c r="P24" s="15">
        <v>756</v>
      </c>
      <c r="Q24" s="15">
        <v>741</v>
      </c>
      <c r="S24" s="21" t="s">
        <v>52</v>
      </c>
      <c r="T24" s="15" t="s">
        <v>53</v>
      </c>
      <c r="U24" s="17">
        <f t="shared" si="1"/>
        <v>848.66666666666663</v>
      </c>
      <c r="V24" s="17">
        <f t="shared" si="2"/>
        <v>748.33333333333337</v>
      </c>
      <c r="W24" s="17">
        <f t="shared" si="0"/>
        <v>741.5</v>
      </c>
    </row>
    <row r="25" spans="1:23" x14ac:dyDescent="0.35">
      <c r="A25" s="15" t="s">
        <v>54</v>
      </c>
      <c r="B25" s="15" t="s">
        <v>55</v>
      </c>
      <c r="C25" s="12">
        <v>7.5</v>
      </c>
      <c r="D25" s="13">
        <v>7.6</v>
      </c>
      <c r="E25" s="15">
        <v>7.7</v>
      </c>
      <c r="F25" s="12">
        <v>7.5</v>
      </c>
      <c r="G25" s="13">
        <v>7.4</v>
      </c>
      <c r="H25" s="15">
        <v>7.4</v>
      </c>
      <c r="I25" s="15">
        <v>7.5</v>
      </c>
      <c r="J25" s="15">
        <v>7.5</v>
      </c>
      <c r="K25" s="15">
        <v>7.4</v>
      </c>
      <c r="L25" s="12">
        <v>7.5</v>
      </c>
      <c r="M25" s="13">
        <v>7.4</v>
      </c>
      <c r="N25" s="15">
        <v>7.7</v>
      </c>
      <c r="O25" s="15">
        <v>7.5</v>
      </c>
      <c r="P25" s="15">
        <v>7.7</v>
      </c>
      <c r="Q25" s="15">
        <v>7.4</v>
      </c>
      <c r="S25" s="21" t="s">
        <v>54</v>
      </c>
      <c r="T25" s="15" t="s">
        <v>55</v>
      </c>
      <c r="U25" s="19">
        <f t="shared" si="1"/>
        <v>7.6000000000000005</v>
      </c>
      <c r="V25" s="19">
        <f t="shared" si="2"/>
        <v>7.4499999999999993</v>
      </c>
      <c r="W25" s="19">
        <f t="shared" si="0"/>
        <v>7.5333333333333341</v>
      </c>
    </row>
    <row r="26" spans="1:23" x14ac:dyDescent="0.35">
      <c r="A26" s="15" t="s">
        <v>46</v>
      </c>
      <c r="B26" s="15" t="s">
        <v>25</v>
      </c>
      <c r="C26" s="12" t="s">
        <v>47</v>
      </c>
      <c r="D26" s="13" t="s">
        <v>47</v>
      </c>
      <c r="E26" s="15" t="s">
        <v>47</v>
      </c>
      <c r="F26" s="12" t="s">
        <v>47</v>
      </c>
      <c r="G26" s="13" t="s">
        <v>47</v>
      </c>
      <c r="H26" s="15" t="s">
        <v>47</v>
      </c>
      <c r="I26" s="15" t="s">
        <v>47</v>
      </c>
      <c r="J26" s="15" t="s">
        <v>47</v>
      </c>
      <c r="K26" s="15" t="s">
        <v>47</v>
      </c>
      <c r="L26" s="12" t="s">
        <v>47</v>
      </c>
      <c r="M26" s="13" t="s">
        <v>47</v>
      </c>
      <c r="N26" s="15" t="s">
        <v>47</v>
      </c>
      <c r="O26" s="15" t="s">
        <v>47</v>
      </c>
      <c r="P26" s="15" t="s">
        <v>47</v>
      </c>
      <c r="Q26" s="15" t="s">
        <v>47</v>
      </c>
      <c r="S26" s="21" t="s">
        <v>46</v>
      </c>
      <c r="T26" s="15" t="s">
        <v>25</v>
      </c>
      <c r="U26" s="16" t="s">
        <v>81</v>
      </c>
      <c r="V26" s="16" t="s">
        <v>81</v>
      </c>
      <c r="W26" s="16" t="s">
        <v>81</v>
      </c>
    </row>
    <row r="27" spans="1:23" x14ac:dyDescent="0.35">
      <c r="A27" s="15" t="s">
        <v>48</v>
      </c>
      <c r="B27" s="15" t="s">
        <v>25</v>
      </c>
      <c r="C27" s="12">
        <v>272</v>
      </c>
      <c r="D27" s="13">
        <v>244</v>
      </c>
      <c r="E27" s="15">
        <v>222</v>
      </c>
      <c r="F27" s="12">
        <v>224</v>
      </c>
      <c r="G27" s="13">
        <v>228</v>
      </c>
      <c r="H27" s="15">
        <v>240</v>
      </c>
      <c r="I27" s="15">
        <v>284</v>
      </c>
      <c r="J27" s="15">
        <v>203</v>
      </c>
      <c r="K27" s="15">
        <v>226</v>
      </c>
      <c r="L27" s="12">
        <v>226</v>
      </c>
      <c r="M27" s="13">
        <v>223</v>
      </c>
      <c r="N27" s="15">
        <v>209</v>
      </c>
      <c r="O27" s="15">
        <v>204</v>
      </c>
      <c r="P27" s="15">
        <v>235</v>
      </c>
      <c r="Q27" s="15">
        <v>232</v>
      </c>
      <c r="S27" s="21" t="s">
        <v>48</v>
      </c>
      <c r="T27" s="15" t="s">
        <v>25</v>
      </c>
      <c r="U27" s="17">
        <f>AVERAGE(C27:E27)</f>
        <v>246</v>
      </c>
      <c r="V27" s="17">
        <f>AVERAGE(F27:K27)</f>
        <v>234.16666666666666</v>
      </c>
      <c r="W27" s="17">
        <f>AVERAGE(L27:Q27)</f>
        <v>221.5</v>
      </c>
    </row>
    <row r="28" spans="1:23" x14ac:dyDescent="0.35">
      <c r="A28" s="15" t="s">
        <v>49</v>
      </c>
      <c r="B28" s="15" t="s">
        <v>25</v>
      </c>
      <c r="C28" s="12">
        <v>1</v>
      </c>
      <c r="D28" s="13">
        <v>1.1000000000000001</v>
      </c>
      <c r="E28" s="15">
        <v>1.9</v>
      </c>
      <c r="F28" s="12">
        <v>0.65</v>
      </c>
      <c r="G28" s="13">
        <v>0.64</v>
      </c>
      <c r="H28" s="15">
        <v>0.37</v>
      </c>
      <c r="I28" s="15">
        <v>0.57999999999999996</v>
      </c>
      <c r="J28" s="15">
        <v>0.61</v>
      </c>
      <c r="K28" s="15">
        <v>0.67</v>
      </c>
      <c r="L28" s="12">
        <v>0.71</v>
      </c>
      <c r="M28" s="13">
        <v>0.57999999999999996</v>
      </c>
      <c r="N28" s="15">
        <v>0.51</v>
      </c>
      <c r="O28" s="15">
        <v>0.38</v>
      </c>
      <c r="P28" s="15">
        <v>0.42</v>
      </c>
      <c r="Q28" s="15">
        <v>0.73</v>
      </c>
      <c r="S28" s="21" t="s">
        <v>49</v>
      </c>
      <c r="T28" s="15" t="s">
        <v>25</v>
      </c>
      <c r="U28" s="19">
        <f>AVERAGE(C28:E28)</f>
        <v>1.3333333333333333</v>
      </c>
      <c r="V28" s="20">
        <f>AVERAGE(F28:K28)</f>
        <v>0.58666666666666667</v>
      </c>
      <c r="W28" s="20">
        <f>AVERAGE(L28:Q28)</f>
        <v>0.55500000000000005</v>
      </c>
    </row>
    <row r="29" spans="1:23" x14ac:dyDescent="0.35">
      <c r="A29" s="15" t="s">
        <v>56</v>
      </c>
      <c r="B29" s="15" t="s">
        <v>57</v>
      </c>
      <c r="C29" s="12">
        <v>3.3</v>
      </c>
      <c r="D29" s="13" t="s">
        <v>59</v>
      </c>
      <c r="E29" s="15" t="s">
        <v>59</v>
      </c>
      <c r="F29" s="12">
        <v>1.3</v>
      </c>
      <c r="G29" s="13" t="s">
        <v>59</v>
      </c>
      <c r="H29" s="15" t="s">
        <v>59</v>
      </c>
      <c r="I29" s="15" t="s">
        <v>59</v>
      </c>
      <c r="J29" s="15">
        <v>1</v>
      </c>
      <c r="K29" s="15" t="s">
        <v>59</v>
      </c>
      <c r="L29" s="12">
        <v>1.9</v>
      </c>
      <c r="M29" s="13" t="s">
        <v>59</v>
      </c>
      <c r="N29" s="15" t="s">
        <v>59</v>
      </c>
      <c r="O29" s="15" t="s">
        <v>59</v>
      </c>
      <c r="P29" s="15" t="s">
        <v>59</v>
      </c>
      <c r="Q29" s="15" t="s">
        <v>59</v>
      </c>
      <c r="S29" s="21" t="s">
        <v>56</v>
      </c>
      <c r="T29" s="15" t="s">
        <v>57</v>
      </c>
      <c r="U29" s="19">
        <f>AVERAGE(C29:E29)</f>
        <v>3.3</v>
      </c>
      <c r="V29" s="19">
        <f>AVERAGE(F29:K29)</f>
        <v>1.1499999999999999</v>
      </c>
      <c r="W29" s="19">
        <f>AVERAGE(L29:Q29)</f>
        <v>1.9</v>
      </c>
    </row>
    <row r="30" spans="1:23" x14ac:dyDescent="0.35">
      <c r="A30" s="15" t="s">
        <v>60</v>
      </c>
      <c r="B30" s="15" t="s">
        <v>57</v>
      </c>
      <c r="C30" s="12">
        <v>8</v>
      </c>
      <c r="D30" s="13">
        <v>6.1</v>
      </c>
      <c r="E30" s="15">
        <v>9.6</v>
      </c>
      <c r="F30" s="12">
        <v>8.6999999999999993</v>
      </c>
      <c r="G30" s="13">
        <v>8.5</v>
      </c>
      <c r="H30" s="15">
        <v>9.9</v>
      </c>
      <c r="I30" s="15">
        <v>6.3</v>
      </c>
      <c r="J30" s="15">
        <v>5.9</v>
      </c>
      <c r="K30" s="15">
        <v>10.5</v>
      </c>
      <c r="L30" s="12">
        <v>6.7</v>
      </c>
      <c r="M30" s="13">
        <v>6</v>
      </c>
      <c r="N30" s="15">
        <v>10</v>
      </c>
      <c r="O30" s="15">
        <v>9.1</v>
      </c>
      <c r="P30" s="15">
        <v>7.4</v>
      </c>
      <c r="Q30" s="15">
        <v>10.8</v>
      </c>
      <c r="S30" s="21" t="s">
        <v>60</v>
      </c>
      <c r="T30" s="15" t="s">
        <v>57</v>
      </c>
      <c r="U30" s="19">
        <f>AVERAGE(C30:E30)</f>
        <v>7.8999999999999995</v>
      </c>
      <c r="V30" s="19">
        <f>AVERAGE(F30:K30)</f>
        <v>8.2999999999999989</v>
      </c>
      <c r="W30" s="19">
        <f>AVERAGE(L30:Q30)</f>
        <v>8.3333333333333339</v>
      </c>
    </row>
    <row r="31" spans="1:23" x14ac:dyDescent="0.35">
      <c r="A31" s="15" t="s">
        <v>61</v>
      </c>
      <c r="B31" s="15" t="s">
        <v>62</v>
      </c>
      <c r="C31" s="12">
        <v>46</v>
      </c>
      <c r="D31" s="13">
        <v>47.3</v>
      </c>
      <c r="E31" s="15">
        <v>57.4</v>
      </c>
      <c r="F31" s="12">
        <v>60.8</v>
      </c>
      <c r="G31" s="13">
        <v>60.8</v>
      </c>
      <c r="H31" s="15">
        <v>109.1</v>
      </c>
      <c r="I31" s="15">
        <v>77.8</v>
      </c>
      <c r="J31" s="15">
        <v>54.2</v>
      </c>
      <c r="K31" s="15">
        <v>82.6</v>
      </c>
      <c r="L31" s="12">
        <v>65.7</v>
      </c>
      <c r="M31" s="13">
        <v>67.3</v>
      </c>
      <c r="N31" s="15">
        <v>94.8</v>
      </c>
      <c r="O31" s="15">
        <v>84.9</v>
      </c>
      <c r="P31" s="15">
        <v>56.7</v>
      </c>
      <c r="Q31" s="15">
        <v>84.3</v>
      </c>
      <c r="S31" s="21" t="s">
        <v>61</v>
      </c>
      <c r="T31" s="15" t="s">
        <v>62</v>
      </c>
      <c r="U31" s="18">
        <f>AVERAGE(C31:E31)</f>
        <v>50.233333333333327</v>
      </c>
      <c r="V31" s="18">
        <f>AVERAGE(F31:K31)</f>
        <v>74.216666666666654</v>
      </c>
      <c r="W31" s="18">
        <f>AVERAGE(L31:Q31)</f>
        <v>75.616666666666674</v>
      </c>
    </row>
    <row r="32" spans="1:23" x14ac:dyDescent="0.35">
      <c r="S32" s="23"/>
    </row>
    <row r="33" spans="1:17" x14ac:dyDescent="0.35">
      <c r="A33" s="15" t="s">
        <v>50</v>
      </c>
      <c r="E33" s="15" t="s">
        <v>51</v>
      </c>
      <c r="H33" s="15" t="s">
        <v>51</v>
      </c>
      <c r="I33" s="15" t="s">
        <v>51</v>
      </c>
      <c r="J33" s="15" t="s">
        <v>51</v>
      </c>
      <c r="K33" s="15" t="s">
        <v>51</v>
      </c>
      <c r="N33" s="15" t="s">
        <v>51</v>
      </c>
      <c r="O33" s="15" t="s">
        <v>51</v>
      </c>
      <c r="P33" s="15" t="s">
        <v>51</v>
      </c>
      <c r="Q33" s="15" t="s">
        <v>51</v>
      </c>
    </row>
    <row r="34" spans="1:17" x14ac:dyDescent="0.35">
      <c r="C34" s="14"/>
    </row>
  </sheetData>
  <pageMargins left="0.7" right="0.7" top="0.75" bottom="0.75" header="0.3" footer="0.3"/>
  <ignoredErrors>
    <ignoredError sqref="U11:W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36"/>
  <sheetViews>
    <sheetView topLeftCell="A19" zoomScale="80" zoomScaleNormal="80" workbookViewId="0">
      <selection activeCell="F36" sqref="F36"/>
    </sheetView>
  </sheetViews>
  <sheetFormatPr defaultColWidth="9.1796875" defaultRowHeight="14.5" x14ac:dyDescent="0.35"/>
  <cols>
    <col min="1" max="1" width="31.26953125" style="26" customWidth="1"/>
    <col min="2" max="2" width="9.1796875" style="39"/>
    <col min="3" max="3" width="9.1796875" style="26"/>
    <col min="4" max="4" width="9.26953125" style="26" bestFit="1" customWidth="1"/>
    <col min="5" max="5" width="17.54296875" style="26" bestFit="1" customWidth="1"/>
    <col min="6" max="6" width="18" style="26" bestFit="1" customWidth="1"/>
    <col min="7" max="7" width="17" style="26" bestFit="1" customWidth="1"/>
    <col min="8" max="8" width="9.1796875" style="26"/>
    <col min="9" max="9" width="9.26953125" style="26" bestFit="1" customWidth="1"/>
    <col min="10" max="10" width="17.54296875" style="26" bestFit="1" customWidth="1"/>
    <col min="11" max="11" width="18" style="26" bestFit="1" customWidth="1"/>
    <col min="12" max="12" width="17" style="26" bestFit="1" customWidth="1"/>
    <col min="13" max="13" width="9.1796875" style="26"/>
    <col min="14" max="14" width="9.26953125" style="26" bestFit="1" customWidth="1"/>
    <col min="15" max="15" width="17.54296875" style="26" bestFit="1" customWidth="1"/>
    <col min="16" max="16" width="18" style="26" bestFit="1" customWidth="1"/>
    <col min="17" max="17" width="9.1796875" style="26"/>
    <col min="18" max="18" width="9.1796875" style="26" customWidth="1"/>
    <col min="19" max="19" width="17.54296875" style="26" bestFit="1" customWidth="1"/>
    <col min="20" max="20" width="18" style="26" bestFit="1" customWidth="1"/>
    <col min="21" max="21" width="17" style="26" bestFit="1" customWidth="1"/>
    <col min="22" max="22" width="9.1796875" style="26"/>
    <col min="23" max="23" width="9.26953125" style="26" bestFit="1" customWidth="1"/>
    <col min="24" max="24" width="17.54296875" style="26" bestFit="1" customWidth="1"/>
    <col min="25" max="25" width="18" style="26" bestFit="1" customWidth="1"/>
    <col min="26" max="26" width="9.1796875" style="26"/>
    <col min="27" max="27" width="31.26953125" style="26" customWidth="1"/>
    <col min="28" max="16384" width="9.1796875" style="26"/>
  </cols>
  <sheetData>
    <row r="2" spans="1:33" x14ac:dyDescent="0.35">
      <c r="B2" s="26"/>
    </row>
    <row r="3" spans="1:33" x14ac:dyDescent="0.35">
      <c r="A3" s="26">
        <v>21021625</v>
      </c>
      <c r="B3" s="26"/>
      <c r="C3" s="26" t="s">
        <v>10</v>
      </c>
      <c r="E3" s="26" t="s">
        <v>11</v>
      </c>
      <c r="F3" s="26" t="s">
        <v>63</v>
      </c>
      <c r="G3" s="26" t="s">
        <v>68</v>
      </c>
      <c r="J3" s="26" t="s">
        <v>12</v>
      </c>
      <c r="K3" s="26" t="s">
        <v>64</v>
      </c>
      <c r="L3" s="26" t="s">
        <v>69</v>
      </c>
      <c r="O3" s="26" t="s">
        <v>13</v>
      </c>
      <c r="P3" s="26" t="s">
        <v>65</v>
      </c>
      <c r="S3" s="26" t="s">
        <v>14</v>
      </c>
      <c r="T3" s="26" t="s">
        <v>66</v>
      </c>
      <c r="U3" s="26" t="s">
        <v>70</v>
      </c>
      <c r="X3" s="26" t="s">
        <v>15</v>
      </c>
      <c r="Y3" s="26" t="s">
        <v>67</v>
      </c>
    </row>
    <row r="4" spans="1:33" x14ac:dyDescent="0.35">
      <c r="A4" s="26" t="s">
        <v>16</v>
      </c>
      <c r="B4" s="26"/>
      <c r="C4" s="26" t="s">
        <v>17</v>
      </c>
      <c r="D4" s="27" t="s">
        <v>2</v>
      </c>
      <c r="E4" s="26" t="s">
        <v>2</v>
      </c>
      <c r="F4" s="26" t="s">
        <v>2</v>
      </c>
      <c r="G4" s="26" t="s">
        <v>2</v>
      </c>
      <c r="I4" s="27" t="s">
        <v>3</v>
      </c>
      <c r="J4" s="26" t="s">
        <v>3</v>
      </c>
      <c r="K4" s="26" t="s">
        <v>3</v>
      </c>
      <c r="L4" s="26" t="s">
        <v>3</v>
      </c>
      <c r="N4" s="27" t="s">
        <v>4</v>
      </c>
      <c r="O4" s="26" t="s">
        <v>4</v>
      </c>
      <c r="P4" s="26" t="s">
        <v>4</v>
      </c>
      <c r="R4" s="27" t="s">
        <v>5</v>
      </c>
      <c r="S4" s="26" t="s">
        <v>5</v>
      </c>
      <c r="T4" s="26" t="s">
        <v>5</v>
      </c>
      <c r="U4" s="26" t="s">
        <v>5</v>
      </c>
      <c r="W4" s="27" t="s">
        <v>6</v>
      </c>
      <c r="X4" s="26" t="s">
        <v>6</v>
      </c>
      <c r="Y4" s="26" t="s">
        <v>6</v>
      </c>
    </row>
    <row r="5" spans="1:33" x14ac:dyDescent="0.35">
      <c r="A5" s="26" t="s">
        <v>18</v>
      </c>
      <c r="B5" s="26"/>
      <c r="C5" s="26" t="s">
        <v>19</v>
      </c>
      <c r="E5" s="26" t="s">
        <v>20</v>
      </c>
      <c r="F5" s="26" t="s">
        <v>20</v>
      </c>
      <c r="G5" s="26" t="s">
        <v>20</v>
      </c>
      <c r="J5" s="26" t="s">
        <v>20</v>
      </c>
      <c r="K5" s="26" t="s">
        <v>20</v>
      </c>
      <c r="L5" s="26" t="s">
        <v>20</v>
      </c>
      <c r="O5" s="26" t="s">
        <v>20</v>
      </c>
      <c r="P5" s="26" t="s">
        <v>20</v>
      </c>
      <c r="S5" s="26" t="s">
        <v>20</v>
      </c>
      <c r="T5" s="26" t="s">
        <v>20</v>
      </c>
      <c r="U5" s="26" t="s">
        <v>20</v>
      </c>
      <c r="X5" s="26" t="s">
        <v>20</v>
      </c>
      <c r="Y5" s="26" t="s">
        <v>20</v>
      </c>
    </row>
    <row r="6" spans="1:33" ht="16.5" x14ac:dyDescent="0.35">
      <c r="B6" s="26"/>
      <c r="C6" s="26" t="s">
        <v>21</v>
      </c>
      <c r="D6" s="27" t="s">
        <v>104</v>
      </c>
      <c r="E6" s="40">
        <v>44246</v>
      </c>
      <c r="F6" s="40">
        <v>44342</v>
      </c>
      <c r="G6" s="40">
        <v>44530</v>
      </c>
      <c r="I6" s="27" t="s">
        <v>104</v>
      </c>
      <c r="J6" s="40">
        <v>44246</v>
      </c>
      <c r="K6" s="40">
        <v>44342</v>
      </c>
      <c r="L6" s="40">
        <v>44530</v>
      </c>
      <c r="N6" s="27" t="s">
        <v>104</v>
      </c>
      <c r="O6" s="40">
        <v>44246</v>
      </c>
      <c r="P6" s="40">
        <v>44342</v>
      </c>
      <c r="R6" s="27" t="s">
        <v>104</v>
      </c>
      <c r="S6" s="40">
        <v>44246</v>
      </c>
      <c r="T6" s="40">
        <v>44342</v>
      </c>
      <c r="U6" s="40">
        <v>44530</v>
      </c>
      <c r="W6" s="27" t="s">
        <v>104</v>
      </c>
      <c r="X6" s="40">
        <v>44246</v>
      </c>
      <c r="Y6" s="40">
        <v>44342</v>
      </c>
      <c r="AC6" s="40"/>
      <c r="AD6" s="40"/>
      <c r="AE6" s="40"/>
      <c r="AF6" s="40"/>
    </row>
    <row r="7" spans="1:33" x14ac:dyDescent="0.35">
      <c r="A7" s="26" t="s">
        <v>22</v>
      </c>
      <c r="B7" s="26"/>
      <c r="C7" s="26" t="s">
        <v>23</v>
      </c>
      <c r="AA7" s="26" t="s">
        <v>22</v>
      </c>
      <c r="AB7" s="26" t="s">
        <v>23</v>
      </c>
      <c r="AC7" s="26" t="s">
        <v>2</v>
      </c>
      <c r="AD7" s="26" t="s">
        <v>3</v>
      </c>
      <c r="AE7" s="26" t="s">
        <v>4</v>
      </c>
      <c r="AF7" s="26" t="s">
        <v>5</v>
      </c>
      <c r="AG7" s="26" t="s">
        <v>6</v>
      </c>
    </row>
    <row r="8" spans="1:33" x14ac:dyDescent="0.35">
      <c r="A8" s="26" t="s">
        <v>24</v>
      </c>
      <c r="B8" s="26"/>
      <c r="C8" s="26" t="s">
        <v>25</v>
      </c>
      <c r="D8" s="27" t="s">
        <v>26</v>
      </c>
      <c r="E8" s="26" t="s">
        <v>26</v>
      </c>
      <c r="F8" s="26" t="s">
        <v>26</v>
      </c>
      <c r="G8" s="26" t="s">
        <v>26</v>
      </c>
      <c r="I8" s="27" t="s">
        <v>26</v>
      </c>
      <c r="J8" s="26">
        <v>3.0000000000000001E-5</v>
      </c>
      <c r="K8" s="26" t="s">
        <v>26</v>
      </c>
      <c r="L8" s="26" t="s">
        <v>26</v>
      </c>
      <c r="N8" s="27" t="s">
        <v>26</v>
      </c>
      <c r="O8" s="26" t="s">
        <v>26</v>
      </c>
      <c r="P8" s="26" t="s">
        <v>26</v>
      </c>
      <c r="R8" s="27" t="s">
        <v>26</v>
      </c>
      <c r="S8" s="26">
        <v>3.0000000000000001E-5</v>
      </c>
      <c r="T8" s="26" t="s">
        <v>26</v>
      </c>
      <c r="U8" s="26" t="s">
        <v>26</v>
      </c>
      <c r="W8" s="27" t="s">
        <v>26</v>
      </c>
      <c r="X8" s="26" t="s">
        <v>26</v>
      </c>
      <c r="Y8" s="26" t="s">
        <v>26</v>
      </c>
      <c r="AA8" s="26" t="s">
        <v>24</v>
      </c>
      <c r="AB8" s="26" t="s">
        <v>25</v>
      </c>
      <c r="AC8" s="26" t="s">
        <v>81</v>
      </c>
      <c r="AD8" s="26">
        <f>AVERAGE(I8:L8)</f>
        <v>3.0000000000000001E-5</v>
      </c>
      <c r="AE8" s="26" t="s">
        <v>81</v>
      </c>
      <c r="AF8" s="26">
        <f>AVERAGE(R8:U8)</f>
        <v>3.0000000000000001E-5</v>
      </c>
      <c r="AG8" s="26" t="s">
        <v>81</v>
      </c>
    </row>
    <row r="9" spans="1:33" x14ac:dyDescent="0.35">
      <c r="A9" s="26" t="s">
        <v>27</v>
      </c>
      <c r="B9" s="26"/>
      <c r="C9" s="26" t="s">
        <v>25</v>
      </c>
      <c r="D9" s="27" t="s">
        <v>28</v>
      </c>
      <c r="E9" s="26" t="s">
        <v>28</v>
      </c>
      <c r="F9" s="26" t="s">
        <v>28</v>
      </c>
      <c r="G9" s="26" t="s">
        <v>28</v>
      </c>
      <c r="I9" s="27" t="s">
        <v>28</v>
      </c>
      <c r="J9" s="26" t="s">
        <v>28</v>
      </c>
      <c r="K9" s="26" t="s">
        <v>28</v>
      </c>
      <c r="L9" s="26" t="s">
        <v>28</v>
      </c>
      <c r="N9" s="27">
        <v>2E-3</v>
      </c>
      <c r="O9" s="26" t="s">
        <v>28</v>
      </c>
      <c r="P9" s="26">
        <v>1E-3</v>
      </c>
      <c r="R9" s="27" t="s">
        <v>28</v>
      </c>
      <c r="S9" s="26" t="s">
        <v>28</v>
      </c>
      <c r="T9" s="26" t="s">
        <v>28</v>
      </c>
      <c r="U9" s="26">
        <v>1E-3</v>
      </c>
      <c r="W9" s="27" t="s">
        <v>28</v>
      </c>
      <c r="X9" s="26" t="s">
        <v>28</v>
      </c>
      <c r="Y9" s="26" t="s">
        <v>28</v>
      </c>
      <c r="AA9" s="26" t="s">
        <v>27</v>
      </c>
      <c r="AB9" s="26" t="s">
        <v>25</v>
      </c>
      <c r="AC9" s="26" t="s">
        <v>81</v>
      </c>
      <c r="AD9" s="26" t="s">
        <v>81</v>
      </c>
      <c r="AE9" s="41">
        <f>AVERAGE(N9:P9)</f>
        <v>1.5E-3</v>
      </c>
      <c r="AF9" s="26">
        <f>AVERAGE(R9:U9)</f>
        <v>1E-3</v>
      </c>
      <c r="AG9" s="26" t="s">
        <v>81</v>
      </c>
    </row>
    <row r="10" spans="1:33" x14ac:dyDescent="0.35">
      <c r="A10" s="26" t="s">
        <v>29</v>
      </c>
      <c r="B10" s="26"/>
      <c r="C10" s="26" t="s">
        <v>25</v>
      </c>
      <c r="D10" s="27" t="s">
        <v>28</v>
      </c>
      <c r="E10" s="26" t="s">
        <v>28</v>
      </c>
      <c r="F10" s="26" t="s">
        <v>28</v>
      </c>
      <c r="G10" s="26" t="s">
        <v>28</v>
      </c>
      <c r="I10" s="27" t="s">
        <v>28</v>
      </c>
      <c r="J10" s="26" t="s">
        <v>28</v>
      </c>
      <c r="K10" s="26" t="s">
        <v>28</v>
      </c>
      <c r="L10" s="26" t="s">
        <v>28</v>
      </c>
      <c r="N10" s="27" t="s">
        <v>28</v>
      </c>
      <c r="O10" s="26" t="s">
        <v>28</v>
      </c>
      <c r="P10" s="26" t="s">
        <v>28</v>
      </c>
      <c r="R10" s="27" t="s">
        <v>28</v>
      </c>
      <c r="S10" s="26" t="s">
        <v>28</v>
      </c>
      <c r="T10" s="26" t="s">
        <v>28</v>
      </c>
      <c r="U10" s="26" t="s">
        <v>28</v>
      </c>
      <c r="W10" s="27" t="s">
        <v>28</v>
      </c>
      <c r="X10" s="26" t="s">
        <v>28</v>
      </c>
      <c r="Y10" s="26" t="s">
        <v>28</v>
      </c>
      <c r="AA10" s="26" t="s">
        <v>29</v>
      </c>
      <c r="AB10" s="26" t="s">
        <v>25</v>
      </c>
      <c r="AC10" s="26" t="s">
        <v>81</v>
      </c>
      <c r="AD10" s="26" t="s">
        <v>81</v>
      </c>
      <c r="AE10" s="26" t="s">
        <v>81</v>
      </c>
      <c r="AF10" s="26" t="s">
        <v>81</v>
      </c>
      <c r="AG10" s="26" t="s">
        <v>81</v>
      </c>
    </row>
    <row r="11" spans="1:33" x14ac:dyDescent="0.35">
      <c r="A11" s="26" t="s">
        <v>30</v>
      </c>
      <c r="B11" s="26"/>
      <c r="C11" s="26" t="s">
        <v>25</v>
      </c>
      <c r="D11" s="27">
        <v>3.3000000000000002E-2</v>
      </c>
      <c r="E11" s="26" t="s">
        <v>31</v>
      </c>
      <c r="F11" s="26">
        <v>1.9E-2</v>
      </c>
      <c r="G11" s="26">
        <v>1.4999999999999999E-2</v>
      </c>
      <c r="I11" s="27" t="s">
        <v>31</v>
      </c>
      <c r="J11" s="26" t="s">
        <v>31</v>
      </c>
      <c r="K11" s="26" t="s">
        <v>31</v>
      </c>
      <c r="L11" s="26" t="s">
        <v>31</v>
      </c>
      <c r="N11" s="27" t="s">
        <v>31</v>
      </c>
      <c r="O11" s="26" t="s">
        <v>31</v>
      </c>
      <c r="P11" s="26" t="s">
        <v>31</v>
      </c>
      <c r="R11" s="27" t="s">
        <v>31</v>
      </c>
      <c r="S11" s="26" t="s">
        <v>31</v>
      </c>
      <c r="T11" s="26" t="s">
        <v>31</v>
      </c>
      <c r="U11" s="26" t="s">
        <v>31</v>
      </c>
      <c r="W11" s="27" t="s">
        <v>31</v>
      </c>
      <c r="X11" s="26" t="s">
        <v>31</v>
      </c>
      <c r="Y11" s="26" t="s">
        <v>31</v>
      </c>
      <c r="AA11" s="26" t="s">
        <v>30</v>
      </c>
      <c r="AB11" s="26" t="s">
        <v>25</v>
      </c>
      <c r="AC11" s="41">
        <f>AVERAGE(D11:G11)</f>
        <v>2.2333333333333334E-2</v>
      </c>
      <c r="AD11" s="26" t="s">
        <v>81</v>
      </c>
      <c r="AE11" s="26" t="s">
        <v>81</v>
      </c>
      <c r="AF11" s="26" t="s">
        <v>81</v>
      </c>
      <c r="AG11" s="26" t="s">
        <v>81</v>
      </c>
    </row>
    <row r="12" spans="1:33" x14ac:dyDescent="0.35">
      <c r="A12" s="26" t="s">
        <v>32</v>
      </c>
      <c r="B12" s="26"/>
      <c r="C12" s="26" t="s">
        <v>25</v>
      </c>
      <c r="D12" s="27" t="s">
        <v>28</v>
      </c>
      <c r="E12" s="26" t="s">
        <v>28</v>
      </c>
      <c r="F12" s="26" t="s">
        <v>28</v>
      </c>
      <c r="G12" s="26" t="s">
        <v>28</v>
      </c>
      <c r="I12" s="27" t="s">
        <v>28</v>
      </c>
      <c r="J12" s="26" t="s">
        <v>28</v>
      </c>
      <c r="K12" s="26" t="s">
        <v>28</v>
      </c>
      <c r="L12" s="26" t="s">
        <v>28</v>
      </c>
      <c r="N12" s="27">
        <v>4.0000000000000001E-3</v>
      </c>
      <c r="O12" s="26">
        <v>2E-3</v>
      </c>
      <c r="P12" s="26">
        <v>2E-3</v>
      </c>
      <c r="R12" s="27">
        <v>5.0000000000000001E-3</v>
      </c>
      <c r="S12" s="26">
        <v>1E-3</v>
      </c>
      <c r="T12" s="26">
        <v>1E-3</v>
      </c>
      <c r="U12" s="26">
        <v>2E-3</v>
      </c>
      <c r="W12" s="27" t="s">
        <v>28</v>
      </c>
      <c r="X12" s="26" t="s">
        <v>28</v>
      </c>
      <c r="Y12" s="26" t="s">
        <v>28</v>
      </c>
      <c r="AA12" s="26" t="s">
        <v>32</v>
      </c>
      <c r="AB12" s="26" t="s">
        <v>25</v>
      </c>
      <c r="AC12" s="26" t="s">
        <v>81</v>
      </c>
      <c r="AD12" s="26" t="s">
        <v>81</v>
      </c>
      <c r="AE12" s="41">
        <f>AVERAGE(N12:P12)</f>
        <v>2.6666666666666666E-3</v>
      </c>
      <c r="AF12" s="41">
        <f>AVERAGE(R12:U12)</f>
        <v>2.2500000000000003E-3</v>
      </c>
      <c r="AG12" s="26" t="s">
        <v>81</v>
      </c>
    </row>
    <row r="13" spans="1:33" x14ac:dyDescent="0.35">
      <c r="A13" s="26" t="s">
        <v>33</v>
      </c>
      <c r="B13" s="26"/>
      <c r="C13" s="26" t="s">
        <v>25</v>
      </c>
      <c r="D13" s="27" t="s">
        <v>28</v>
      </c>
      <c r="E13" s="26" t="s">
        <v>28</v>
      </c>
      <c r="F13" s="26" t="s">
        <v>28</v>
      </c>
      <c r="G13" s="26" t="s">
        <v>28</v>
      </c>
      <c r="I13" s="27" t="s">
        <v>28</v>
      </c>
      <c r="J13" s="26" t="s">
        <v>28</v>
      </c>
      <c r="K13" s="26" t="s">
        <v>28</v>
      </c>
      <c r="L13" s="26" t="s">
        <v>28</v>
      </c>
      <c r="N13" s="27" t="s">
        <v>28</v>
      </c>
      <c r="O13" s="26" t="s">
        <v>28</v>
      </c>
      <c r="P13" s="26" t="s">
        <v>28</v>
      </c>
      <c r="R13" s="27" t="s">
        <v>28</v>
      </c>
      <c r="S13" s="26" t="s">
        <v>28</v>
      </c>
      <c r="T13" s="26" t="s">
        <v>28</v>
      </c>
      <c r="U13" s="26" t="s">
        <v>28</v>
      </c>
      <c r="W13" s="27" t="s">
        <v>28</v>
      </c>
      <c r="X13" s="26" t="s">
        <v>28</v>
      </c>
      <c r="Y13" s="26" t="s">
        <v>28</v>
      </c>
      <c r="AA13" s="26" t="s">
        <v>33</v>
      </c>
      <c r="AB13" s="26" t="s">
        <v>25</v>
      </c>
      <c r="AC13" s="26" t="s">
        <v>81</v>
      </c>
      <c r="AD13" s="26" t="s">
        <v>81</v>
      </c>
      <c r="AE13" s="26" t="s">
        <v>81</v>
      </c>
      <c r="AF13" s="26" t="s">
        <v>81</v>
      </c>
      <c r="AG13" s="26" t="s">
        <v>81</v>
      </c>
    </row>
    <row r="14" spans="1:33" x14ac:dyDescent="0.35">
      <c r="A14" s="26" t="s">
        <v>34</v>
      </c>
      <c r="B14" s="26"/>
      <c r="C14" s="26" t="s">
        <v>25</v>
      </c>
      <c r="D14" s="27" t="s">
        <v>28</v>
      </c>
      <c r="E14" s="26" t="s">
        <v>28</v>
      </c>
      <c r="F14" s="26" t="s">
        <v>28</v>
      </c>
      <c r="G14" s="26" t="s">
        <v>28</v>
      </c>
      <c r="I14" s="27" t="s">
        <v>28</v>
      </c>
      <c r="J14" s="26" t="s">
        <v>28</v>
      </c>
      <c r="K14" s="26" t="s">
        <v>28</v>
      </c>
      <c r="L14" s="26" t="s">
        <v>28</v>
      </c>
      <c r="N14" s="27" t="s">
        <v>28</v>
      </c>
      <c r="O14" s="26">
        <v>6.0000000000000001E-3</v>
      </c>
      <c r="P14" s="26" t="s">
        <v>28</v>
      </c>
      <c r="R14" s="27" t="s">
        <v>28</v>
      </c>
      <c r="S14" s="26" t="s">
        <v>28</v>
      </c>
      <c r="T14" s="26" t="s">
        <v>28</v>
      </c>
      <c r="U14" s="26" t="s">
        <v>28</v>
      </c>
      <c r="W14" s="27" t="s">
        <v>28</v>
      </c>
      <c r="X14" s="26" t="s">
        <v>28</v>
      </c>
      <c r="Y14" s="26" t="s">
        <v>28</v>
      </c>
      <c r="AA14" s="26" t="s">
        <v>34</v>
      </c>
      <c r="AB14" s="26" t="s">
        <v>25</v>
      </c>
      <c r="AC14" s="26" t="s">
        <v>81</v>
      </c>
      <c r="AD14" s="26" t="s">
        <v>81</v>
      </c>
      <c r="AE14" s="41">
        <f>AVERAGE(N14:P14)</f>
        <v>6.0000000000000001E-3</v>
      </c>
      <c r="AF14" s="26" t="s">
        <v>81</v>
      </c>
      <c r="AG14" s="26" t="s">
        <v>81</v>
      </c>
    </row>
    <row r="15" spans="1:33" x14ac:dyDescent="0.35">
      <c r="A15" s="26" t="s">
        <v>35</v>
      </c>
      <c r="B15" s="26"/>
      <c r="C15" s="26" t="s">
        <v>25</v>
      </c>
      <c r="D15" s="27" t="s">
        <v>31</v>
      </c>
      <c r="E15" s="26" t="s">
        <v>31</v>
      </c>
      <c r="F15" s="26">
        <v>4.8000000000000001E-2</v>
      </c>
      <c r="G15" s="26" t="s">
        <v>31</v>
      </c>
      <c r="I15" s="27" t="s">
        <v>31</v>
      </c>
      <c r="J15" s="26" t="s">
        <v>31</v>
      </c>
      <c r="K15" s="26" t="s">
        <v>31</v>
      </c>
      <c r="L15" s="26" t="s">
        <v>31</v>
      </c>
      <c r="N15" s="27">
        <v>3.0000000000000001E-3</v>
      </c>
      <c r="O15" s="26">
        <v>4.0000000000000001E-3</v>
      </c>
      <c r="P15" s="26" t="s">
        <v>31</v>
      </c>
      <c r="R15" s="27" t="s">
        <v>31</v>
      </c>
      <c r="S15" s="26" t="s">
        <v>31</v>
      </c>
      <c r="T15" s="26" t="s">
        <v>31</v>
      </c>
      <c r="U15" s="26" t="s">
        <v>31</v>
      </c>
      <c r="W15" s="27" t="s">
        <v>31</v>
      </c>
      <c r="X15" s="26" t="s">
        <v>31</v>
      </c>
      <c r="Y15" s="26" t="s">
        <v>31</v>
      </c>
      <c r="AA15" s="26" t="s">
        <v>35</v>
      </c>
      <c r="AB15" s="26" t="s">
        <v>25</v>
      </c>
      <c r="AC15" s="26">
        <f>AVERAGE(D15:G15)</f>
        <v>4.8000000000000001E-2</v>
      </c>
      <c r="AD15" s="26" t="s">
        <v>81</v>
      </c>
      <c r="AE15" s="41">
        <f>AVERAGE(N15:P15)</f>
        <v>3.5000000000000001E-3</v>
      </c>
      <c r="AF15" s="26" t="s">
        <v>81</v>
      </c>
      <c r="AG15" s="26" t="s">
        <v>81</v>
      </c>
    </row>
    <row r="16" spans="1:33" x14ac:dyDescent="0.35">
      <c r="A16" s="26" t="s">
        <v>36</v>
      </c>
      <c r="B16" s="26"/>
      <c r="C16" s="26" t="s">
        <v>25</v>
      </c>
      <c r="D16" s="27">
        <v>147</v>
      </c>
      <c r="E16" s="26">
        <v>141</v>
      </c>
      <c r="F16" s="26">
        <v>137</v>
      </c>
      <c r="G16" s="26">
        <v>141</v>
      </c>
      <c r="I16" s="27">
        <v>155</v>
      </c>
      <c r="J16" s="26">
        <v>144</v>
      </c>
      <c r="K16" s="26">
        <v>129</v>
      </c>
      <c r="L16" s="26">
        <v>143</v>
      </c>
      <c r="N16" s="27">
        <v>244</v>
      </c>
      <c r="O16" s="26">
        <v>193</v>
      </c>
      <c r="P16" s="26">
        <v>215</v>
      </c>
      <c r="R16" s="27">
        <v>143</v>
      </c>
      <c r="S16" s="26">
        <v>160</v>
      </c>
      <c r="T16" s="26">
        <v>133</v>
      </c>
      <c r="U16" s="26">
        <v>146</v>
      </c>
      <c r="W16" s="27">
        <v>144</v>
      </c>
      <c r="X16" s="26">
        <v>137</v>
      </c>
      <c r="Y16" s="26">
        <v>131</v>
      </c>
      <c r="AA16" s="26" t="s">
        <v>36</v>
      </c>
      <c r="AB16" s="26" t="s">
        <v>25</v>
      </c>
      <c r="AC16" s="42">
        <f>AVERAGE(D16:G16)</f>
        <v>141.5</v>
      </c>
      <c r="AD16" s="42">
        <f t="shared" ref="AD16:AD26" si="0">AVERAGE(I16:L16)</f>
        <v>142.75</v>
      </c>
      <c r="AE16" s="42">
        <f>AVERAGE(N16:P16)</f>
        <v>217.33333333333334</v>
      </c>
      <c r="AF16" s="42">
        <f>AVERAGE(R16:U16)</f>
        <v>145.5</v>
      </c>
      <c r="AG16" s="42">
        <f>AVERAGE(W16:Y16)</f>
        <v>137.33333333333334</v>
      </c>
    </row>
    <row r="17" spans="1:33" x14ac:dyDescent="0.35">
      <c r="A17" s="26" t="s">
        <v>37</v>
      </c>
      <c r="B17" s="26"/>
      <c r="C17" s="26" t="s">
        <v>25</v>
      </c>
      <c r="D17" s="27" t="s">
        <v>38</v>
      </c>
      <c r="E17" s="26" t="s">
        <v>38</v>
      </c>
      <c r="F17" s="26" t="s">
        <v>38</v>
      </c>
      <c r="G17" s="26" t="s">
        <v>38</v>
      </c>
      <c r="I17" s="27" t="s">
        <v>38</v>
      </c>
      <c r="J17" s="26" t="s">
        <v>38</v>
      </c>
      <c r="K17" s="26" t="s">
        <v>38</v>
      </c>
      <c r="L17" s="26">
        <v>0.01</v>
      </c>
      <c r="N17" s="27" t="s">
        <v>38</v>
      </c>
      <c r="O17" s="26" t="s">
        <v>38</v>
      </c>
      <c r="P17" s="26" t="s">
        <v>38</v>
      </c>
      <c r="R17" s="27" t="s">
        <v>38</v>
      </c>
      <c r="S17" s="26" t="s">
        <v>38</v>
      </c>
      <c r="T17" s="26" t="s">
        <v>38</v>
      </c>
      <c r="U17" s="26" t="s">
        <v>38</v>
      </c>
      <c r="W17" s="27" t="s">
        <v>38</v>
      </c>
      <c r="X17" s="26" t="s">
        <v>38</v>
      </c>
      <c r="Y17" s="26" t="s">
        <v>38</v>
      </c>
      <c r="AA17" s="26" t="s">
        <v>37</v>
      </c>
      <c r="AB17" s="26" t="s">
        <v>25</v>
      </c>
      <c r="AC17" s="26" t="s">
        <v>81</v>
      </c>
      <c r="AD17" s="26">
        <f t="shared" si="0"/>
        <v>0.01</v>
      </c>
      <c r="AE17" s="26" t="s">
        <v>81</v>
      </c>
      <c r="AF17" s="26" t="s">
        <v>81</v>
      </c>
      <c r="AG17" s="26" t="s">
        <v>81</v>
      </c>
    </row>
    <row r="18" spans="1:33" x14ac:dyDescent="0.35">
      <c r="A18" s="26" t="s">
        <v>39</v>
      </c>
      <c r="B18" s="26"/>
      <c r="C18" s="26" t="s">
        <v>25</v>
      </c>
      <c r="D18" s="27">
        <v>8</v>
      </c>
      <c r="E18" s="26">
        <v>7</v>
      </c>
      <c r="F18" s="26">
        <v>9</v>
      </c>
      <c r="G18" s="26">
        <v>6</v>
      </c>
      <c r="I18" s="27">
        <v>7</v>
      </c>
      <c r="J18" s="26">
        <v>6</v>
      </c>
      <c r="K18" s="26">
        <v>6</v>
      </c>
      <c r="L18" s="26">
        <v>6</v>
      </c>
      <c r="N18" s="27">
        <v>13</v>
      </c>
      <c r="O18" s="26">
        <v>10</v>
      </c>
      <c r="P18" s="26">
        <v>11</v>
      </c>
      <c r="R18" s="27">
        <v>6</v>
      </c>
      <c r="S18" s="26">
        <v>7</v>
      </c>
      <c r="T18" s="26">
        <v>6</v>
      </c>
      <c r="U18" s="26">
        <v>6</v>
      </c>
      <c r="W18" s="27">
        <v>7</v>
      </c>
      <c r="X18" s="26">
        <v>6</v>
      </c>
      <c r="Y18" s="26">
        <v>6</v>
      </c>
      <c r="AA18" s="26" t="s">
        <v>39</v>
      </c>
      <c r="AB18" s="26" t="s">
        <v>25</v>
      </c>
      <c r="AC18" s="26">
        <f t="shared" ref="AC18:AC26" si="1">AVERAGE(D18:G18)</f>
        <v>7.5</v>
      </c>
      <c r="AD18" s="26">
        <f t="shared" si="0"/>
        <v>6.25</v>
      </c>
      <c r="AE18" s="43">
        <f t="shared" ref="AE18:AE29" si="2">AVERAGE(N18:P18)</f>
        <v>11.333333333333334</v>
      </c>
      <c r="AF18" s="44">
        <f t="shared" ref="AF18:AF32" si="3">AVERAGE(R18:U18)</f>
        <v>6.25</v>
      </c>
      <c r="AG18" s="44">
        <f t="shared" ref="AG18:AG26" si="4">AVERAGE(W18:Y18)</f>
        <v>6.333333333333333</v>
      </c>
    </row>
    <row r="19" spans="1:33" x14ac:dyDescent="0.35">
      <c r="A19" s="26" t="s">
        <v>40</v>
      </c>
      <c r="B19" s="26"/>
      <c r="C19" s="26" t="s">
        <v>25</v>
      </c>
      <c r="D19" s="27">
        <v>3</v>
      </c>
      <c r="E19" s="26">
        <v>2</v>
      </c>
      <c r="F19" s="26">
        <v>3</v>
      </c>
      <c r="G19" s="26">
        <v>2</v>
      </c>
      <c r="I19" s="27">
        <v>5</v>
      </c>
      <c r="J19" s="26">
        <v>4</v>
      </c>
      <c r="K19" s="26">
        <v>4</v>
      </c>
      <c r="L19" s="26">
        <v>4</v>
      </c>
      <c r="N19" s="27">
        <v>5</v>
      </c>
      <c r="O19" s="26">
        <v>4</v>
      </c>
      <c r="P19" s="26">
        <v>5</v>
      </c>
      <c r="R19" s="27">
        <v>2</v>
      </c>
      <c r="S19" s="26">
        <v>3</v>
      </c>
      <c r="T19" s="26">
        <v>3</v>
      </c>
      <c r="U19" s="26">
        <v>2</v>
      </c>
      <c r="W19" s="27">
        <v>5</v>
      </c>
      <c r="X19" s="26">
        <v>4</v>
      </c>
      <c r="Y19" s="26">
        <v>4</v>
      </c>
      <c r="AA19" s="26" t="s">
        <v>40</v>
      </c>
      <c r="AB19" s="26" t="s">
        <v>25</v>
      </c>
      <c r="AC19" s="26">
        <f t="shared" si="1"/>
        <v>2.5</v>
      </c>
      <c r="AD19" s="26">
        <f t="shared" si="0"/>
        <v>4.25</v>
      </c>
      <c r="AE19" s="44">
        <f t="shared" si="2"/>
        <v>4.666666666666667</v>
      </c>
      <c r="AF19" s="26">
        <f t="shared" si="3"/>
        <v>2.5</v>
      </c>
      <c r="AG19" s="44">
        <f t="shared" si="4"/>
        <v>4.333333333333333</v>
      </c>
    </row>
    <row r="20" spans="1:33" x14ac:dyDescent="0.35">
      <c r="A20" s="26" t="s">
        <v>41</v>
      </c>
      <c r="B20" s="26"/>
      <c r="C20" s="26" t="s">
        <v>25</v>
      </c>
      <c r="D20" s="27">
        <v>28</v>
      </c>
      <c r="E20" s="26">
        <v>18</v>
      </c>
      <c r="F20" s="26">
        <v>31</v>
      </c>
      <c r="G20" s="26">
        <v>17</v>
      </c>
      <c r="I20" s="27">
        <v>22</v>
      </c>
      <c r="J20" s="26">
        <v>19</v>
      </c>
      <c r="K20" s="26">
        <v>17</v>
      </c>
      <c r="L20" s="26">
        <v>22</v>
      </c>
      <c r="N20" s="27">
        <v>79</v>
      </c>
      <c r="O20" s="26">
        <v>102</v>
      </c>
      <c r="P20" s="26">
        <v>76</v>
      </c>
      <c r="R20" s="27">
        <v>28</v>
      </c>
      <c r="S20" s="26">
        <v>76</v>
      </c>
      <c r="T20" s="26">
        <v>40</v>
      </c>
      <c r="U20" s="26">
        <v>20</v>
      </c>
      <c r="W20" s="27">
        <v>22</v>
      </c>
      <c r="X20" s="26">
        <v>16</v>
      </c>
      <c r="Y20" s="26">
        <v>16</v>
      </c>
      <c r="AA20" s="26" t="s">
        <v>41</v>
      </c>
      <c r="AB20" s="26" t="s">
        <v>25</v>
      </c>
      <c r="AC20" s="43">
        <f t="shared" si="1"/>
        <v>23.5</v>
      </c>
      <c r="AD20" s="43">
        <f t="shared" si="0"/>
        <v>20</v>
      </c>
      <c r="AE20" s="43">
        <f t="shared" si="2"/>
        <v>85.666666666666671</v>
      </c>
      <c r="AF20" s="26">
        <f t="shared" si="3"/>
        <v>41</v>
      </c>
      <c r="AG20" s="26">
        <f t="shared" si="4"/>
        <v>18</v>
      </c>
    </row>
    <row r="21" spans="1:33" x14ac:dyDescent="0.35">
      <c r="A21" s="26" t="s">
        <v>42</v>
      </c>
      <c r="B21" s="26"/>
      <c r="C21" s="26" t="s">
        <v>25</v>
      </c>
      <c r="D21" s="27">
        <v>76</v>
      </c>
      <c r="E21" s="26">
        <v>73</v>
      </c>
      <c r="F21" s="26">
        <v>72</v>
      </c>
      <c r="G21" s="26">
        <v>63</v>
      </c>
      <c r="I21" s="27">
        <v>68</v>
      </c>
      <c r="J21" s="26">
        <v>66</v>
      </c>
      <c r="K21" s="26">
        <v>61</v>
      </c>
      <c r="L21" s="26">
        <v>68</v>
      </c>
      <c r="N21" s="27">
        <v>239</v>
      </c>
      <c r="O21" s="26">
        <v>143</v>
      </c>
      <c r="P21" s="26">
        <v>177</v>
      </c>
      <c r="R21" s="27">
        <v>56</v>
      </c>
      <c r="S21" s="26">
        <v>75</v>
      </c>
      <c r="T21" s="26">
        <v>66</v>
      </c>
      <c r="U21" s="26">
        <v>52</v>
      </c>
      <c r="W21" s="27">
        <v>68</v>
      </c>
      <c r="X21" s="26">
        <v>67</v>
      </c>
      <c r="Y21" s="26">
        <v>60</v>
      </c>
      <c r="AA21" s="26" t="s">
        <v>42</v>
      </c>
      <c r="AB21" s="26" t="s">
        <v>25</v>
      </c>
      <c r="AC21" s="26">
        <f t="shared" si="1"/>
        <v>71</v>
      </c>
      <c r="AD21" s="43">
        <f t="shared" si="0"/>
        <v>65.75</v>
      </c>
      <c r="AE21" s="42">
        <f>AVERAGE(N21:P21)</f>
        <v>186.33333333333334</v>
      </c>
      <c r="AF21" s="43">
        <f t="shared" si="3"/>
        <v>62.25</v>
      </c>
      <c r="AG21" s="26">
        <f t="shared" si="4"/>
        <v>65</v>
      </c>
    </row>
    <row r="22" spans="1:33" x14ac:dyDescent="0.35">
      <c r="A22" s="26" t="s">
        <v>43</v>
      </c>
      <c r="B22" s="26"/>
      <c r="C22" s="26" t="s">
        <v>25</v>
      </c>
      <c r="D22" s="27">
        <v>0.01</v>
      </c>
      <c r="E22" s="26" t="s">
        <v>38</v>
      </c>
      <c r="F22" s="26">
        <v>0.06</v>
      </c>
      <c r="G22" s="26">
        <v>0.01</v>
      </c>
      <c r="I22" s="27" t="s">
        <v>38</v>
      </c>
      <c r="J22" s="26" t="s">
        <v>38</v>
      </c>
      <c r="K22" s="26" t="s">
        <v>38</v>
      </c>
      <c r="L22" s="26">
        <v>0.01</v>
      </c>
      <c r="N22" s="27">
        <v>0.2</v>
      </c>
      <c r="O22" s="26" t="s">
        <v>38</v>
      </c>
      <c r="P22" s="26" t="s">
        <v>38</v>
      </c>
      <c r="R22" s="27" t="s">
        <v>38</v>
      </c>
      <c r="S22" s="26" t="s">
        <v>38</v>
      </c>
      <c r="T22" s="26" t="s">
        <v>38</v>
      </c>
      <c r="U22" s="26">
        <v>0.02</v>
      </c>
      <c r="W22" s="27">
        <v>0.02</v>
      </c>
      <c r="X22" s="26" t="s">
        <v>38</v>
      </c>
      <c r="Y22" s="26" t="s">
        <v>38</v>
      </c>
      <c r="AA22" s="26" t="s">
        <v>43</v>
      </c>
      <c r="AB22" s="26" t="s">
        <v>25</v>
      </c>
      <c r="AC22" s="44">
        <f t="shared" si="1"/>
        <v>2.6666666666666661E-2</v>
      </c>
      <c r="AD22" s="26">
        <f t="shared" si="0"/>
        <v>0.01</v>
      </c>
      <c r="AE22" s="26">
        <f t="shared" si="2"/>
        <v>0.2</v>
      </c>
      <c r="AF22" s="26">
        <f t="shared" si="3"/>
        <v>0.02</v>
      </c>
      <c r="AG22" s="26">
        <f t="shared" si="4"/>
        <v>0.02</v>
      </c>
    </row>
    <row r="23" spans="1:33" x14ac:dyDescent="0.35">
      <c r="A23" s="26" t="s">
        <v>44</v>
      </c>
      <c r="B23" s="26"/>
      <c r="C23" s="26" t="s">
        <v>25</v>
      </c>
      <c r="D23" s="27">
        <v>37</v>
      </c>
      <c r="E23" s="26">
        <v>39</v>
      </c>
      <c r="F23" s="26">
        <v>38</v>
      </c>
      <c r="G23" s="26">
        <v>37</v>
      </c>
      <c r="I23" s="27">
        <v>40</v>
      </c>
      <c r="J23" s="26">
        <v>38</v>
      </c>
      <c r="K23" s="26">
        <v>37</v>
      </c>
      <c r="L23" s="26">
        <v>45</v>
      </c>
      <c r="N23" s="27">
        <v>121</v>
      </c>
      <c r="O23" s="26">
        <v>178</v>
      </c>
      <c r="P23" s="26">
        <v>124</v>
      </c>
      <c r="R23" s="27">
        <v>56</v>
      </c>
      <c r="S23" s="26">
        <v>139</v>
      </c>
      <c r="T23" s="26">
        <v>70</v>
      </c>
      <c r="U23" s="26">
        <v>46</v>
      </c>
      <c r="W23" s="27">
        <v>41</v>
      </c>
      <c r="X23" s="26">
        <v>43</v>
      </c>
      <c r="Y23" s="26">
        <v>33</v>
      </c>
      <c r="AA23" s="26" t="s">
        <v>44</v>
      </c>
      <c r="AB23" s="26" t="s">
        <v>25</v>
      </c>
      <c r="AC23" s="43">
        <f t="shared" si="1"/>
        <v>37.75</v>
      </c>
      <c r="AD23" s="26">
        <f t="shared" si="0"/>
        <v>40</v>
      </c>
      <c r="AE23" s="26">
        <f t="shared" si="2"/>
        <v>141</v>
      </c>
      <c r="AF23" s="43">
        <f t="shared" si="3"/>
        <v>77.75</v>
      </c>
      <c r="AG23" s="26">
        <f t="shared" si="4"/>
        <v>39</v>
      </c>
    </row>
    <row r="24" spans="1:33" x14ac:dyDescent="0.35">
      <c r="A24" s="26" t="s">
        <v>45</v>
      </c>
      <c r="B24" s="26"/>
      <c r="C24" s="26" t="s">
        <v>25</v>
      </c>
      <c r="D24" s="27">
        <v>7.3</v>
      </c>
      <c r="E24" s="26">
        <v>9</v>
      </c>
      <c r="F24" s="26">
        <v>7.4</v>
      </c>
      <c r="G24" s="26">
        <v>12.4</v>
      </c>
      <c r="I24" s="27">
        <v>13.1</v>
      </c>
      <c r="J24" s="26">
        <v>14.3</v>
      </c>
      <c r="K24" s="26">
        <v>14.6</v>
      </c>
      <c r="L24" s="26">
        <v>14</v>
      </c>
      <c r="N24" s="27">
        <v>8.6</v>
      </c>
      <c r="O24" s="26">
        <v>12.1</v>
      </c>
      <c r="P24" s="26">
        <v>9.6999999999999993</v>
      </c>
      <c r="R24" s="27">
        <v>5.8</v>
      </c>
      <c r="S24" s="26">
        <v>11.6</v>
      </c>
      <c r="T24" s="26">
        <v>7.6</v>
      </c>
      <c r="U24" s="26">
        <v>3.2</v>
      </c>
      <c r="W24" s="27">
        <v>13.6</v>
      </c>
      <c r="X24" s="26">
        <v>13.2</v>
      </c>
      <c r="Y24" s="26">
        <v>15.2</v>
      </c>
      <c r="AA24" s="26" t="s">
        <v>45</v>
      </c>
      <c r="AB24" s="26" t="s">
        <v>25</v>
      </c>
      <c r="AC24" s="44">
        <f t="shared" si="1"/>
        <v>9.0250000000000004</v>
      </c>
      <c r="AD24" s="26">
        <f t="shared" si="0"/>
        <v>14</v>
      </c>
      <c r="AE24" s="43">
        <f t="shared" si="2"/>
        <v>10.133333333333333</v>
      </c>
      <c r="AF24" s="44">
        <f t="shared" si="3"/>
        <v>7.05</v>
      </c>
      <c r="AG24" s="26">
        <f t="shared" si="4"/>
        <v>14</v>
      </c>
    </row>
    <row r="25" spans="1:33" x14ac:dyDescent="0.35">
      <c r="A25" s="26" t="s">
        <v>52</v>
      </c>
      <c r="B25" s="26"/>
      <c r="C25" s="26" t="s">
        <v>53</v>
      </c>
      <c r="D25" s="27">
        <v>762</v>
      </c>
      <c r="E25" s="26">
        <v>740</v>
      </c>
      <c r="F25" s="26">
        <v>781</v>
      </c>
      <c r="G25" s="26">
        <v>714</v>
      </c>
      <c r="I25" s="27">
        <v>768</v>
      </c>
      <c r="J25" s="26">
        <v>743</v>
      </c>
      <c r="K25" s="26">
        <v>742</v>
      </c>
      <c r="L25" s="26">
        <v>748</v>
      </c>
      <c r="N25" s="27">
        <v>1370</v>
      </c>
      <c r="O25" s="26">
        <v>1410</v>
      </c>
      <c r="P25" s="26">
        <v>1300</v>
      </c>
      <c r="R25" s="27">
        <v>780</v>
      </c>
      <c r="S25" s="26">
        <v>1100</v>
      </c>
      <c r="T25" s="26">
        <v>836</v>
      </c>
      <c r="U25" s="26">
        <v>655</v>
      </c>
      <c r="W25" s="27">
        <v>766</v>
      </c>
      <c r="X25" s="26">
        <v>732</v>
      </c>
      <c r="Y25" s="26">
        <v>714</v>
      </c>
      <c r="AA25" s="26" t="s">
        <v>52</v>
      </c>
      <c r="AB25" s="26" t="s">
        <v>53</v>
      </c>
      <c r="AC25" s="42">
        <f t="shared" si="1"/>
        <v>749.25</v>
      </c>
      <c r="AD25" s="42">
        <f t="shared" si="0"/>
        <v>750.25</v>
      </c>
      <c r="AE25" s="42">
        <f t="shared" si="2"/>
        <v>1360</v>
      </c>
      <c r="AF25" s="42">
        <f t="shared" si="3"/>
        <v>842.75</v>
      </c>
      <c r="AG25" s="42">
        <f t="shared" si="4"/>
        <v>737.33333333333337</v>
      </c>
    </row>
    <row r="26" spans="1:33" x14ac:dyDescent="0.35">
      <c r="A26" s="26" t="s">
        <v>54</v>
      </c>
      <c r="B26" s="26"/>
      <c r="C26" s="26" t="s">
        <v>55</v>
      </c>
      <c r="D26" s="27">
        <v>7.4</v>
      </c>
      <c r="E26" s="26">
        <v>7.6</v>
      </c>
      <c r="F26" s="26">
        <v>7.4</v>
      </c>
      <c r="G26" s="26">
        <v>7.4</v>
      </c>
      <c r="I26" s="27">
        <v>7.3</v>
      </c>
      <c r="J26" s="26">
        <v>7.5</v>
      </c>
      <c r="K26" s="26">
        <v>7.4</v>
      </c>
      <c r="L26" s="26">
        <v>7.4</v>
      </c>
      <c r="N26" s="27">
        <v>7.3</v>
      </c>
      <c r="O26" s="26">
        <v>7.5</v>
      </c>
      <c r="P26" s="26">
        <v>7.3</v>
      </c>
      <c r="R26" s="27">
        <v>7.4</v>
      </c>
      <c r="S26" s="26">
        <v>7.4</v>
      </c>
      <c r="T26" s="26">
        <v>7.3</v>
      </c>
      <c r="U26" s="26">
        <v>7.3</v>
      </c>
      <c r="W26" s="27">
        <v>7.5</v>
      </c>
      <c r="X26" s="26">
        <v>7.6</v>
      </c>
      <c r="Y26" s="26">
        <v>7.4</v>
      </c>
      <c r="AA26" s="26" t="s">
        <v>54</v>
      </c>
      <c r="AB26" s="26" t="s">
        <v>55</v>
      </c>
      <c r="AC26" s="44">
        <f t="shared" si="1"/>
        <v>7.4499999999999993</v>
      </c>
      <c r="AD26" s="44">
        <f t="shared" si="0"/>
        <v>7.4</v>
      </c>
      <c r="AE26" s="44">
        <f t="shared" si="2"/>
        <v>7.3666666666666671</v>
      </c>
      <c r="AF26" s="44">
        <f t="shared" si="3"/>
        <v>7.3500000000000005</v>
      </c>
      <c r="AG26" s="44">
        <f t="shared" si="4"/>
        <v>7.5</v>
      </c>
    </row>
    <row r="27" spans="1:33" x14ac:dyDescent="0.35">
      <c r="A27" s="26" t="s">
        <v>46</v>
      </c>
      <c r="B27" s="26"/>
      <c r="C27" s="26" t="s">
        <v>25</v>
      </c>
      <c r="D27" s="45" t="s">
        <v>47</v>
      </c>
      <c r="E27" s="26" t="s">
        <v>47</v>
      </c>
      <c r="F27" s="26" t="s">
        <v>47</v>
      </c>
      <c r="G27" s="26" t="s">
        <v>47</v>
      </c>
      <c r="I27" s="45" t="s">
        <v>47</v>
      </c>
      <c r="J27" s="26" t="s">
        <v>47</v>
      </c>
      <c r="K27" s="26" t="s">
        <v>47</v>
      </c>
      <c r="L27" s="26" t="s">
        <v>47</v>
      </c>
      <c r="N27" s="45">
        <v>7</v>
      </c>
      <c r="O27" s="26">
        <v>6</v>
      </c>
      <c r="P27" s="26">
        <v>5</v>
      </c>
      <c r="R27" s="45" t="s">
        <v>47</v>
      </c>
      <c r="S27" s="26" t="s">
        <v>47</v>
      </c>
      <c r="T27" s="26">
        <v>5</v>
      </c>
      <c r="U27" s="26" t="s">
        <v>47</v>
      </c>
      <c r="W27" s="45" t="s">
        <v>47</v>
      </c>
      <c r="X27" s="26" t="s">
        <v>47</v>
      </c>
      <c r="Y27" s="26" t="s">
        <v>47</v>
      </c>
      <c r="AA27" s="26" t="s">
        <v>46</v>
      </c>
      <c r="AB27" s="26" t="s">
        <v>25</v>
      </c>
      <c r="AC27" s="26" t="s">
        <v>81</v>
      </c>
      <c r="AD27" s="26" t="s">
        <v>81</v>
      </c>
      <c r="AE27" s="26">
        <f t="shared" si="2"/>
        <v>6</v>
      </c>
      <c r="AF27" s="26">
        <f t="shared" si="3"/>
        <v>5</v>
      </c>
      <c r="AG27" s="26" t="s">
        <v>81</v>
      </c>
    </row>
    <row r="28" spans="1:33" x14ac:dyDescent="0.35">
      <c r="A28" s="26" t="s">
        <v>48</v>
      </c>
      <c r="B28" s="26"/>
      <c r="C28" s="26" t="s">
        <v>25</v>
      </c>
      <c r="D28" s="45">
        <v>250</v>
      </c>
      <c r="E28" s="26">
        <v>243</v>
      </c>
      <c r="F28" s="26">
        <v>399</v>
      </c>
      <c r="G28" s="26">
        <v>227</v>
      </c>
      <c r="I28" s="45">
        <v>229</v>
      </c>
      <c r="J28" s="26">
        <v>214</v>
      </c>
      <c r="K28" s="26">
        <v>225</v>
      </c>
      <c r="L28" s="26">
        <v>218</v>
      </c>
      <c r="N28" s="45">
        <v>312</v>
      </c>
      <c r="O28" s="26">
        <v>269</v>
      </c>
      <c r="P28" s="26">
        <v>313</v>
      </c>
      <c r="R28" s="45">
        <v>260</v>
      </c>
      <c r="S28" s="26">
        <v>236</v>
      </c>
      <c r="T28" s="26">
        <v>262</v>
      </c>
      <c r="U28" s="26">
        <v>243</v>
      </c>
      <c r="W28" s="45">
        <v>226</v>
      </c>
      <c r="X28" s="26">
        <v>205</v>
      </c>
      <c r="Y28" s="26">
        <v>190</v>
      </c>
      <c r="AA28" s="26" t="s">
        <v>48</v>
      </c>
      <c r="AB28" s="26" t="s">
        <v>25</v>
      </c>
      <c r="AC28" s="42">
        <f>AVERAGE(D28:G28)</f>
        <v>279.75</v>
      </c>
      <c r="AD28" s="42">
        <f>AVERAGE(I28:L28)</f>
        <v>221.5</v>
      </c>
      <c r="AE28" s="42">
        <f t="shared" si="2"/>
        <v>298</v>
      </c>
      <c r="AF28" s="42">
        <f t="shared" si="3"/>
        <v>250.25</v>
      </c>
      <c r="AG28" s="42">
        <f>AVERAGE(W28:Y28)</f>
        <v>207</v>
      </c>
    </row>
    <row r="29" spans="1:33" x14ac:dyDescent="0.35">
      <c r="A29" s="26" t="s">
        <v>49</v>
      </c>
      <c r="B29" s="26"/>
      <c r="C29" s="26" t="s">
        <v>25</v>
      </c>
      <c r="D29" s="45">
        <v>0.48</v>
      </c>
      <c r="E29" s="26">
        <v>0.46</v>
      </c>
      <c r="F29" s="26">
        <v>0.43</v>
      </c>
      <c r="G29" s="26">
        <v>0.77</v>
      </c>
      <c r="I29" s="45">
        <v>0.48</v>
      </c>
      <c r="J29" s="26">
        <v>0.69</v>
      </c>
      <c r="K29" s="26">
        <v>0.34</v>
      </c>
      <c r="L29" s="26">
        <v>0.96</v>
      </c>
      <c r="N29" s="45">
        <v>2.2999999999999998</v>
      </c>
      <c r="O29" s="26">
        <v>2</v>
      </c>
      <c r="P29" s="26">
        <v>2.2999999999999998</v>
      </c>
      <c r="R29" s="45">
        <v>0.76</v>
      </c>
      <c r="S29" s="26">
        <v>1.2</v>
      </c>
      <c r="T29" s="26">
        <v>1.2</v>
      </c>
      <c r="U29" s="26">
        <v>0.71</v>
      </c>
      <c r="W29" s="45">
        <v>0.66</v>
      </c>
      <c r="X29" s="26">
        <v>0.48</v>
      </c>
      <c r="Y29" s="26">
        <v>0.5</v>
      </c>
      <c r="AA29" s="26" t="s">
        <v>49</v>
      </c>
      <c r="AB29" s="26" t="s">
        <v>25</v>
      </c>
      <c r="AC29" s="44">
        <f>AVERAGE(D29:G29)</f>
        <v>0.53499999999999992</v>
      </c>
      <c r="AD29" s="44">
        <f>AVERAGE(I29:L29)</f>
        <v>0.61749999999999994</v>
      </c>
      <c r="AE29" s="44">
        <f t="shared" si="2"/>
        <v>2.1999999999999997</v>
      </c>
      <c r="AF29" s="44">
        <f t="shared" si="3"/>
        <v>0.96750000000000003</v>
      </c>
      <c r="AG29" s="44">
        <f>AVERAGE(W29:Y29)</f>
        <v>0.54666666666666675</v>
      </c>
    </row>
    <row r="30" spans="1:33" x14ac:dyDescent="0.35">
      <c r="A30" s="26" t="s">
        <v>56</v>
      </c>
      <c r="B30" s="26"/>
      <c r="C30" s="26" t="s">
        <v>57</v>
      </c>
      <c r="D30" s="27">
        <v>10.9</v>
      </c>
      <c r="E30" s="26" t="s">
        <v>58</v>
      </c>
      <c r="F30" s="26" t="s">
        <v>58</v>
      </c>
      <c r="G30" s="26" t="s">
        <v>59</v>
      </c>
      <c r="I30" s="27">
        <v>2.1</v>
      </c>
      <c r="J30" s="26" t="s">
        <v>59</v>
      </c>
      <c r="K30" s="26" t="s">
        <v>59</v>
      </c>
      <c r="L30" s="26" t="s">
        <v>59</v>
      </c>
      <c r="N30" s="27" t="s">
        <v>71</v>
      </c>
      <c r="O30" s="26" t="s">
        <v>58</v>
      </c>
      <c r="P30" s="26" t="s">
        <v>58</v>
      </c>
      <c r="R30" s="27">
        <v>1.5</v>
      </c>
      <c r="S30" s="26" t="s">
        <v>59</v>
      </c>
      <c r="T30" s="26" t="s">
        <v>59</v>
      </c>
      <c r="U30" s="26">
        <v>4</v>
      </c>
      <c r="W30" s="27">
        <v>8.6</v>
      </c>
      <c r="X30" s="26" t="s">
        <v>59</v>
      </c>
      <c r="Y30" s="26">
        <v>1</v>
      </c>
      <c r="AA30" s="26" t="s">
        <v>56</v>
      </c>
      <c r="AB30" s="26" t="s">
        <v>57</v>
      </c>
      <c r="AC30" s="43">
        <f>AVERAGE(D30:G30)</f>
        <v>10.9</v>
      </c>
      <c r="AD30" s="44">
        <f>AVERAGE(I30:L30)</f>
        <v>2.1</v>
      </c>
      <c r="AE30" s="26" t="s">
        <v>81</v>
      </c>
      <c r="AF30" s="44">
        <f t="shared" si="3"/>
        <v>2.75</v>
      </c>
      <c r="AG30" s="44">
        <f>AVERAGE(W30:Y30)</f>
        <v>4.8</v>
      </c>
    </row>
    <row r="31" spans="1:33" x14ac:dyDescent="0.35">
      <c r="A31" s="26" t="s">
        <v>60</v>
      </c>
      <c r="B31" s="26"/>
      <c r="C31" s="26" t="s">
        <v>57</v>
      </c>
      <c r="D31" s="27">
        <v>6.8</v>
      </c>
      <c r="E31" s="26">
        <v>8.4</v>
      </c>
      <c r="F31" s="26">
        <v>6.3</v>
      </c>
      <c r="G31" s="26">
        <v>10.7</v>
      </c>
      <c r="I31" s="27">
        <v>8.3000000000000007</v>
      </c>
      <c r="J31" s="26">
        <v>9.3000000000000007</v>
      </c>
      <c r="K31" s="26">
        <v>9</v>
      </c>
      <c r="L31" s="26">
        <v>10.199999999999999</v>
      </c>
      <c r="N31" s="27">
        <v>8.1</v>
      </c>
      <c r="O31" s="26">
        <v>8.6</v>
      </c>
      <c r="P31" s="26">
        <v>6.6</v>
      </c>
      <c r="R31" s="27">
        <v>7.7</v>
      </c>
      <c r="S31" s="26">
        <v>9.5</v>
      </c>
      <c r="T31" s="26">
        <v>8.6</v>
      </c>
      <c r="U31" s="26">
        <v>10.7</v>
      </c>
      <c r="W31" s="27">
        <v>8.6</v>
      </c>
      <c r="X31" s="26">
        <v>9.9</v>
      </c>
      <c r="Y31" s="26">
        <v>9.3000000000000007</v>
      </c>
      <c r="AA31" s="26" t="s">
        <v>60</v>
      </c>
      <c r="AB31" s="26" t="s">
        <v>57</v>
      </c>
      <c r="AC31" s="44">
        <f>AVERAGE(D31:G31)</f>
        <v>8.0500000000000007</v>
      </c>
      <c r="AD31" s="44">
        <f>AVERAGE(I31:L31)</f>
        <v>9.1999999999999993</v>
      </c>
      <c r="AE31" s="44">
        <f>AVERAGE(N31:P31)</f>
        <v>7.7666666666666657</v>
      </c>
      <c r="AF31" s="44">
        <f t="shared" si="3"/>
        <v>9.125</v>
      </c>
      <c r="AG31" s="44">
        <f>AVERAGE(W31:Y31)</f>
        <v>9.2666666666666675</v>
      </c>
    </row>
    <row r="32" spans="1:33" x14ac:dyDescent="0.35">
      <c r="A32" s="26" t="s">
        <v>61</v>
      </c>
      <c r="B32" s="26"/>
      <c r="C32" s="26" t="s">
        <v>62</v>
      </c>
      <c r="D32" s="27">
        <v>27.6</v>
      </c>
      <c r="E32" s="26">
        <v>43.8</v>
      </c>
      <c r="F32" s="26">
        <v>76.5</v>
      </c>
      <c r="G32" s="26">
        <v>72.599999999999994</v>
      </c>
      <c r="I32" s="27">
        <v>43.5</v>
      </c>
      <c r="J32" s="26">
        <v>61.8</v>
      </c>
      <c r="K32" s="26">
        <v>86.4</v>
      </c>
      <c r="L32" s="26">
        <v>83.1</v>
      </c>
      <c r="N32" s="27">
        <v>39.4</v>
      </c>
      <c r="O32" s="26">
        <v>92.6</v>
      </c>
      <c r="P32" s="26">
        <v>96</v>
      </c>
      <c r="R32" s="27">
        <v>52.8</v>
      </c>
      <c r="S32" s="26">
        <v>89.1</v>
      </c>
      <c r="T32" s="26">
        <v>72</v>
      </c>
      <c r="U32" s="26">
        <v>66.400000000000006</v>
      </c>
      <c r="W32" s="27">
        <v>49.8</v>
      </c>
      <c r="X32" s="26">
        <v>97.4</v>
      </c>
      <c r="Y32" s="26">
        <v>74.7</v>
      </c>
      <c r="AA32" s="26" t="s">
        <v>61</v>
      </c>
      <c r="AB32" s="26" t="s">
        <v>62</v>
      </c>
      <c r="AC32" s="43">
        <f>AVERAGE(D32:G32)</f>
        <v>55.125</v>
      </c>
      <c r="AD32" s="43">
        <f>AVERAGE(I32:L32)</f>
        <v>68.699999999999989</v>
      </c>
      <c r="AE32" s="43">
        <f>AVERAGE(N32:P32)</f>
        <v>76</v>
      </c>
      <c r="AF32" s="43">
        <f t="shared" si="3"/>
        <v>70.074999999999989</v>
      </c>
      <c r="AG32" s="43">
        <f>AVERAGE(W32:Y32)</f>
        <v>73.966666666666654</v>
      </c>
    </row>
    <row r="34" spans="1:25" x14ac:dyDescent="0.35">
      <c r="A34" s="26" t="s">
        <v>50</v>
      </c>
      <c r="B34" s="26"/>
      <c r="C34" s="26" t="s">
        <v>25</v>
      </c>
      <c r="E34" s="26" t="s">
        <v>51</v>
      </c>
      <c r="F34" s="26" t="s">
        <v>51</v>
      </c>
      <c r="G34" s="26" t="s">
        <v>51</v>
      </c>
      <c r="J34" s="26" t="s">
        <v>51</v>
      </c>
      <c r="K34" s="26" t="s">
        <v>51</v>
      </c>
      <c r="L34" s="26" t="s">
        <v>51</v>
      </c>
      <c r="O34" s="26" t="s">
        <v>51</v>
      </c>
      <c r="P34" s="26" t="s">
        <v>51</v>
      </c>
      <c r="S34" s="26" t="s">
        <v>51</v>
      </c>
      <c r="T34" s="26" t="s">
        <v>51</v>
      </c>
      <c r="U34" s="26" t="s">
        <v>51</v>
      </c>
      <c r="X34" s="26" t="s">
        <v>51</v>
      </c>
      <c r="Y34" s="26" t="s">
        <v>51</v>
      </c>
    </row>
    <row r="35" spans="1:25" x14ac:dyDescent="0.35">
      <c r="B35" s="26"/>
      <c r="I35" s="45"/>
    </row>
    <row r="36" spans="1:25" x14ac:dyDescent="0.35">
      <c r="B36" s="26"/>
      <c r="I36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5" ma:contentTypeDescription="Create a new document." ma:contentTypeScope="" ma:versionID="882ff95c9adbdc96fa254c98b2be3ce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8ecfe421633e7af1f772d9f5d5093d2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EAWML 408075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EPR/KB3806TH</OtherReference>
    <EventLink xmlns="5ffd8e36-f429-4edc-ab50-c5be84842779" xsi:nil="true"/>
    <Customer_x002f_OperatorName xmlns="eebef177-55b5-4448-a5fb-28ea454417ee">Bullimores Sand And Gravel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EPR/KB3806TH</EPRNumber>
    <FacilityAddressPostcode xmlns="eebef177-55b5-4448-a5fb-28ea454417ee">LE15 7SN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GP Planning Ltd</ExternalAuthor>
    <SiteName xmlns="eebef177-55b5-4448-a5fb-28ea454417ee">Woolfox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Wood Lane Greetham Rutland LE15 7SN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DCA6FE5E-CDB6-40A2-BE35-EABF61646837}"/>
</file>

<file path=customXml/itemProps2.xml><?xml version="1.0" encoding="utf-8"?>
<ds:datastoreItem xmlns:ds="http://schemas.openxmlformats.org/officeDocument/2006/customXml" ds:itemID="{6DBBC6D9-5353-4523-8E17-6AC8D775C148}"/>
</file>

<file path=customXml/itemProps3.xml><?xml version="1.0" encoding="utf-8"?>
<ds:datastoreItem xmlns:ds="http://schemas.openxmlformats.org/officeDocument/2006/customXml" ds:itemID="{2D0881A4-E926-4E72-98B4-AA5384C92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 for plot</vt:lpstr>
      <vt:lpstr>XYZ quality</vt:lpstr>
      <vt:lpstr>A-G quality</vt:lpstr>
      <vt:lpstr>levels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harper</dc:creator>
  <cp:lastModifiedBy>Makeham, Daniel</cp:lastModifiedBy>
  <dcterms:created xsi:type="dcterms:W3CDTF">2022-07-12T10:21:34Z</dcterms:created>
  <dcterms:modified xsi:type="dcterms:W3CDTF">2022-08-03T11:20:46Z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0x0101000E9AD557692E154F9D2697C8C6432F760056E373D105EEC340838F4C20D6107928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