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annette_morton_environment-agency_gov_uk/Documents/Process Folders/Consultations/UP3127SZA002/"/>
    </mc:Choice>
  </mc:AlternateContent>
  <xr:revisionPtr revIDLastSave="0" documentId="8_{A5A59AE3-EC8A-4AD0-8D57-29FE565A9141}" xr6:coauthVersionLast="47" xr6:coauthVersionMax="47" xr10:uidLastSave="{00000000-0000-0000-0000-000000000000}"/>
  <bookViews>
    <workbookView xWindow="-120" yWindow="-120" windowWidth="29040" windowHeight="15720" xr2:uid="{B4C48FD1-419B-4A1B-9940-E165BE0DAE1D}"/>
  </bookViews>
  <sheets>
    <sheet name="How To" sheetId="8" r:id="rId1"/>
    <sheet name="Summary" sheetId="1" r:id="rId2"/>
    <sheet name="WL Monitoring" sheetId="2" r:id="rId3"/>
    <sheet name="WL Graph" sheetId="6" r:id="rId4"/>
    <sheet name="Well Purge Vols" sheetId="7" r:id="rId5"/>
    <sheet name="Bookings" sheetId="9" r:id="rId6"/>
    <sheet name="Bookings Template" sheetId="10" state="hidden" r:id="rId7"/>
    <sheet name="Contam Results" sheetId="11" r:id="rId8"/>
  </sheets>
  <definedNames>
    <definedName name="_xlnm._FilterDatabase" localSheetId="5" hidden="1">Bookings!$A$2:$R$139</definedName>
    <definedName name="_xlnm.Print_Area" localSheetId="1">Summary!$A$4:$V$52</definedName>
    <definedName name="_xlnm.Print_Area" localSheetId="4">'Well Purge Vols'!$B$2:$J$15</definedName>
    <definedName name="_xlnm.Print_Area" localSheetId="2">'WL Monitoring'!$A$1:$AF$29</definedName>
    <definedName name="Z_2C783CEE_85A0_4490_BF31_62D4B4082FD8_.wvu.PrintArea" localSheetId="1" hidden="1">Summary!$B$5:$I$15</definedName>
    <definedName name="Z_2C783CEE_85A0_4490_BF31_62D4B4082FD8_.wvu.PrintArea" localSheetId="2" hidden="1">'WL Monitoring'!$A$1:$X$27</definedName>
    <definedName name="Z_B71984EF_682D_4622_A6DE_6345E379C62A_.wvu.PrintArea" localSheetId="1" hidden="1">Summary!$B$5:$I$15</definedName>
    <definedName name="Z_B71984EF_682D_4622_A6DE_6345E379C62A_.wvu.PrintArea" localSheetId="2" hidden="1">'WL Monitoring'!$A$1:$X$27</definedName>
  </definedNames>
  <calcPr calcId="191029"/>
  <customWorkbookViews>
    <customWorkbookView name="View 1" guid="{B71984EF-682D-4622-A6DE-6345E379C62A}" maximized="1" xWindow="-8" yWindow="-8" windowWidth="1936" windowHeight="1048" activeSheetId="3"/>
    <customWorkbookView name="1" guid="{2C783CEE-85A0-4490-BF31-62D4B4082FD8}" maximized="1" xWindow="-8" yWindow="-8" windowWidth="1936" windowHeight="1048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2" l="1"/>
  <c r="A25" i="2"/>
  <c r="A26" i="2" s="1"/>
  <c r="A27" i="2" s="1"/>
  <c r="A28" i="2" s="1"/>
  <c r="A29" i="2" s="1"/>
  <c r="A30" i="2" s="1"/>
  <c r="A31" i="2" s="1"/>
  <c r="A32" i="2" s="1"/>
  <c r="A33" i="2" s="1"/>
  <c r="A23" i="2"/>
  <c r="Q139" i="9"/>
  <c r="X16" i="2" l="1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16" i="2"/>
  <c r="C17" i="2"/>
  <c r="C18" i="2"/>
  <c r="C19" i="2"/>
  <c r="C20" i="2"/>
  <c r="C15" i="2"/>
  <c r="A17" i="2"/>
  <c r="A18" i="2" s="1"/>
  <c r="A19" i="2" s="1"/>
  <c r="A20" i="2" s="1"/>
  <c r="X15" i="2"/>
  <c r="U15" i="2"/>
  <c r="R15" i="2"/>
  <c r="O15" i="2"/>
  <c r="L15" i="2"/>
  <c r="I15" i="2"/>
  <c r="F15" i="2"/>
  <c r="G12" i="7"/>
  <c r="G11" i="7"/>
  <c r="H11" i="7" s="1"/>
  <c r="G6" i="7"/>
  <c r="H6" i="7"/>
  <c r="G7" i="7"/>
  <c r="H7" i="7"/>
  <c r="G8" i="7"/>
  <c r="H8" i="7"/>
  <c r="G9" i="7"/>
  <c r="H9" i="7"/>
  <c r="G10" i="7"/>
  <c r="H10" i="7"/>
  <c r="H12" i="7"/>
  <c r="H5" i="7"/>
  <c r="G5" i="7"/>
  <c r="E6" i="7"/>
  <c r="E7" i="7"/>
  <c r="E8" i="7"/>
  <c r="E9" i="7"/>
  <c r="E10" i="7"/>
  <c r="E11" i="7"/>
  <c r="E12" i="7"/>
  <c r="E5" i="7"/>
  <c r="X14" i="2"/>
  <c r="U14" i="2"/>
  <c r="R14" i="2"/>
  <c r="O14" i="2"/>
  <c r="L14" i="2"/>
  <c r="I14" i="2"/>
  <c r="F14" i="2"/>
  <c r="F10" i="2"/>
  <c r="F11" i="2"/>
  <c r="F12" i="2"/>
  <c r="F13" i="2"/>
  <c r="C10" i="2"/>
  <c r="C11" i="2"/>
  <c r="C12" i="2"/>
  <c r="C13" i="2"/>
  <c r="C14" i="2"/>
  <c r="C9" i="2"/>
  <c r="F9" i="2"/>
  <c r="I9" i="1"/>
  <c r="I10" i="1"/>
  <c r="I11" i="1"/>
  <c r="I12" i="1"/>
  <c r="I13" i="1"/>
  <c r="I8" i="1"/>
  <c r="G15" i="1"/>
  <c r="I15" i="1" s="1"/>
  <c r="G14" i="1"/>
  <c r="I14" i="1" s="1"/>
  <c r="I7" i="2" l="1"/>
  <c r="O7" i="2"/>
  <c r="L7" i="2"/>
  <c r="R7" i="2"/>
  <c r="C7" i="2"/>
  <c r="F7" i="2"/>
  <c r="U7" i="2"/>
  <c r="X7" i="2"/>
  <c r="R5" i="2"/>
  <c r="X5" i="2"/>
  <c r="L6" i="2"/>
  <c r="I6" i="2"/>
  <c r="U5" i="2"/>
  <c r="R6" i="2"/>
  <c r="X6" i="2"/>
  <c r="U6" i="2"/>
  <c r="O5" i="2"/>
  <c r="O6" i="2"/>
  <c r="L5" i="2"/>
  <c r="I5" i="2"/>
  <c r="C5" i="2"/>
  <c r="F6" i="2"/>
  <c r="C6" i="2"/>
  <c r="F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Carter</author>
  </authors>
  <commentList>
    <comment ref="E21" authorId="0" shapeId="0" xr:uid="{EF9BAD89-03E4-4F0F-9904-BFA9FF32B2F9}">
      <text>
        <r>
          <rPr>
            <b/>
            <sz val="9"/>
            <color indexed="81"/>
            <rFont val="Tahoma"/>
            <charset val="1"/>
          </rPr>
          <t>James Carter:</t>
        </r>
        <r>
          <rPr>
            <sz val="9"/>
            <color indexed="81"/>
            <rFont val="Tahoma"/>
            <charset val="1"/>
          </rPr>
          <t xml:space="preserve">
CANNOT TEST DUE TO PUMP FITTED BUT NOT POWERED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Carter</author>
  </authors>
  <commentList>
    <comment ref="L2" authorId="0" shapeId="0" xr:uid="{F67D6DFC-1F4D-4322-82D2-A05B4ED5220F}">
      <text>
        <r>
          <rPr>
            <b/>
            <sz val="9"/>
            <color indexed="81"/>
            <rFont val="Tahoma"/>
            <family val="2"/>
          </rPr>
          <t>James Carter:</t>
        </r>
        <r>
          <rPr>
            <sz val="9"/>
            <color indexed="81"/>
            <rFont val="Tahoma"/>
            <family val="2"/>
          </rPr>
          <t xml:space="preserve">
SITE/DATE/TEST/AREA/MATERIAL
</t>
        </r>
      </text>
    </comment>
    <comment ref="G22" authorId="0" shapeId="0" xr:uid="{3A97079C-D1F4-4AF3-A243-7CB9D66561D2}">
      <text>
        <r>
          <rPr>
            <b/>
            <sz val="9"/>
            <color indexed="81"/>
            <rFont val="Tahoma"/>
            <family val="2"/>
          </rPr>
          <t>James Carter:</t>
        </r>
        <r>
          <rPr>
            <sz val="9"/>
            <color indexed="81"/>
            <rFont val="Tahoma"/>
            <family val="2"/>
          </rPr>
          <t xml:space="preserve">
RESULTS ARRIVED ON 30/10/25</t>
        </r>
      </text>
    </comment>
    <comment ref="G38" authorId="0" shapeId="0" xr:uid="{A7578303-0368-43A9-BBE3-7D20A358E64A}">
      <text>
        <r>
          <rPr>
            <b/>
            <sz val="9"/>
            <color indexed="81"/>
            <rFont val="Tahoma"/>
            <charset val="1"/>
          </rPr>
          <t>James Carter:</t>
        </r>
        <r>
          <rPr>
            <sz val="9"/>
            <color indexed="81"/>
            <rFont val="Tahoma"/>
            <charset val="1"/>
          </rPr>
          <t xml:space="preserve">
RESULTS RECEIVED 17/11/25</t>
        </r>
      </text>
    </comment>
    <comment ref="G54" authorId="0" shapeId="0" xr:uid="{45EFB738-064E-4211-9D22-6308809FA30D}">
      <text>
        <r>
          <rPr>
            <b/>
            <sz val="9"/>
            <color indexed="81"/>
            <rFont val="Tahoma"/>
            <charset val="1"/>
          </rPr>
          <t>James Carter:</t>
        </r>
        <r>
          <rPr>
            <sz val="9"/>
            <color indexed="81"/>
            <rFont val="Tahoma"/>
            <charset val="1"/>
          </rPr>
          <t xml:space="preserve">
RESULTS RECEIVED 17/11/25</t>
        </r>
      </text>
    </comment>
    <comment ref="G70" authorId="0" shapeId="0" xr:uid="{01351A13-A56D-4C0A-BD2D-862ADB2A9A15}">
      <text>
        <r>
          <rPr>
            <b/>
            <sz val="9"/>
            <color indexed="81"/>
            <rFont val="Tahoma"/>
            <charset val="1"/>
          </rPr>
          <t>James Carter:</t>
        </r>
        <r>
          <rPr>
            <sz val="9"/>
            <color indexed="81"/>
            <rFont val="Tahoma"/>
            <charset val="1"/>
          </rPr>
          <t xml:space="preserve">
RESULTS RECEIVED 12/12/25</t>
        </r>
      </text>
    </comment>
    <comment ref="G86" authorId="0" shapeId="0" xr:uid="{6B5CC1A6-C450-4350-8CBB-BCEE44A74B28}">
      <text>
        <r>
          <rPr>
            <b/>
            <sz val="9"/>
            <color indexed="81"/>
            <rFont val="Tahoma"/>
            <charset val="1"/>
          </rPr>
          <t>James Carter:</t>
        </r>
        <r>
          <rPr>
            <sz val="9"/>
            <color indexed="81"/>
            <rFont val="Tahoma"/>
            <charset val="1"/>
          </rPr>
          <t xml:space="preserve">
RESULTS RECEIVED 23/12/25</t>
        </r>
      </text>
    </comment>
    <comment ref="G102" authorId="0" shapeId="0" xr:uid="{47F64C74-79C0-441F-B0D9-ABF24568FE80}">
      <text>
        <r>
          <rPr>
            <b/>
            <sz val="9"/>
            <color indexed="81"/>
            <rFont val="Tahoma"/>
            <charset val="1"/>
          </rPr>
          <t>James Carter:</t>
        </r>
        <r>
          <rPr>
            <sz val="9"/>
            <color indexed="81"/>
            <rFont val="Tahoma"/>
            <charset val="1"/>
          </rPr>
          <t xml:space="preserve">
Results received 09/01/26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Carter</author>
  </authors>
  <commentList>
    <comment ref="L2" authorId="0" shapeId="0" xr:uid="{148ED457-C962-479F-AAD7-FD0EA0404021}">
      <text>
        <r>
          <rPr>
            <b/>
            <sz val="9"/>
            <color indexed="81"/>
            <rFont val="Tahoma"/>
            <family val="2"/>
          </rPr>
          <t>James Carter:</t>
        </r>
        <r>
          <rPr>
            <sz val="9"/>
            <color indexed="81"/>
            <rFont val="Tahoma"/>
            <family val="2"/>
          </rPr>
          <t xml:space="preserve">
SITE/DATE/TEST/AREA/MATERIAL
</t>
        </r>
      </text>
    </comment>
  </commentList>
</comments>
</file>

<file path=xl/sharedStrings.xml><?xml version="1.0" encoding="utf-8"?>
<sst xmlns="http://schemas.openxmlformats.org/spreadsheetml/2006/main" count="2665" uniqueCount="265">
  <si>
    <t>Brockley Wood Groundwater Monitoring Boreholes</t>
  </si>
  <si>
    <t>GW25-01</t>
  </si>
  <si>
    <t>GW25-02</t>
  </si>
  <si>
    <t>GW25-03</t>
  </si>
  <si>
    <t>GW25-04</t>
  </si>
  <si>
    <t>GW25-05</t>
  </si>
  <si>
    <t>GW25-06</t>
  </si>
  <si>
    <t>BH Reference</t>
  </si>
  <si>
    <t>Northing</t>
  </si>
  <si>
    <t xml:space="preserve">Easting </t>
  </si>
  <si>
    <t>///W3W</t>
  </si>
  <si>
    <t>Base of hole (mAOD)</t>
  </si>
  <si>
    <t>Ground Level (mAOD)</t>
  </si>
  <si>
    <t>Top of Casing (mAOD)</t>
  </si>
  <si>
    <t>Hole Depth                  (from top of casing)</t>
  </si>
  <si>
    <t>Monitoring Borehole</t>
  </si>
  <si>
    <t>BW21-15W</t>
  </si>
  <si>
    <t>Date</t>
  </si>
  <si>
    <t>AOD Water Level</t>
  </si>
  <si>
    <t>N/A</t>
  </si>
  <si>
    <t>Min</t>
  </si>
  <si>
    <t>Max</t>
  </si>
  <si>
    <t>Average</t>
  </si>
  <si>
    <t>BW21-17W</t>
  </si>
  <si>
    <r>
      <rPr>
        <u/>
        <sz val="10"/>
        <rFont val="Arial"/>
        <family val="2"/>
      </rPr>
      <t>Ground Level (mAOD)</t>
    </r>
    <r>
      <rPr>
        <sz val="10"/>
        <rFont val="Arial"/>
        <family val="2"/>
      </rPr>
      <t xml:space="preserve">         43.526
</t>
    </r>
    <r>
      <rPr>
        <u/>
        <sz val="10"/>
        <rFont val="Arial"/>
        <family val="2"/>
      </rPr>
      <t>Casing level</t>
    </r>
    <r>
      <rPr>
        <sz val="10"/>
        <rFont val="Arial"/>
        <family val="2"/>
      </rPr>
      <t xml:space="preserve">
44.03</t>
    </r>
  </si>
  <si>
    <r>
      <rPr>
        <u/>
        <sz val="10"/>
        <rFont val="Arial"/>
        <family val="2"/>
      </rPr>
      <t>Ground Level (mAOD)</t>
    </r>
    <r>
      <rPr>
        <sz val="10"/>
        <rFont val="Arial"/>
        <family val="2"/>
      </rPr>
      <t xml:space="preserve"> 
35.00
</t>
    </r>
    <r>
      <rPr>
        <u/>
        <sz val="10"/>
        <rFont val="Arial"/>
        <family val="2"/>
      </rPr>
      <t>Casing level</t>
    </r>
    <r>
      <rPr>
        <sz val="10"/>
        <rFont val="Arial"/>
        <family val="2"/>
      </rPr>
      <t xml:space="preserve">
35.43</t>
    </r>
  </si>
  <si>
    <r>
      <rPr>
        <u/>
        <sz val="10"/>
        <rFont val="Arial"/>
        <family val="2"/>
      </rPr>
      <t>Ground Level (mAOD)</t>
    </r>
    <r>
      <rPr>
        <sz val="10"/>
        <rFont val="Arial"/>
        <family val="2"/>
      </rPr>
      <t xml:space="preserve"> 
42.44
</t>
    </r>
    <r>
      <rPr>
        <u/>
        <sz val="10"/>
        <rFont val="Arial"/>
        <family val="2"/>
      </rPr>
      <t>Casing level</t>
    </r>
    <r>
      <rPr>
        <sz val="10"/>
        <rFont val="Arial"/>
        <family val="2"/>
      </rPr>
      <t xml:space="preserve">
42.95</t>
    </r>
  </si>
  <si>
    <r>
      <rPr>
        <u/>
        <sz val="10"/>
        <rFont val="Arial"/>
        <family val="2"/>
      </rPr>
      <t>Ground Level (mAOD)</t>
    </r>
    <r>
      <rPr>
        <sz val="10"/>
        <rFont val="Arial"/>
        <family val="2"/>
      </rPr>
      <t xml:space="preserve"> 
45.36
</t>
    </r>
    <r>
      <rPr>
        <u/>
        <sz val="10"/>
        <rFont val="Arial"/>
        <family val="2"/>
      </rPr>
      <t>Casing level</t>
    </r>
    <r>
      <rPr>
        <sz val="10"/>
        <rFont val="Arial"/>
        <family val="2"/>
      </rPr>
      <t xml:space="preserve">
45.83</t>
    </r>
  </si>
  <si>
    <r>
      <rPr>
        <u/>
        <sz val="10"/>
        <rFont val="Arial"/>
        <family val="2"/>
      </rPr>
      <t>Ground Level (mAOD)</t>
    </r>
    <r>
      <rPr>
        <sz val="10"/>
        <rFont val="Arial"/>
        <family val="2"/>
      </rPr>
      <t xml:space="preserve"> 
45.73
</t>
    </r>
    <r>
      <rPr>
        <u/>
        <sz val="10"/>
        <rFont val="Arial"/>
        <family val="2"/>
      </rPr>
      <t>Casing level</t>
    </r>
    <r>
      <rPr>
        <sz val="10"/>
        <rFont val="Arial"/>
        <family val="2"/>
      </rPr>
      <t xml:space="preserve">
46.22</t>
    </r>
  </si>
  <si>
    <r>
      <rPr>
        <u/>
        <sz val="10"/>
        <rFont val="Arial"/>
        <family val="2"/>
      </rPr>
      <t>Ground Level (mAOD)</t>
    </r>
    <r>
      <rPr>
        <sz val="10"/>
        <rFont val="Arial"/>
        <family val="2"/>
      </rPr>
      <t xml:space="preserve"> 
45.02
</t>
    </r>
    <r>
      <rPr>
        <u/>
        <sz val="10"/>
        <rFont val="Arial"/>
        <family val="2"/>
      </rPr>
      <t>Casing level</t>
    </r>
    <r>
      <rPr>
        <sz val="10"/>
        <rFont val="Arial"/>
        <family val="2"/>
      </rPr>
      <t xml:space="preserve">
45.61</t>
    </r>
  </si>
  <si>
    <r>
      <rPr>
        <u/>
        <sz val="10"/>
        <rFont val="Arial"/>
        <family val="2"/>
      </rPr>
      <t>Ground Level (mAOD)</t>
    </r>
    <r>
      <rPr>
        <sz val="10"/>
        <rFont val="Arial"/>
        <family val="2"/>
      </rPr>
      <t xml:space="preserve"> 
41.26
</t>
    </r>
    <r>
      <rPr>
        <u/>
        <sz val="10"/>
        <rFont val="Arial"/>
        <family val="2"/>
      </rPr>
      <t>Casing level</t>
    </r>
    <r>
      <rPr>
        <sz val="10"/>
        <rFont val="Arial"/>
        <family val="2"/>
      </rPr>
      <t xml:space="preserve">
41.76</t>
    </r>
  </si>
  <si>
    <r>
      <rPr>
        <u/>
        <sz val="10"/>
        <rFont val="Arial"/>
        <family val="2"/>
      </rPr>
      <t>Ground Level (mAOD)</t>
    </r>
    <r>
      <rPr>
        <sz val="10"/>
        <rFont val="Arial"/>
        <family val="2"/>
      </rPr>
      <t xml:space="preserve">                36.905
</t>
    </r>
    <r>
      <rPr>
        <u/>
        <sz val="10"/>
        <rFont val="Arial"/>
        <family val="2"/>
      </rPr>
      <t>Casing level</t>
    </r>
    <r>
      <rPr>
        <sz val="10"/>
        <rFont val="Arial"/>
        <family val="2"/>
      </rPr>
      <t xml:space="preserve">
37.41</t>
    </r>
  </si>
  <si>
    <t>Depth From Casing</t>
  </si>
  <si>
    <t>Well Purge Volumes</t>
  </si>
  <si>
    <t>Water column (cm)</t>
  </si>
  <si>
    <t>Water Dipped Sep 2025</t>
  </si>
  <si>
    <t>Pipe diameter</t>
  </si>
  <si>
    <r>
      <t>Well Volume (cm</t>
    </r>
    <r>
      <rPr>
        <sz val="11"/>
        <color theme="1"/>
        <rFont val="Aptos Narrow"/>
        <family val="2"/>
      </rPr>
      <t>³)</t>
    </r>
  </si>
  <si>
    <r>
      <t>Well Volume (liters</t>
    </r>
    <r>
      <rPr>
        <sz val="11"/>
        <color theme="1"/>
        <rFont val="Aptos Narrow"/>
        <family val="2"/>
      </rPr>
      <t>)</t>
    </r>
  </si>
  <si>
    <t>When water sampling it is best practice to purge 2-3 times the well volume of water prior to taking samples</t>
  </si>
  <si>
    <t>Temp / C</t>
  </si>
  <si>
    <t>SURFACE WATER</t>
  </si>
  <si>
    <t>Culvert 1 - Phillip's Road (South)</t>
  </si>
  <si>
    <t>Culvert 2 - (North)</t>
  </si>
  <si>
    <t>Picture</t>
  </si>
  <si>
    <t>Water Present</t>
  </si>
  <si>
    <t>How To - Monitoring Ground Water Boreholes</t>
  </si>
  <si>
    <t>Sample Collection</t>
  </si>
  <si>
    <t>This is to be done at each site</t>
  </si>
  <si>
    <t xml:space="preserve">Locate borehole by its ID and confirm by map </t>
  </si>
  <si>
    <t>Undo b/h lid with 6mm Alan key</t>
  </si>
  <si>
    <t>You will see top of borehole with the gas bung in place, remove this and replace at end</t>
  </si>
  <si>
    <t>Use the water measure dipper to read the water level and record, b/h's are approx. 16m deep. This will bleep.</t>
  </si>
  <si>
    <t>There will be a white water tube left in to extract the water</t>
  </si>
  <si>
    <t>Work the pipe to collect the extracted water in your container, use the drill attachment.</t>
  </si>
  <si>
    <t>Purge approx 20 ltres of water before taking sample, use 20 litre bucket for ease</t>
  </si>
  <si>
    <t>Once purged collect a small 1 ltr sample and a 2 litre sample</t>
  </si>
  <si>
    <t>Let water settle so the sediment can drop to bottom</t>
  </si>
  <si>
    <t>Measure the temperature of water</t>
  </si>
  <si>
    <t>Measure samples into collection bottles, two big bottles and two small jars (red to the lip)</t>
  </si>
  <si>
    <t>Label up the samples</t>
  </si>
  <si>
    <t>Put the white water pipe back</t>
  </si>
  <si>
    <t>Replace the gas bung</t>
  </si>
  <si>
    <t>Screw up the lid</t>
  </si>
  <si>
    <t>Move on to the next b/h</t>
  </si>
  <si>
    <t>Sample Sending To Lab</t>
  </si>
  <si>
    <t>Gather all of your collected bottles in order of b/h</t>
  </si>
  <si>
    <t>Create lables for containers</t>
  </si>
  <si>
    <t>Put into cool boxes</t>
  </si>
  <si>
    <t>Book in online COC and container collection</t>
  </si>
  <si>
    <t>Sample Result Logging</t>
  </si>
  <si>
    <t>Receive completed results</t>
  </si>
  <si>
    <r>
      <t xml:space="preserve">Add to folder for storage   -  </t>
    </r>
    <r>
      <rPr>
        <b/>
        <i/>
        <sz val="11"/>
        <color theme="1"/>
        <rFont val="Aptos Narrow"/>
        <family val="2"/>
        <scheme val="minor"/>
      </rPr>
      <t>This section needs talking about</t>
    </r>
  </si>
  <si>
    <t>Input results for correlation</t>
  </si>
  <si>
    <t>How To - Monitoring Surface Water</t>
  </si>
  <si>
    <t>This is to be done at each culvert</t>
  </si>
  <si>
    <t>Use cyclinder collector to get water sample</t>
  </si>
  <si>
    <t>Put sample into container and lable up.</t>
  </si>
  <si>
    <t>Move on to the next one</t>
  </si>
  <si>
    <t>How To - Monitoring Ground Water Boreholes for Gas</t>
  </si>
  <si>
    <t>You will see top of borehole with the gas bung in place</t>
  </si>
  <si>
    <t>Gas machine to be connected and reading taken, this will be out sourced.</t>
  </si>
  <si>
    <t>Equipment In Box</t>
  </si>
  <si>
    <t>6mm Alan key</t>
  </si>
  <si>
    <t>Water measure dipper</t>
  </si>
  <si>
    <t>Borehole location plan</t>
  </si>
  <si>
    <t>Thermometer</t>
  </si>
  <si>
    <t>Jugs</t>
  </si>
  <si>
    <t>Batteries</t>
  </si>
  <si>
    <t>BWV Ltd - Groundwater &amp; Surface Water Levels</t>
  </si>
  <si>
    <t>YES</t>
  </si>
  <si>
    <t>NO</t>
  </si>
  <si>
    <t>NR</t>
  </si>
  <si>
    <t>Job Name</t>
  </si>
  <si>
    <t>EWC Code</t>
  </si>
  <si>
    <t>Date sample taken</t>
  </si>
  <si>
    <t>Time Sample Taken</t>
  </si>
  <si>
    <t>Date Arrived At Lab</t>
  </si>
  <si>
    <t>Date Results Due</t>
  </si>
  <si>
    <t xml:space="preserve">Testing Requirements </t>
  </si>
  <si>
    <t>Containers</t>
  </si>
  <si>
    <t>Laboratory</t>
  </si>
  <si>
    <t>Turnaround</t>
  </si>
  <si>
    <t>Test Order Number</t>
  </si>
  <si>
    <t>What 3 Words</t>
  </si>
  <si>
    <t>EuroFin Job Nr</t>
  </si>
  <si>
    <t>Report Received</t>
  </si>
  <si>
    <t>Result</t>
  </si>
  <si>
    <t>Cost</t>
  </si>
  <si>
    <t>Invoice</t>
  </si>
  <si>
    <t>Standard</t>
  </si>
  <si>
    <t>Ground Water</t>
  </si>
  <si>
    <t>1x Glass Bottle 1000ml</t>
  </si>
  <si>
    <t>1x Plastic Bottle 500ml</t>
  </si>
  <si>
    <t>Eurofin</t>
  </si>
  <si>
    <t>Time: 08:00am</t>
  </si>
  <si>
    <t>Time: 08:30am</t>
  </si>
  <si>
    <t>Time: 09:00am</t>
  </si>
  <si>
    <t>Time: 09:30am</t>
  </si>
  <si>
    <t>Time: 10:00am</t>
  </si>
  <si>
    <t>Time: 10:30am</t>
  </si>
  <si>
    <t>Time: 11:00am</t>
  </si>
  <si>
    <t>Time: 11:30am</t>
  </si>
  <si>
    <t>Time: 12:00pm</t>
  </si>
  <si>
    <t>Time: 12:30pm</t>
  </si>
  <si>
    <t>Surface Water</t>
  </si>
  <si>
    <t>Monthly Water Test</t>
  </si>
  <si>
    <t>SURFACE WATER SOUTH</t>
  </si>
  <si>
    <t>SURFACE WATER NORTH</t>
  </si>
  <si>
    <t>BWV LTD TESTING REQUIREMENTS</t>
  </si>
  <si>
    <t>funds.officer.dreamers</t>
  </si>
  <si>
    <t>treaty.atlas.changed</t>
  </si>
  <si>
    <t>bride.coveted.handrail</t>
  </si>
  <si>
    <t>lengthen.wiggles.spot</t>
  </si>
  <si>
    <t>milder.fingertip.brothers</t>
  </si>
  <si>
    <t>daytime.sobs.remaining</t>
  </si>
  <si>
    <t>deeply.latter.decimals</t>
  </si>
  <si>
    <t>clashing.trending.scrub</t>
  </si>
  <si>
    <t>long.remote.presented</t>
  </si>
  <si>
    <t>WB-C3403-1002-N</t>
  </si>
  <si>
    <t>AWAITING</t>
  </si>
  <si>
    <t>doubts.hires.opinion</t>
  </si>
  <si>
    <t>25-34446-0</t>
  </si>
  <si>
    <t>Project: BWV Water Monitoring</t>
  </si>
  <si>
    <t>Client: Brockley Wood Ventures Ltd</t>
  </si>
  <si>
    <t>Chemtest Job No.:</t>
  </si>
  <si>
    <t>25-34446</t>
  </si>
  <si>
    <t>Quotation No.: Q25-39624</t>
  </si>
  <si>
    <t>Chemtest Sample ID.:</t>
  </si>
  <si>
    <t>2045464</t>
  </si>
  <si>
    <t>2045466</t>
  </si>
  <si>
    <t>2045467</t>
  </si>
  <si>
    <t>2045468</t>
  </si>
  <si>
    <t>2045469</t>
  </si>
  <si>
    <t>2045470</t>
  </si>
  <si>
    <t>2045471</t>
  </si>
  <si>
    <t>2045472</t>
  </si>
  <si>
    <t>Order No.: 20/10/25</t>
  </si>
  <si>
    <t>Client Sample Ref.:</t>
  </si>
  <si>
    <t>Client Sample ID.:</t>
  </si>
  <si>
    <t>Client Reference:</t>
  </si>
  <si>
    <t>BWV QUARRY</t>
  </si>
  <si>
    <t>Sample Type:</t>
  </si>
  <si>
    <t>WATER</t>
  </si>
  <si>
    <t>Sample Sub Type:</t>
  </si>
  <si>
    <t/>
  </si>
  <si>
    <t>Date Sampled:</t>
  </si>
  <si>
    <t>Time Sampled:</t>
  </si>
  <si>
    <t>Determinand</t>
  </si>
  <si>
    <t>HWOL Code</t>
  </si>
  <si>
    <t>Accred.</t>
  </si>
  <si>
    <t>SOP</t>
  </si>
  <si>
    <t>Units</t>
  </si>
  <si>
    <t>LOD</t>
  </si>
  <si>
    <t>pH at 20C</t>
  </si>
  <si>
    <t>U</t>
  </si>
  <si>
    <t>1010</t>
  </si>
  <si>
    <t>4.0</t>
  </si>
  <si>
    <t>Electrical Conductivity at 25C</t>
  </si>
  <si>
    <t>1020</t>
  </si>
  <si>
    <t>µS/cm</t>
  </si>
  <si>
    <t>1.0</t>
  </si>
  <si>
    <t>Chloride</t>
  </si>
  <si>
    <t>1220</t>
  </si>
  <si>
    <t>mg/l</t>
  </si>
  <si>
    <t>Ammoniacal Nitrogen</t>
  </si>
  <si>
    <t>0.050</t>
  </si>
  <si>
    <t>Antimony (Dissolved)</t>
  </si>
  <si>
    <t>1455</t>
  </si>
  <si>
    <t>µg/l</t>
  </si>
  <si>
    <t>0.50</t>
  </si>
  <si>
    <t>&lt; 0.50</t>
  </si>
  <si>
    <t>Cadmium (Dissolved)</t>
  </si>
  <si>
    <t>N</t>
  </si>
  <si>
    <t>0.08</t>
  </si>
  <si>
    <t>&lt; 0.08</t>
  </si>
  <si>
    <t>OUT OF ACTION DUE TO WATER PUMP FITTED</t>
  </si>
  <si>
    <t>WB-C3403-1003-N</t>
  </si>
  <si>
    <t>05/11/25 IN QUERY DUE TO COURIER CHARGED ADDED - CREDIT RECEIVED</t>
  </si>
  <si>
    <t>25-36022-0</t>
  </si>
  <si>
    <t>WB-C3403-1004-N</t>
  </si>
  <si>
    <t>25-36022</t>
  </si>
  <si>
    <t>2050991</t>
  </si>
  <si>
    <t>2050992</t>
  </si>
  <si>
    <t>2050993</t>
  </si>
  <si>
    <t>2050994</t>
  </si>
  <si>
    <t>2050995</t>
  </si>
  <si>
    <t>2050996</t>
  </si>
  <si>
    <t>2050997</t>
  </si>
  <si>
    <t>2050998</t>
  </si>
  <si>
    <t>SW25-South</t>
  </si>
  <si>
    <t>25-37333-0</t>
  </si>
  <si>
    <t>25-37333</t>
  </si>
  <si>
    <t>2055603</t>
  </si>
  <si>
    <t>2055604</t>
  </si>
  <si>
    <t>2055605</t>
  </si>
  <si>
    <t>2055606</t>
  </si>
  <si>
    <t>2055607</t>
  </si>
  <si>
    <t>2055608</t>
  </si>
  <si>
    <t>2055609</t>
  </si>
  <si>
    <t>2055610</t>
  </si>
  <si>
    <t>2055611</t>
  </si>
  <si>
    <t>2055612</t>
  </si>
  <si>
    <t>2055613</t>
  </si>
  <si>
    <t>2055614</t>
  </si>
  <si>
    <t>2055615</t>
  </si>
  <si>
    <t>2055616</t>
  </si>
  <si>
    <t>2055617</t>
  </si>
  <si>
    <t>2055618</t>
  </si>
  <si>
    <t>WB-C3403-1005-N</t>
  </si>
  <si>
    <t>25-39138-0</t>
  </si>
  <si>
    <t>25-39138</t>
  </si>
  <si>
    <t>2061938</t>
  </si>
  <si>
    <t>2061939</t>
  </si>
  <si>
    <t>2061940</t>
  </si>
  <si>
    <t>2061941</t>
  </si>
  <si>
    <t>2061942</t>
  </si>
  <si>
    <t>2061943</t>
  </si>
  <si>
    <t>2061944</t>
  </si>
  <si>
    <t>2061945</t>
  </si>
  <si>
    <t>WB-C3403-1007-N</t>
  </si>
  <si>
    <t>25-40781-1</t>
  </si>
  <si>
    <t>25-40781</t>
  </si>
  <si>
    <t>2067357</t>
  </si>
  <si>
    <t>2067358</t>
  </si>
  <si>
    <t>2067359</t>
  </si>
  <si>
    <t>2067360</t>
  </si>
  <si>
    <t>2067361</t>
  </si>
  <si>
    <t>2067362</t>
  </si>
  <si>
    <t>2067363</t>
  </si>
  <si>
    <t>2067364</t>
  </si>
  <si>
    <t>WB-C3403-1008-N</t>
  </si>
  <si>
    <t>26-00059</t>
  </si>
  <si>
    <t>2070800</t>
  </si>
  <si>
    <t>2070801</t>
  </si>
  <si>
    <t>2070802</t>
  </si>
  <si>
    <t>2070803</t>
  </si>
  <si>
    <t>2070804</t>
  </si>
  <si>
    <t>2070805</t>
  </si>
  <si>
    <t>2070806</t>
  </si>
  <si>
    <t>2070807</t>
  </si>
  <si>
    <t>&lt; 0.050</t>
  </si>
  <si>
    <t>26-00059-1</t>
  </si>
  <si>
    <t>14/01/26 IN QUERY DUE TO JANUARY PRICE RISES. IN TALKS WITH KERRY</t>
  </si>
  <si>
    <t>WB-C3403-1011-N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</si>
</sst>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/mm/yy;@"/>
    <numFmt numFmtId="165" formatCode="_-* #,##0_-;\-* #,##0_-;_-* &quot;-&quot;??_-;_-@_-"/>
    <numFmt numFmtId="166" formatCode="[$-809]dd\ mmmm\ yyyy;@"/>
    <numFmt numFmtId="167" formatCode="[$-F800]dddd\,\ mmmm\ dd\,\ yyyy"/>
    <numFmt numFmtId="168" formatCode="&quot;£&quot;#,##0.00"/>
    <numFmt numFmtId="169" formatCode="dd\-mmm\-yyyy"/>
    <numFmt numFmtId="170" formatCode="0\:00"/>
    <numFmt numFmtId="171" formatCode="0.0"/>
  </numFmts>
  <fonts count="4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u/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trike/>
      <sz val="20"/>
      <color theme="0"/>
      <name val="Aptos Narrow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Aptos Display"/>
      <family val="2"/>
      <charset val="238"/>
      <scheme val="major"/>
    </font>
    <font>
      <sz val="10"/>
      <name val="Arial"/>
      <family val="2"/>
      <charset val="238"/>
    </font>
    <font>
      <b/>
      <sz val="24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6">
    <xf numFmtId="0" fontId="0" fillId="0" borderId="0"/>
    <xf numFmtId="43" fontId="7" fillId="0" borderId="0" applyFont="0" applyFill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7" borderId="0" applyNumberFormat="0" applyBorder="0" applyAlignment="0" applyProtection="0"/>
    <xf numFmtId="0" fontId="30" fillId="11" borderId="0" applyNumberFormat="0" applyBorder="0" applyAlignment="0" applyProtection="0"/>
    <xf numFmtId="0" fontId="31" fillId="28" borderId="54" applyNumberFormat="0" applyAlignment="0" applyProtection="0"/>
    <xf numFmtId="0" fontId="32" fillId="29" borderId="55" applyNumberFormat="0" applyAlignment="0" applyProtection="0"/>
    <xf numFmtId="0" fontId="33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5" fillId="0" borderId="56" applyNumberFormat="0" applyFill="0" applyAlignment="0" applyProtection="0"/>
    <xf numFmtId="0" fontId="36" fillId="0" borderId="57" applyNumberFormat="0" applyFill="0" applyAlignment="0" applyProtection="0"/>
    <xf numFmtId="0" fontId="37" fillId="0" borderId="58" applyNumberFormat="0" applyFill="0" applyAlignment="0" applyProtection="0"/>
    <xf numFmtId="0" fontId="37" fillId="0" borderId="0" applyNumberFormat="0" applyFill="0" applyBorder="0" applyAlignment="0" applyProtection="0"/>
    <xf numFmtId="0" fontId="38" fillId="15" borderId="54" applyNumberFormat="0" applyAlignment="0" applyProtection="0"/>
    <xf numFmtId="0" fontId="39" fillId="0" borderId="59" applyNumberFormat="0" applyFill="0" applyAlignment="0" applyProtection="0"/>
    <xf numFmtId="0" fontId="40" fillId="3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28" fillId="0" borderId="0"/>
    <xf numFmtId="0" fontId="4" fillId="0" borderId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41" fillId="28" borderId="61" applyNumberFormat="0" applyAlignment="0" applyProtection="0"/>
    <xf numFmtId="0" fontId="42" fillId="0" borderId="0" applyNumberFormat="0" applyFill="0" applyBorder="0" applyAlignment="0" applyProtection="0"/>
    <xf numFmtId="0" fontId="43" fillId="0" borderId="62" applyNumberFormat="0" applyFill="0" applyAlignment="0" applyProtection="0"/>
    <xf numFmtId="0" fontId="44" fillId="0" borderId="0" applyNumberFormat="0" applyFill="0" applyBorder="0" applyAlignment="0" applyProtection="0"/>
    <xf numFmtId="0" fontId="46" fillId="0" borderId="0"/>
    <xf numFmtId="0" fontId="47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3" fillId="0" borderId="62" applyNumberFormat="0" applyFill="0" applyAlignment="0" applyProtection="0"/>
    <xf numFmtId="0" fontId="41" fillId="28" borderId="61" applyNumberFormat="0" applyAlignment="0" applyProtection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38" fillId="15" borderId="54" applyNumberFormat="0" applyAlignment="0" applyProtection="0"/>
    <xf numFmtId="0" fontId="31" fillId="28" borderId="54" applyNumberFormat="0" applyAlignment="0" applyProtection="0"/>
    <xf numFmtId="0" fontId="32" fillId="29" borderId="55" applyNumberFormat="0" applyAlignment="0" applyProtection="0"/>
    <xf numFmtId="0" fontId="37" fillId="0" borderId="58" applyNumberFormat="0" applyFill="0" applyAlignment="0" applyProtection="0"/>
    <xf numFmtId="0" fontId="31" fillId="28" borderId="54" applyNumberFormat="0" applyAlignment="0" applyProtection="0"/>
    <xf numFmtId="0" fontId="32" fillId="29" borderId="55" applyNumberFormat="0" applyAlignment="0" applyProtection="0"/>
    <xf numFmtId="0" fontId="38" fillId="15" borderId="54" applyNumberFormat="0" applyAlignment="0" applyProtection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41" fillId="28" borderId="61" applyNumberFormat="0" applyAlignment="0" applyProtection="0"/>
    <xf numFmtId="0" fontId="43" fillId="0" borderId="62" applyNumberFormat="0" applyFill="0" applyAlignment="0" applyProtection="0"/>
    <xf numFmtId="0" fontId="43" fillId="0" borderId="62" applyNumberFormat="0" applyFill="0" applyAlignment="0" applyProtection="0"/>
    <xf numFmtId="0" fontId="41" fillId="28" borderId="61" applyNumberFormat="0" applyAlignment="0" applyProtection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38" fillId="15" borderId="54" applyNumberFormat="0" applyAlignment="0" applyProtection="0"/>
    <xf numFmtId="0" fontId="31" fillId="28" borderId="54" applyNumberFormat="0" applyAlignment="0" applyProtection="0"/>
    <xf numFmtId="0" fontId="32" fillId="29" borderId="55" applyNumberFormat="0" applyAlignment="0" applyProtection="0"/>
    <xf numFmtId="0" fontId="4" fillId="0" borderId="0"/>
    <xf numFmtId="0" fontId="38" fillId="15" borderId="54" applyNumberFormat="0" applyAlignment="0" applyProtection="0"/>
    <xf numFmtId="0" fontId="31" fillId="28" borderId="54" applyNumberFormat="0" applyAlignment="0" applyProtection="0"/>
    <xf numFmtId="0" fontId="31" fillId="28" borderId="54" applyNumberFormat="0" applyAlignment="0" applyProtection="0"/>
    <xf numFmtId="0" fontId="32" fillId="29" borderId="55" applyNumberFormat="0" applyAlignment="0" applyProtection="0"/>
    <xf numFmtId="0" fontId="38" fillId="15" borderId="54" applyNumberFormat="0" applyAlignment="0" applyProtection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41" fillId="28" borderId="61" applyNumberFormat="0" applyAlignment="0" applyProtection="0"/>
    <xf numFmtId="0" fontId="43" fillId="0" borderId="62" applyNumberFormat="0" applyFill="0" applyAlignment="0" applyProtection="0"/>
    <xf numFmtId="0" fontId="43" fillId="0" borderId="62" applyNumberFormat="0" applyFill="0" applyAlignment="0" applyProtection="0"/>
    <xf numFmtId="0" fontId="41" fillId="28" borderId="61" applyNumberFormat="0" applyAlignment="0" applyProtection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38" fillId="15" borderId="54" applyNumberFormat="0" applyAlignment="0" applyProtection="0"/>
    <xf numFmtId="0" fontId="31" fillId="28" borderId="54" applyNumberFormat="0" applyAlignment="0" applyProtection="0"/>
    <xf numFmtId="0" fontId="32" fillId="29" borderId="55" applyNumberFormat="0" applyAlignment="0" applyProtection="0"/>
    <xf numFmtId="0" fontId="31" fillId="28" borderId="54" applyNumberFormat="0" applyAlignment="0" applyProtection="0"/>
    <xf numFmtId="0" fontId="32" fillId="29" borderId="55" applyNumberFormat="0" applyAlignment="0" applyProtection="0"/>
    <xf numFmtId="0" fontId="38" fillId="15" borderId="54" applyNumberFormat="0" applyAlignment="0" applyProtection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41" fillId="28" borderId="61" applyNumberFormat="0" applyAlignment="0" applyProtection="0"/>
    <xf numFmtId="0" fontId="43" fillId="0" borderId="62" applyNumberFormat="0" applyFill="0" applyAlignment="0" applyProtection="0"/>
    <xf numFmtId="0" fontId="43" fillId="0" borderId="62" applyNumberFormat="0" applyFill="0" applyAlignment="0" applyProtection="0"/>
    <xf numFmtId="0" fontId="41" fillId="28" borderId="61" applyNumberFormat="0" applyAlignment="0" applyProtection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38" fillId="15" borderId="54" applyNumberFormat="0" applyAlignment="0" applyProtection="0"/>
    <xf numFmtId="0" fontId="31" fillId="28" borderId="54" applyNumberFormat="0" applyAlignment="0" applyProtection="0"/>
    <xf numFmtId="0" fontId="32" fillId="29" borderId="55" applyNumberFormat="0" applyAlignment="0" applyProtection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41" fillId="28" borderId="61" applyNumberFormat="0" applyAlignment="0" applyProtection="0"/>
    <xf numFmtId="0" fontId="43" fillId="0" borderId="62" applyNumberFormat="0" applyFill="0" applyAlignment="0" applyProtection="0"/>
    <xf numFmtId="0" fontId="43" fillId="0" borderId="62" applyNumberFormat="0" applyFill="0" applyAlignment="0" applyProtection="0"/>
    <xf numFmtId="0" fontId="41" fillId="28" borderId="61" applyNumberFormat="0" applyAlignment="0" applyProtection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38" fillId="15" borderId="54" applyNumberFormat="0" applyAlignment="0" applyProtection="0"/>
    <xf numFmtId="0" fontId="31" fillId="28" borderId="54" applyNumberFormat="0" applyAlignment="0" applyProtection="0"/>
    <xf numFmtId="0" fontId="31" fillId="28" borderId="54" applyNumberFormat="0" applyAlignment="0" applyProtection="0"/>
    <xf numFmtId="0" fontId="38" fillId="15" borderId="54" applyNumberFormat="0" applyAlignment="0" applyProtection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41" fillId="28" borderId="61" applyNumberFormat="0" applyAlignment="0" applyProtection="0"/>
    <xf numFmtId="0" fontId="43" fillId="0" borderId="62" applyNumberFormat="0" applyFill="0" applyAlignment="0" applyProtection="0"/>
    <xf numFmtId="0" fontId="43" fillId="0" borderId="62" applyNumberFormat="0" applyFill="0" applyAlignment="0" applyProtection="0"/>
    <xf numFmtId="0" fontId="41" fillId="28" borderId="61" applyNumberFormat="0" applyAlignment="0" applyProtection="0"/>
    <xf numFmtId="0" fontId="28" fillId="31" borderId="60" applyNumberFormat="0" applyFont="0" applyAlignment="0" applyProtection="0"/>
    <xf numFmtId="0" fontId="28" fillId="31" borderId="60" applyNumberFormat="0" applyFont="0" applyAlignment="0" applyProtection="0"/>
    <xf numFmtId="0" fontId="38" fillId="15" borderId="54" applyNumberFormat="0" applyAlignment="0" applyProtection="0"/>
    <xf numFmtId="0" fontId="31" fillId="28" borderId="54" applyNumberFormat="0" applyAlignment="0" applyProtection="0"/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6" fillId="0" borderId="0" xfId="0" applyFont="1"/>
    <xf numFmtId="2" fontId="6" fillId="0" borderId="1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/>
    <xf numFmtId="0" fontId="11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4" fontId="0" fillId="0" borderId="1" xfId="0" applyNumberFormat="1" applyBorder="1"/>
    <xf numFmtId="0" fontId="18" fillId="0" borderId="0" xfId="0" applyFont="1" applyAlignment="1">
      <alignment horizontal="center"/>
    </xf>
    <xf numFmtId="168" fontId="0" fillId="0" borderId="0" xfId="0" applyNumberFormat="1"/>
    <xf numFmtId="168" fontId="14" fillId="3" borderId="6" xfId="0" applyNumberFormat="1" applyFont="1" applyFill="1" applyBorder="1" applyAlignment="1">
      <alignment horizontal="center"/>
    </xf>
    <xf numFmtId="168" fontId="0" fillId="5" borderId="1" xfId="0" applyNumberForma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23" fillId="0" borderId="20" xfId="0" applyFont="1" applyBorder="1"/>
    <xf numFmtId="49" fontId="24" fillId="0" borderId="0" xfId="0" applyNumberFormat="1" applyFont="1" applyAlignment="1">
      <alignment horizontal="center"/>
    </xf>
    <xf numFmtId="49" fontId="25" fillId="0" borderId="1" xfId="0" applyNumberFormat="1" applyFont="1" applyBorder="1" applyAlignment="1">
      <alignment horizontal="left" vertical="center" wrapText="1"/>
    </xf>
    <xf numFmtId="49" fontId="24" fillId="8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left" vertical="center"/>
    </xf>
    <xf numFmtId="49" fontId="24" fillId="0" borderId="1" xfId="0" applyNumberFormat="1" applyFont="1" applyBorder="1" applyAlignment="1">
      <alignment horizontal="left" vertical="center"/>
    </xf>
    <xf numFmtId="49" fontId="24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170" fontId="26" fillId="0" borderId="1" xfId="0" applyNumberFormat="1" applyFont="1" applyBorder="1" applyAlignment="1">
      <alignment horizontal="center" vertical="center" wrapText="1"/>
    </xf>
    <xf numFmtId="49" fontId="25" fillId="8" borderId="1" xfId="0" applyNumberFormat="1" applyFont="1" applyFill="1" applyBorder="1" applyAlignment="1">
      <alignment horizontal="left" vertical="center"/>
    </xf>
    <xf numFmtId="49" fontId="25" fillId="8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left" vertical="center" wrapText="1"/>
    </xf>
    <xf numFmtId="171" fontId="24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49" fontId="24" fillId="0" borderId="0" xfId="0" applyNumberFormat="1" applyFont="1" applyAlignment="1">
      <alignment horizontal="left"/>
    </xf>
    <xf numFmtId="49" fontId="24" fillId="0" borderId="0" xfId="0" applyNumberFormat="1" applyFont="1"/>
    <xf numFmtId="14" fontId="0" fillId="9" borderId="1" xfId="0" applyNumberForma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 vertical="center"/>
    </xf>
    <xf numFmtId="2" fontId="6" fillId="6" borderId="18" xfId="0" applyNumberFormat="1" applyFont="1" applyFill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2" fontId="6" fillId="6" borderId="17" xfId="0" applyNumberFormat="1" applyFont="1" applyFill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0" fillId="0" borderId="3" xfId="0" applyBorder="1"/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6" fillId="0" borderId="3" xfId="0" applyNumberFormat="1" applyFont="1" applyBorder="1" applyAlignment="1">
      <alignment horizontal="center" vertical="center"/>
    </xf>
    <xf numFmtId="0" fontId="6" fillId="6" borderId="32" xfId="0" applyFont="1" applyFill="1" applyBorder="1" applyAlignment="1">
      <alignment horizontal="center"/>
    </xf>
    <xf numFmtId="0" fontId="6" fillId="6" borderId="33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34" xfId="0" applyFont="1" applyFill="1" applyBorder="1" applyAlignment="1">
      <alignment horizontal="center"/>
    </xf>
    <xf numFmtId="0" fontId="6" fillId="6" borderId="35" xfId="0" applyFont="1" applyFill="1" applyBorder="1" applyAlignment="1">
      <alignment horizontal="center"/>
    </xf>
    <xf numFmtId="2" fontId="6" fillId="0" borderId="36" xfId="0" applyNumberFormat="1" applyFont="1" applyBorder="1" applyAlignment="1">
      <alignment horizontal="center" vertical="center"/>
    </xf>
    <xf numFmtId="0" fontId="0" fillId="0" borderId="7" xfId="0" applyBorder="1"/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2" fontId="6" fillId="0" borderId="48" xfId="0" applyNumberFormat="1" applyFont="1" applyBorder="1" applyAlignment="1">
      <alignment horizontal="center" vertical="center"/>
    </xf>
    <xf numFmtId="2" fontId="6" fillId="0" borderId="49" xfId="0" applyNumberFormat="1" applyFont="1" applyBorder="1" applyAlignment="1">
      <alignment horizontal="center" vertical="center"/>
    </xf>
    <xf numFmtId="2" fontId="6" fillId="0" borderId="43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51" xfId="0" applyNumberFormat="1" applyFont="1" applyBorder="1" applyAlignment="1">
      <alignment horizontal="center" vertical="center"/>
    </xf>
    <xf numFmtId="164" fontId="6" fillId="0" borderId="5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/>
    </xf>
    <xf numFmtId="164" fontId="6" fillId="0" borderId="53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169" fontId="26" fillId="3" borderId="1" xfId="0" applyNumberFormat="1" applyFont="1" applyFill="1" applyBorder="1" applyAlignment="1">
      <alignment horizontal="center" vertical="center" wrapText="1"/>
    </xf>
    <xf numFmtId="169" fontId="26" fillId="6" borderId="1" xfId="0" applyNumberFormat="1" applyFont="1" applyFill="1" applyBorder="1" applyAlignment="1">
      <alignment horizontal="center" vertical="center" wrapText="1"/>
    </xf>
    <xf numFmtId="169" fontId="26" fillId="6" borderId="63" xfId="0" applyNumberFormat="1" applyFont="1" applyFill="1" applyBorder="1" applyAlignment="1">
      <alignment horizontal="center" vertical="center" wrapText="1"/>
    </xf>
    <xf numFmtId="49" fontId="24" fillId="0" borderId="63" xfId="0" applyNumberFormat="1" applyFont="1" applyBorder="1" applyAlignment="1">
      <alignment horizontal="center" vertical="center" wrapText="1"/>
    </xf>
    <xf numFmtId="49" fontId="24" fillId="8" borderId="63" xfId="0" applyNumberFormat="1" applyFont="1" applyFill="1" applyBorder="1" applyAlignment="1">
      <alignment horizontal="center" vertical="center" wrapText="1"/>
    </xf>
    <xf numFmtId="49" fontId="26" fillId="0" borderId="63" xfId="0" applyNumberFormat="1" applyFont="1" applyBorder="1" applyAlignment="1">
      <alignment horizontal="center" vertical="center" wrapText="1"/>
    </xf>
    <xf numFmtId="170" fontId="26" fillId="0" borderId="63" xfId="0" applyNumberFormat="1" applyFont="1" applyBorder="1" applyAlignment="1">
      <alignment horizontal="center" vertical="center" wrapText="1"/>
    </xf>
    <xf numFmtId="171" fontId="24" fillId="0" borderId="63" xfId="0" applyNumberFormat="1" applyFont="1" applyBorder="1" applyAlignment="1">
      <alignment horizontal="center" vertical="center" wrapText="1"/>
    </xf>
    <xf numFmtId="1" fontId="24" fillId="0" borderId="63" xfId="0" applyNumberFormat="1" applyFont="1" applyBorder="1" applyAlignment="1">
      <alignment horizontal="center" vertical="center" wrapText="1"/>
    </xf>
    <xf numFmtId="2" fontId="24" fillId="0" borderId="63" xfId="0" applyNumberFormat="1" applyFont="1" applyBorder="1" applyAlignment="1">
      <alignment horizontal="center" vertical="center" wrapText="1"/>
    </xf>
    <xf numFmtId="169" fontId="26" fillId="3" borderId="63" xfId="0" applyNumberFormat="1" applyFont="1" applyFill="1" applyBorder="1" applyAlignment="1">
      <alignment horizontal="center" vertical="center" wrapText="1"/>
    </xf>
    <xf numFmtId="14" fontId="0" fillId="32" borderId="1" xfId="0" applyNumberFormat="1" applyFill="1" applyBorder="1"/>
    <xf numFmtId="2" fontId="6" fillId="0" borderId="34" xfId="0" applyNumberFormat="1" applyFont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2" fontId="6" fillId="6" borderId="6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 wrapText="1"/>
    </xf>
    <xf numFmtId="0" fontId="48" fillId="7" borderId="2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4" fillId="3" borderId="24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" fontId="3" fillId="2" borderId="26" xfId="0" applyNumberFormat="1" applyFont="1" applyFill="1" applyBorder="1" applyAlignment="1">
      <alignment horizontal="center" vertical="center"/>
    </xf>
    <xf numFmtId="1" fontId="3" fillId="2" borderId="27" xfId="0" applyNumberFormat="1" applyFont="1" applyFill="1" applyBorder="1" applyAlignment="1">
      <alignment horizontal="center" vertical="center"/>
    </xf>
    <xf numFmtId="1" fontId="3" fillId="2" borderId="28" xfId="0" applyNumberFormat="1" applyFont="1" applyFill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/>
    </xf>
    <xf numFmtId="1" fontId="3" fillId="2" borderId="39" xfId="0" applyNumberFormat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1" fontId="4" fillId="0" borderId="43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44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45" xfId="0" applyNumberFormat="1" applyFont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47" xfId="0" applyNumberFormat="1" applyFont="1" applyBorder="1" applyAlignment="1">
      <alignment horizontal="center" vertical="center" wrapText="1"/>
    </xf>
    <xf numFmtId="1" fontId="4" fillId="0" borderId="41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42" xfId="0" applyNumberFormat="1" applyFont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horizontal="right" vertical="center"/>
    </xf>
    <xf numFmtId="49" fontId="22" fillId="0" borderId="20" xfId="0" applyNumberFormat="1" applyFont="1" applyBorder="1" applyAlignment="1">
      <alignment wrapText="1"/>
    </xf>
    <xf numFmtId="0" fontId="0" fillId="0" borderId="20" xfId="0" applyBorder="1" applyAlignment="1">
      <alignment wrapText="1"/>
    </xf>
    <xf numFmtId="49" fontId="25" fillId="8" borderId="1" xfId="0" applyNumberFormat="1" applyFont="1" applyFill="1" applyBorder="1" applyAlignment="1">
      <alignment horizontal="right" vertical="center"/>
    </xf>
    <xf numFmtId="49" fontId="25" fillId="0" borderId="1" xfId="0" applyNumberFormat="1" applyFont="1" applyBorder="1" applyAlignment="1">
      <alignment horizontal="right" vertical="center"/>
    </xf>
  </cellXfs>
  <cellStyles count="156">
    <cellStyle name="20% - Accent1 2" xfId="2" xr:uid="{386D69EE-D971-4868-A529-305F61672341}"/>
    <cellStyle name="20% - Accent1 2 2" xfId="3" xr:uid="{1EAF184B-4051-4A79-B5B0-814EC6D69286}"/>
    <cellStyle name="20% - Accent1 2_Ais_MultiSampleTemplate" xfId="4" xr:uid="{38AD879D-17E6-46BD-AFA3-14C59FC7E164}"/>
    <cellStyle name="20% - Accent2 2" xfId="5" xr:uid="{4E427CE4-164A-4CDE-91AD-6B0FB00891F0}"/>
    <cellStyle name="20% - Accent2 2 2" xfId="6" xr:uid="{DC0E4036-12FC-42D0-AF1F-DDA770E60FFD}"/>
    <cellStyle name="20% - Accent2 2_Ais_MultiSampleTemplate" xfId="7" xr:uid="{B2A8CD46-CDAE-4CF0-904E-45C1831917F5}"/>
    <cellStyle name="20% - Accent3 2" xfId="8" xr:uid="{0F9F46E5-2167-41B1-B218-1AC069DC4090}"/>
    <cellStyle name="20% - Accent3 2 2" xfId="9" xr:uid="{B6D6A921-7DE4-43D5-976F-56B0294C787B}"/>
    <cellStyle name="20% - Accent3 2_Ais_MultiSampleTemplate" xfId="10" xr:uid="{109360D5-8985-4F9A-A390-B7AFD8D2E921}"/>
    <cellStyle name="20% - Accent4 2" xfId="11" xr:uid="{DFC7C38A-88E1-41F4-A2D9-BFD762AB38CA}"/>
    <cellStyle name="20% - Accent4 2 2" xfId="12" xr:uid="{2CCD5D65-6441-4262-BC82-94B46224521E}"/>
    <cellStyle name="20% - Accent4 2_Ais_MultiSampleTemplate" xfId="13" xr:uid="{6FC42743-22C2-4B14-8AFD-69A89C79AF7F}"/>
    <cellStyle name="20% - Accent5 2" xfId="14" xr:uid="{5742EDA4-ED3D-4665-981C-6AED988D5F05}"/>
    <cellStyle name="20% - Accent5 2 2" xfId="15" xr:uid="{67B83C02-6465-4FFB-BA59-5087B5F2F642}"/>
    <cellStyle name="20% - Accent5 2_Ais_MultiSampleTemplate" xfId="16" xr:uid="{DD424B32-38CA-4492-AEDB-667F7DAA2303}"/>
    <cellStyle name="20% - Accent6 2" xfId="17" xr:uid="{2236ABA0-3D82-4E49-8C42-E9408307F26F}"/>
    <cellStyle name="20% - Accent6 2 2" xfId="18" xr:uid="{2FCE61A2-1848-49F4-80D9-CE64970FD1D2}"/>
    <cellStyle name="20% - Accent6 2_Ais_MultiSampleTemplate" xfId="19" xr:uid="{D1853F9E-E087-4793-9B51-65B009AF1D5A}"/>
    <cellStyle name="40% - Accent1 2" xfId="20" xr:uid="{9906DE9E-3CF1-4BE0-B238-55853F7905EF}"/>
    <cellStyle name="40% - Accent1 2 2" xfId="21" xr:uid="{A8EB6695-E6DD-44EC-A2D6-A10D4EA1E156}"/>
    <cellStyle name="40% - Accent1 2_Ais_MultiSampleTemplate" xfId="22" xr:uid="{A0080AB7-FF3C-44D0-A1B2-F7C990E6EBC6}"/>
    <cellStyle name="40% - Accent2 2" xfId="23" xr:uid="{BD4C649E-0F03-41D2-9C8B-E11701EC20E6}"/>
    <cellStyle name="40% - Accent2 2 2" xfId="24" xr:uid="{E2DBD209-F14A-4B58-93BE-2890C47A0D59}"/>
    <cellStyle name="40% - Accent2 2_Ais_MultiSampleTemplate" xfId="25" xr:uid="{306D10A1-898D-4F97-A557-A9A49925E2B8}"/>
    <cellStyle name="40% - Accent3 2" xfId="26" xr:uid="{5F4F4768-FBA1-4238-8409-80C0D53937DF}"/>
    <cellStyle name="40% - Accent3 2 2" xfId="27" xr:uid="{62C07080-3051-45C4-ADC5-42CF1BF7AC10}"/>
    <cellStyle name="40% - Accent3 2_Ais_MultiSampleTemplate" xfId="28" xr:uid="{EB26A875-747A-4D18-AFF7-DA2605F1C1DC}"/>
    <cellStyle name="40% - Accent4 2" xfId="29" xr:uid="{309705ED-FEC3-4FE7-A708-3F4A775EA413}"/>
    <cellStyle name="40% - Accent4 2 2" xfId="30" xr:uid="{5F758BDF-E0F4-426C-A27F-F9F1D1C3FD9E}"/>
    <cellStyle name="40% - Accent4 2_Ais_MultiSampleTemplate" xfId="31" xr:uid="{26D9BF4B-574C-4439-B4F9-63969E31A5A1}"/>
    <cellStyle name="40% - Accent5 2" xfId="32" xr:uid="{177C9CF0-DD05-4F11-B515-8B35191D14FE}"/>
    <cellStyle name="40% - Accent5 2 2" xfId="33" xr:uid="{81E9506F-3359-44B9-8EFF-7AF533C587C0}"/>
    <cellStyle name="40% - Accent5 2_Ais_MultiSampleTemplate" xfId="34" xr:uid="{F8CC437F-BFF6-4017-8CB5-71D63AF4B5C3}"/>
    <cellStyle name="40% - Accent6 2" xfId="35" xr:uid="{FA0D757C-BF4E-4431-AE67-D8820F69F1D8}"/>
    <cellStyle name="40% - Accent6 2 2" xfId="36" xr:uid="{07EAB765-1295-4E9B-ADCA-F87C5E33A15E}"/>
    <cellStyle name="40% - Accent6 2_Ais_MultiSampleTemplate" xfId="37" xr:uid="{E612A0E1-8C19-41E0-A581-D308DC417568}"/>
    <cellStyle name="60% - Accent1 2" xfId="38" xr:uid="{A21A45CA-A959-493E-BCB7-A7D8319E2C01}"/>
    <cellStyle name="60% - Accent2 2" xfId="39" xr:uid="{92E4798B-D70D-47DF-81BE-160A57A039F2}"/>
    <cellStyle name="60% - Accent3 2" xfId="40" xr:uid="{342B9BD3-150F-4BFE-B0FD-2E705E8F72D6}"/>
    <cellStyle name="60% - Accent4 2" xfId="41" xr:uid="{59F67FEC-D3DC-459A-8613-AFD6D5460665}"/>
    <cellStyle name="60% - Accent5 2" xfId="42" xr:uid="{6CA4EA19-8EF2-465D-8B8E-E3B18A9B26FF}"/>
    <cellStyle name="60% - Accent6 2" xfId="43" xr:uid="{B65BF7A1-B854-46A7-879A-C74E8BC2BFEE}"/>
    <cellStyle name="Accent1 2" xfId="44" xr:uid="{C2F4A63E-C958-463D-8529-0970F5A72FF7}"/>
    <cellStyle name="Accent2 2" xfId="45" xr:uid="{A057A65D-236C-49A6-AF50-12B3E2EFEA86}"/>
    <cellStyle name="Accent3 2" xfId="46" xr:uid="{A5DEA794-86BB-46C0-A826-4015A76DBABF}"/>
    <cellStyle name="Accent4 2" xfId="47" xr:uid="{96CD7886-AA1B-4F62-996D-608A45DFA4B8}"/>
    <cellStyle name="Accent5 2" xfId="48" xr:uid="{44CC6DF7-7FB0-4A52-AFDA-240B295BB064}"/>
    <cellStyle name="Accent6 2" xfId="49" xr:uid="{BA1E718A-D79B-463E-841D-3DBAEC95943E}"/>
    <cellStyle name="Bad 2" xfId="50" xr:uid="{30456D8D-685B-458D-B0B1-7A10B492BA16}"/>
    <cellStyle name="Calculation 2" xfId="51" xr:uid="{576AD868-52F0-4B2F-AEED-765EAB818303}"/>
    <cellStyle name="Calculation 2 2" xfId="86" xr:uid="{58795FC1-E7AE-4BFB-B865-4E5B6FA41072}"/>
    <cellStyle name="Calculation 2 2 2" xfId="101" xr:uid="{8FAFCAB8-586D-4651-BF79-AD530BB5238D}"/>
    <cellStyle name="Calculation 2 2 2 2" xfId="132" xr:uid="{7DE1668E-F414-4A95-AF75-D0E34075777B}"/>
    <cellStyle name="Calculation 2 2 2 3" xfId="155" xr:uid="{8A11CEAF-468B-4048-B5BF-29853F36215E}"/>
    <cellStyle name="Calculation 2 2 3" xfId="118" xr:uid="{4853D81C-C27E-4C47-A206-5D71924884FF}"/>
    <cellStyle name="Calculation 2 2 4" xfId="143" xr:uid="{FB1DA895-A6BA-4BAD-BE0E-2D63FD29C9C7}"/>
    <cellStyle name="Calculation 2 3" xfId="89" xr:uid="{43D909B2-1E51-4FBC-AD65-BCBC07E027BC}"/>
    <cellStyle name="Calculation 2 3 2" xfId="120" xr:uid="{9437CC3D-C573-4143-A445-E6F3879A46DF}"/>
    <cellStyle name="Calculation 2 3 3" xfId="144" xr:uid="{FCED10A7-0B6E-4669-84A7-800AFB2C2A5A}"/>
    <cellStyle name="Calculation 2 4" xfId="106" xr:uid="{4BCEB3B4-7D54-4B16-AB80-767F76C4C42E}"/>
    <cellStyle name="Calculation 2 5" xfId="105" xr:uid="{6D149152-2CD9-4DFC-9907-A7F838CAA301}"/>
    <cellStyle name="Check Cell 2" xfId="52" xr:uid="{61E9620C-4292-4E19-BC66-FA51A0664ACF}"/>
    <cellStyle name="Check Cell 2 2" xfId="87" xr:uid="{03965300-9892-4143-9DB8-FE8509E529EC}"/>
    <cellStyle name="Check Cell 2 2 2" xfId="102" xr:uid="{A30F351F-DD14-40CD-8D37-6C9B1BB8A5E9}"/>
    <cellStyle name="Check Cell 2 2 2 2" xfId="133" xr:uid="{A2684745-F12C-4B09-B017-72677A6BFFA3}"/>
    <cellStyle name="Check Cell 2 2 3" xfId="119" xr:uid="{7AC03B6C-0135-4135-9CD8-677D426C3CE3}"/>
    <cellStyle name="Check Cell 2 3" xfId="90" xr:uid="{2F110237-4024-47E1-88BE-B15384D77B1F}"/>
    <cellStyle name="Check Cell 2 3 2" xfId="121" xr:uid="{33F7518A-B76E-4852-8460-CA64F88AF4D4}"/>
    <cellStyle name="Check Cell 2 4" xfId="107" xr:uid="{55ECD24D-D7B5-4322-92D0-8D26B3D7E5CC}"/>
    <cellStyle name="Comma" xfId="1" builtinId="3"/>
    <cellStyle name="Explanatory Text 2" xfId="53" xr:uid="{17F9E620-5E20-4804-B851-66272F535D57}"/>
    <cellStyle name="Good 2" xfId="54" xr:uid="{CC8CC27A-FEED-42E8-821A-6D6CEFB4AE74}"/>
    <cellStyle name="Heading 1 2" xfId="55" xr:uid="{622B06C0-58F3-4815-849A-C3F35F68AAB9}"/>
    <cellStyle name="Heading 2 2" xfId="56" xr:uid="{5FFF0046-C7D3-4122-9251-AF4E4D42B0FD}"/>
    <cellStyle name="Heading 3 2" xfId="57" xr:uid="{299A5D55-2257-4C17-BBE5-AA2401C642D3}"/>
    <cellStyle name="Heading 3 2 2" xfId="88" xr:uid="{4020A7F7-2232-4AA2-9FAA-AEBD6AB44751}"/>
    <cellStyle name="Heading 4 2" xfId="58" xr:uid="{4D10FA06-4410-4515-96B7-B768DB1C2D81}"/>
    <cellStyle name="Input 2" xfId="59" xr:uid="{D8F57EC9-003F-45AD-BF15-E6CAA8845CE2}"/>
    <cellStyle name="Input 2 2" xfId="85" xr:uid="{233B1A9A-B75F-47C9-835A-9498315618B3}"/>
    <cellStyle name="Input 2 2 2" xfId="100" xr:uid="{B2730B65-6656-44F6-951D-2901DEEB55AD}"/>
    <cellStyle name="Input 2 2 2 2" xfId="131" xr:uid="{799589C3-3A24-46BF-A10D-BA13EAE61657}"/>
    <cellStyle name="Input 2 2 2 3" xfId="154" xr:uid="{7E90AF1B-ECB7-4179-B86F-ED6782689406}"/>
    <cellStyle name="Input 2 2 3" xfId="117" xr:uid="{43B2C3F2-0789-4296-A212-A36A1264F7BA}"/>
    <cellStyle name="Input 2 2 4" xfId="142" xr:uid="{2F317155-EC3E-4D4D-BA1F-BB52CA101331}"/>
    <cellStyle name="Input 2 3" xfId="91" xr:uid="{F9D3235B-C7F1-40B2-B5F7-074EDE14EF82}"/>
    <cellStyle name="Input 2 3 2" xfId="122" xr:uid="{26693636-878E-42E1-B653-495C16C26089}"/>
    <cellStyle name="Input 2 3 3" xfId="145" xr:uid="{CFAF4E9C-49FB-4C89-A5AA-452F0D3226B8}"/>
    <cellStyle name="Input 2 4" xfId="108" xr:uid="{62E8A21A-CD6E-4180-9512-95DD0A23E54F}"/>
    <cellStyle name="Input 2 5" xfId="104" xr:uid="{E720FD35-DD17-446D-8991-BDF0A7A5B3C9}"/>
    <cellStyle name="Linked Cell 2" xfId="60" xr:uid="{13FB02B7-9EF7-4AC1-9F96-6307A1250BB9}"/>
    <cellStyle name="Neutral 2" xfId="61" xr:uid="{9FB29BCD-B2BD-465A-B573-ADD1A6B4676D}"/>
    <cellStyle name="Normal" xfId="0" builtinId="0"/>
    <cellStyle name="Normal 10" xfId="103" xr:uid="{CCB7BCCE-B520-416E-B84E-D78DC04CBB04}"/>
    <cellStyle name="Normal 2" xfId="62" xr:uid="{CCA47598-EF7B-45A9-A5A4-0BDF2F58DA4F}"/>
    <cellStyle name="Normal 2 2" xfId="63" xr:uid="{8C315129-C862-41D2-851D-8D0FADF01AC8}"/>
    <cellStyle name="Normal 2_Ais_MultiSampleTemplate" xfId="64" xr:uid="{F9126297-3E7B-4126-8496-04883B396334}"/>
    <cellStyle name="Normal 3" xfId="65" xr:uid="{A944D3B4-A533-472D-8A0F-26D0591B6601}"/>
    <cellStyle name="Normal 3 2" xfId="66" xr:uid="{DF0064AE-3916-445C-B856-ACE5E2F3D8BC}"/>
    <cellStyle name="Normal 4" xfId="67" xr:uid="{DEF0685C-F956-4A40-9F31-C73E7EC59EF7}"/>
    <cellStyle name="Normal 5" xfId="68" xr:uid="{1E58D664-3178-4A58-A8DF-B23E84BFA87E}"/>
    <cellStyle name="Normal 5 2" xfId="79" xr:uid="{FABFFD91-5E9D-4C30-B35A-4A60A57C4258}"/>
    <cellStyle name="Normal 6" xfId="75" xr:uid="{18645372-9190-4182-B41B-D16442F669BC}"/>
    <cellStyle name="Normal 7" xfId="80" xr:uid="{0613A17F-4DA6-472E-9043-C539CA726DA4}"/>
    <cellStyle name="Normalny 3" xfId="77" xr:uid="{56C38D5E-6E66-4D0A-B8F0-563E4C4E9A6F}"/>
    <cellStyle name="Normalny 4" xfId="78" xr:uid="{339E95E0-178A-46AA-BE30-A55756DA37C8}"/>
    <cellStyle name="Normalny_Arkusz1" xfId="76" xr:uid="{5D780D8E-4E2F-425B-B489-0256C9FB728E}"/>
    <cellStyle name="Note 2" xfId="69" xr:uid="{9D23650B-9E86-43AC-9482-BEFF951567A0}"/>
    <cellStyle name="Note 2 2" xfId="70" xr:uid="{8B4D9B45-29FC-463F-81D8-C64D7D806C42}"/>
    <cellStyle name="Note 2 2 2" xfId="83" xr:uid="{AB70ED26-89B2-40C3-8DCD-9F9E5DAEB2AC}"/>
    <cellStyle name="Note 2 2 2 2" xfId="98" xr:uid="{45D2041D-EE56-4888-A448-4610DA7E6E3B}"/>
    <cellStyle name="Note 2 2 2 2 2" xfId="129" xr:uid="{8D703DF0-9D60-4501-B5BC-8D5074D02CA4}"/>
    <cellStyle name="Note 2 2 2 2 3" xfId="152" xr:uid="{9D4ADEDE-AB17-42BC-8016-F0729D8C7687}"/>
    <cellStyle name="Note 2 2 2 3" xfId="115" xr:uid="{BEB3E4BB-4715-4EE8-9616-14625E6213E6}"/>
    <cellStyle name="Note 2 2 2 4" xfId="140" xr:uid="{FD37D0F5-A891-4656-BF3F-CF6C7B46F044}"/>
    <cellStyle name="Note 2 2 3" xfId="93" xr:uid="{4B820090-6A93-4B78-96FF-0939709BB706}"/>
    <cellStyle name="Note 2 2 3 2" xfId="124" xr:uid="{C7F13DD5-3C9F-40D9-A025-D84A872173B8}"/>
    <cellStyle name="Note 2 2 3 3" xfId="147" xr:uid="{DCCAFA9F-CB84-47FC-8D93-69419922C7AE}"/>
    <cellStyle name="Note 2 2 4" xfId="110" xr:uid="{720D5B96-A774-4CDA-9608-EE92D19C7A17}"/>
    <cellStyle name="Note 2 2 5" xfId="135" xr:uid="{88CA99D1-17C6-4792-9C9B-A0B773424357}"/>
    <cellStyle name="Note 2 3" xfId="84" xr:uid="{4306816E-AF73-4B9E-AAB3-B946E7AC4C3B}"/>
    <cellStyle name="Note 2 3 2" xfId="99" xr:uid="{7777DF9D-F424-4CC4-8C93-3EFFA2B068BA}"/>
    <cellStyle name="Note 2 3 2 2" xfId="130" xr:uid="{8D956F1F-9B21-471E-A921-FA05D64CB949}"/>
    <cellStyle name="Note 2 3 2 3" xfId="153" xr:uid="{50FE037F-801F-45CD-9809-C953124C2C3D}"/>
    <cellStyle name="Note 2 3 3" xfId="116" xr:uid="{880E37A9-4187-43DF-91B7-FE36C83CD0D1}"/>
    <cellStyle name="Note 2 3 4" xfId="141" xr:uid="{469B9684-6200-4931-8AE5-2A6DE4C381C5}"/>
    <cellStyle name="Note 2 4" xfId="92" xr:uid="{395EC74C-093A-439A-A5B3-160EDD4DF9EE}"/>
    <cellStyle name="Note 2 4 2" xfId="123" xr:uid="{E2C1C051-98CE-4572-B0D4-579A72089020}"/>
    <cellStyle name="Note 2 4 3" xfId="146" xr:uid="{2453EAA2-338D-4C25-8337-58BDD8160E73}"/>
    <cellStyle name="Note 2 5" xfId="109" xr:uid="{825D9A83-3673-4A7A-B90E-6E7F69D7117F}"/>
    <cellStyle name="Note 2 6" xfId="134" xr:uid="{D36F62AE-FE99-42BA-82EE-2AB41A9E015A}"/>
    <cellStyle name="Output 2" xfId="71" xr:uid="{407B4915-C8B1-41E2-BA73-970E91B8F502}"/>
    <cellStyle name="Output 2 2" xfId="82" xr:uid="{3AF66DA4-7C4D-4251-8AF2-94DDB416B5CD}"/>
    <cellStyle name="Output 2 2 2" xfId="97" xr:uid="{78DF6379-CD80-4A72-81C4-E9C344DB1774}"/>
    <cellStyle name="Output 2 2 2 2" xfId="128" xr:uid="{78428BD9-BD9A-4171-9EAD-8BFA0CA67721}"/>
    <cellStyle name="Output 2 2 2 3" xfId="151" xr:uid="{F4A94717-CA0F-46DB-871A-EEF15E4165A4}"/>
    <cellStyle name="Output 2 2 3" xfId="114" xr:uid="{DC8BE182-2D59-4914-9953-41DA50C16FCD}"/>
    <cellStyle name="Output 2 2 4" xfId="139" xr:uid="{5160E61D-DF6C-4CD7-A7ED-8D8928C7D51A}"/>
    <cellStyle name="Output 2 3" xfId="94" xr:uid="{ADB663D7-87BA-491A-8283-AB447713A85F}"/>
    <cellStyle name="Output 2 3 2" xfId="125" xr:uid="{2A9BF8F8-3C1D-48C7-B372-8686E0FE79F1}"/>
    <cellStyle name="Output 2 3 3" xfId="148" xr:uid="{FA9A0CA9-3191-42BE-AB3E-AF9113FBA44A}"/>
    <cellStyle name="Output 2 4" xfId="111" xr:uid="{7C1E50AE-3A19-41A5-A9EA-D3BB45DF0FF9}"/>
    <cellStyle name="Output 2 5" xfId="136" xr:uid="{71B53A80-B850-468B-A00A-200941E01E33}"/>
    <cellStyle name="Title 2" xfId="72" xr:uid="{28D3A05D-B2F8-4473-9456-F2BCE438FD6B}"/>
    <cellStyle name="Total 2" xfId="73" xr:uid="{01876E55-98B7-4621-8C27-DD20F59873EC}"/>
    <cellStyle name="Total 2 2" xfId="81" xr:uid="{2E1C680A-4FAC-477F-B7AA-2C4292061D8B}"/>
    <cellStyle name="Total 2 2 2" xfId="96" xr:uid="{4EF12DF6-7A64-4798-A5CE-686FB4020E92}"/>
    <cellStyle name="Total 2 2 2 2" xfId="127" xr:uid="{612E3C72-3253-47A4-B166-C65A2C57E4B1}"/>
    <cellStyle name="Total 2 2 2 3" xfId="150" xr:uid="{48CDDF19-5EAA-43D7-9464-2A7AB08DA299}"/>
    <cellStyle name="Total 2 2 3" xfId="113" xr:uid="{1BDD967C-139F-45CF-8240-CBBB1CDBB963}"/>
    <cellStyle name="Total 2 2 4" xfId="138" xr:uid="{AAB0B898-ED07-4CFD-83B6-1DE52A3D9DE0}"/>
    <cellStyle name="Total 2 3" xfId="95" xr:uid="{EF56965C-D5BB-46D1-9AD5-1892EDA71EFB}"/>
    <cellStyle name="Total 2 3 2" xfId="126" xr:uid="{5F23C73C-D50A-4633-9745-1C2CC825BBF8}"/>
    <cellStyle name="Total 2 3 3" xfId="149" xr:uid="{CFADF03D-C2B2-4513-AC2D-AE9A7705D2B8}"/>
    <cellStyle name="Total 2 4" xfId="112" xr:uid="{59B5A373-BBA3-432B-97CE-D437B4F5C7BE}"/>
    <cellStyle name="Total 2 5" xfId="137" xr:uid="{94C6F233-349B-468C-B4CE-DDD5ACBB5054}"/>
    <cellStyle name="Warning Text 2" xfId="74" xr:uid="{6194B6D5-AD28-4AE1-AD36-4D068BB94230}"/>
  </cellStyles>
  <dxfs count="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Brockely Wood Groundwater Monitoring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563175729794339"/>
          <c:y val="0.11427208325749837"/>
          <c:w val="0.71322325988321222"/>
          <c:h val="0.78244319570095178"/>
        </c:manualLayout>
      </c:layout>
      <c:lineChart>
        <c:grouping val="standard"/>
        <c:varyColors val="0"/>
        <c:ser>
          <c:idx val="1"/>
          <c:order val="0"/>
          <c:tx>
            <c:strRef>
              <c:f>'WL Monitoring'!$B$3</c:f>
              <c:strCache>
                <c:ptCount val="1"/>
                <c:pt idx="0">
                  <c:v>BW21-15W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'WL Monitoring'!$A$9:$A$14</c:f>
              <c:numCache>
                <c:formatCode>dd/mm/yy;@</c:formatCode>
                <c:ptCount val="6"/>
                <c:pt idx="0">
                  <c:v>44380</c:v>
                </c:pt>
                <c:pt idx="1">
                  <c:v>44409</c:v>
                </c:pt>
                <c:pt idx="2">
                  <c:v>44545</c:v>
                </c:pt>
                <c:pt idx="3">
                  <c:v>44566</c:v>
                </c:pt>
                <c:pt idx="4">
                  <c:v>45873</c:v>
                </c:pt>
                <c:pt idx="5">
                  <c:v>45925</c:v>
                </c:pt>
              </c:numCache>
            </c:numRef>
          </c:cat>
          <c:val>
            <c:numRef>
              <c:f>'WL Monitoring'!$C$9:$C$14</c:f>
              <c:numCache>
                <c:formatCode>0.00</c:formatCode>
                <c:ptCount val="6"/>
                <c:pt idx="0">
                  <c:v>33.79</c:v>
                </c:pt>
                <c:pt idx="1">
                  <c:v>33.760000000000005</c:v>
                </c:pt>
                <c:pt idx="2">
                  <c:v>33.6</c:v>
                </c:pt>
                <c:pt idx="3">
                  <c:v>33.630000000000003</c:v>
                </c:pt>
                <c:pt idx="4">
                  <c:v>33.96</c:v>
                </c:pt>
                <c:pt idx="5">
                  <c:v>33.880000000000003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0-465D-AD6F-DFD6A364BE9A}"/>
            </c:ext>
          </c:extLst>
        </c:ser>
        <c:ser>
          <c:idx val="0"/>
          <c:order val="1"/>
          <c:tx>
            <c:strRef>
              <c:f>'WL Monitoring'!$E$3</c:f>
              <c:strCache>
                <c:ptCount val="1"/>
                <c:pt idx="0">
                  <c:v>BW21-17W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'WL Monitoring'!$A$9:$A$14</c:f>
              <c:numCache>
                <c:formatCode>dd/mm/yy;@</c:formatCode>
                <c:ptCount val="6"/>
                <c:pt idx="0">
                  <c:v>44380</c:v>
                </c:pt>
                <c:pt idx="1">
                  <c:v>44409</c:v>
                </c:pt>
                <c:pt idx="2">
                  <c:v>44545</c:v>
                </c:pt>
                <c:pt idx="3">
                  <c:v>44566</c:v>
                </c:pt>
                <c:pt idx="4">
                  <c:v>45873</c:v>
                </c:pt>
                <c:pt idx="5">
                  <c:v>45925</c:v>
                </c:pt>
              </c:numCache>
            </c:numRef>
          </c:cat>
          <c:val>
            <c:numRef>
              <c:f>'WL Monitoring'!$F$9:$F$15</c:f>
              <c:numCache>
                <c:formatCode>0.00</c:formatCode>
                <c:ptCount val="7"/>
                <c:pt idx="0">
                  <c:v>34.089999999999996</c:v>
                </c:pt>
                <c:pt idx="1">
                  <c:v>34.04</c:v>
                </c:pt>
                <c:pt idx="2">
                  <c:v>33.93</c:v>
                </c:pt>
                <c:pt idx="3">
                  <c:v>33.97</c:v>
                </c:pt>
                <c:pt idx="4">
                  <c:v>34.239999999999995</c:v>
                </c:pt>
                <c:pt idx="5">
                  <c:v>34.169999999999995</c:v>
                </c:pt>
                <c:pt idx="6">
                  <c:v>34.18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20-465D-AD6F-DFD6A364BE9A}"/>
            </c:ext>
          </c:extLst>
        </c:ser>
        <c:ser>
          <c:idx val="3"/>
          <c:order val="2"/>
          <c:tx>
            <c:strRef>
              <c:f>'WL Monitoring'!$H$3</c:f>
              <c:strCache>
                <c:ptCount val="1"/>
                <c:pt idx="0">
                  <c:v>GW25-01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'WL Monitoring'!$A$9:$A$14</c:f>
              <c:numCache>
                <c:formatCode>dd/mm/yy;@</c:formatCode>
                <c:ptCount val="6"/>
                <c:pt idx="0">
                  <c:v>44380</c:v>
                </c:pt>
                <c:pt idx="1">
                  <c:v>44409</c:v>
                </c:pt>
                <c:pt idx="2">
                  <c:v>44545</c:v>
                </c:pt>
                <c:pt idx="3">
                  <c:v>44566</c:v>
                </c:pt>
                <c:pt idx="4">
                  <c:v>45873</c:v>
                </c:pt>
                <c:pt idx="5">
                  <c:v>45925</c:v>
                </c:pt>
              </c:numCache>
            </c:numRef>
          </c:cat>
          <c:val>
            <c:numRef>
              <c:f>'WL Monitoring'!$I$9:$I$15</c:f>
              <c:numCache>
                <c:formatCode>General</c:formatCode>
                <c:ptCount val="7"/>
                <c:pt idx="5" formatCode="0.00">
                  <c:v>32.61</c:v>
                </c:pt>
                <c:pt idx="6" formatCode="0.00">
                  <c:v>32.61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20-465D-AD6F-DFD6A364BE9A}"/>
            </c:ext>
          </c:extLst>
        </c:ser>
        <c:ser>
          <c:idx val="4"/>
          <c:order val="3"/>
          <c:tx>
            <c:strRef>
              <c:f>'WL Monitoring'!$K$3</c:f>
              <c:strCache>
                <c:ptCount val="1"/>
                <c:pt idx="0">
                  <c:v>GW25-02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'WL Monitoring'!$A$9:$A$14</c:f>
              <c:numCache>
                <c:formatCode>dd/mm/yy;@</c:formatCode>
                <c:ptCount val="6"/>
                <c:pt idx="0">
                  <c:v>44380</c:v>
                </c:pt>
                <c:pt idx="1">
                  <c:v>44409</c:v>
                </c:pt>
                <c:pt idx="2">
                  <c:v>44545</c:v>
                </c:pt>
                <c:pt idx="3">
                  <c:v>44566</c:v>
                </c:pt>
                <c:pt idx="4">
                  <c:v>45873</c:v>
                </c:pt>
                <c:pt idx="5">
                  <c:v>45925</c:v>
                </c:pt>
              </c:numCache>
            </c:numRef>
          </c:cat>
          <c:val>
            <c:numRef>
              <c:f>'WL Monitoring'!$L$9:$L$15</c:f>
              <c:numCache>
                <c:formatCode>General</c:formatCode>
                <c:ptCount val="7"/>
                <c:pt idx="5" formatCode="0.00">
                  <c:v>33.46</c:v>
                </c:pt>
                <c:pt idx="6" formatCode="0.00">
                  <c:v>33.46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20-465D-AD6F-DFD6A364BE9A}"/>
            </c:ext>
          </c:extLst>
        </c:ser>
        <c:ser>
          <c:idx val="5"/>
          <c:order val="4"/>
          <c:tx>
            <c:strRef>
              <c:f>'WL Monitoring'!$N$3</c:f>
              <c:strCache>
                <c:ptCount val="1"/>
                <c:pt idx="0">
                  <c:v>GW25-03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'WL Monitoring'!$A$9:$A$14</c:f>
              <c:numCache>
                <c:formatCode>dd/mm/yy;@</c:formatCode>
                <c:ptCount val="6"/>
                <c:pt idx="0">
                  <c:v>44380</c:v>
                </c:pt>
                <c:pt idx="1">
                  <c:v>44409</c:v>
                </c:pt>
                <c:pt idx="2">
                  <c:v>44545</c:v>
                </c:pt>
                <c:pt idx="3">
                  <c:v>44566</c:v>
                </c:pt>
                <c:pt idx="4">
                  <c:v>45873</c:v>
                </c:pt>
                <c:pt idx="5">
                  <c:v>45925</c:v>
                </c:pt>
              </c:numCache>
            </c:numRef>
          </c:cat>
          <c:val>
            <c:numRef>
              <c:f>'WL Monitoring'!$O$9:$O$15</c:f>
              <c:numCache>
                <c:formatCode>General</c:formatCode>
                <c:ptCount val="7"/>
                <c:pt idx="5" formatCode="0.00">
                  <c:v>34.83</c:v>
                </c:pt>
                <c:pt idx="6" formatCode="0.00">
                  <c:v>34.83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20-465D-AD6F-DFD6A364BE9A}"/>
            </c:ext>
          </c:extLst>
        </c:ser>
        <c:ser>
          <c:idx val="6"/>
          <c:order val="5"/>
          <c:tx>
            <c:strRef>
              <c:f>'WL Monitoring'!$Q$3</c:f>
              <c:strCache>
                <c:ptCount val="1"/>
                <c:pt idx="0">
                  <c:v>GW25-04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'WL Monitoring'!$A$9:$A$14</c:f>
              <c:numCache>
                <c:formatCode>dd/mm/yy;@</c:formatCode>
                <c:ptCount val="6"/>
                <c:pt idx="0">
                  <c:v>44380</c:v>
                </c:pt>
                <c:pt idx="1">
                  <c:v>44409</c:v>
                </c:pt>
                <c:pt idx="2">
                  <c:v>44545</c:v>
                </c:pt>
                <c:pt idx="3">
                  <c:v>44566</c:v>
                </c:pt>
                <c:pt idx="4">
                  <c:v>45873</c:v>
                </c:pt>
                <c:pt idx="5">
                  <c:v>45925</c:v>
                </c:pt>
              </c:numCache>
            </c:numRef>
          </c:cat>
          <c:val>
            <c:numRef>
              <c:f>'WL Monitoring'!$R$9:$R$15</c:f>
              <c:numCache>
                <c:formatCode>General</c:formatCode>
                <c:ptCount val="7"/>
                <c:pt idx="5" formatCode="0.00">
                  <c:v>35.6</c:v>
                </c:pt>
                <c:pt idx="6" formatCode="0.00">
                  <c:v>35.72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20-465D-AD6F-DFD6A364BE9A}"/>
            </c:ext>
          </c:extLst>
        </c:ser>
        <c:ser>
          <c:idx val="7"/>
          <c:order val="6"/>
          <c:tx>
            <c:strRef>
              <c:f>'WL Monitoring'!$T$3</c:f>
              <c:strCache>
                <c:ptCount val="1"/>
                <c:pt idx="0">
                  <c:v>GW25-05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'WL Monitoring'!$A$9:$A$14</c:f>
              <c:numCache>
                <c:formatCode>dd/mm/yy;@</c:formatCode>
                <c:ptCount val="6"/>
                <c:pt idx="0">
                  <c:v>44380</c:v>
                </c:pt>
                <c:pt idx="1">
                  <c:v>44409</c:v>
                </c:pt>
                <c:pt idx="2">
                  <c:v>44545</c:v>
                </c:pt>
                <c:pt idx="3">
                  <c:v>44566</c:v>
                </c:pt>
                <c:pt idx="4">
                  <c:v>45873</c:v>
                </c:pt>
                <c:pt idx="5">
                  <c:v>45925</c:v>
                </c:pt>
              </c:numCache>
            </c:numRef>
          </c:cat>
          <c:val>
            <c:numRef>
              <c:f>'WL Monitoring'!$U$9:$U$15</c:f>
              <c:numCache>
                <c:formatCode>General</c:formatCode>
                <c:ptCount val="7"/>
                <c:pt idx="5" formatCode="0.00">
                  <c:v>32.1</c:v>
                </c:pt>
                <c:pt idx="6" formatCode="0.00">
                  <c:v>32.11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20-465D-AD6F-DFD6A364BE9A}"/>
            </c:ext>
          </c:extLst>
        </c:ser>
        <c:ser>
          <c:idx val="8"/>
          <c:order val="7"/>
          <c:tx>
            <c:strRef>
              <c:f>'WL Monitoring'!$W$3</c:f>
              <c:strCache>
                <c:ptCount val="1"/>
                <c:pt idx="0">
                  <c:v>GW25-06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'WL Monitoring'!$A$9:$A$14</c:f>
              <c:numCache>
                <c:formatCode>dd/mm/yy;@</c:formatCode>
                <c:ptCount val="6"/>
                <c:pt idx="0">
                  <c:v>44380</c:v>
                </c:pt>
                <c:pt idx="1">
                  <c:v>44409</c:v>
                </c:pt>
                <c:pt idx="2">
                  <c:v>44545</c:v>
                </c:pt>
                <c:pt idx="3">
                  <c:v>44566</c:v>
                </c:pt>
                <c:pt idx="4">
                  <c:v>45873</c:v>
                </c:pt>
                <c:pt idx="5">
                  <c:v>45925</c:v>
                </c:pt>
              </c:numCache>
            </c:numRef>
          </c:cat>
          <c:val>
            <c:numRef>
              <c:f>'WL Monitoring'!$X$9:$X$15</c:f>
              <c:numCache>
                <c:formatCode>General</c:formatCode>
                <c:ptCount val="7"/>
                <c:pt idx="5" formatCode="0.00">
                  <c:v>34.46</c:v>
                </c:pt>
                <c:pt idx="6" formatCode="0.00">
                  <c:v>34.449999999999996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520-465D-AD6F-DFD6A364B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471296"/>
        <c:axId val="1237470336"/>
      </c:lineChart>
      <c:dateAx>
        <c:axId val="1237471296"/>
        <c:scaling>
          <c:orientation val="minMax"/>
          <c:max val="45986"/>
          <c:min val="4419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470336"/>
        <c:crosses val="autoZero"/>
        <c:auto val="1"/>
        <c:lblOffset val="100"/>
        <c:baseTimeUnit val="days"/>
        <c:majorUnit val="6"/>
        <c:majorTimeUnit val="months"/>
        <c:minorUnit val="4"/>
        <c:minorTimeUnit val="months"/>
      </c:dateAx>
      <c:valAx>
        <c:axId val="123747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Water Level (mAOD)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471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7716042536937"/>
          <c:y val="0.14893459050965338"/>
          <c:w val="0.11017362266336427"/>
          <c:h val="0.761569991152168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F96A29-8D9F-44AC-815D-D70ABC0AD990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17</xdr:row>
      <xdr:rowOff>142875</xdr:rowOff>
    </xdr:from>
    <xdr:to>
      <xdr:col>8</xdr:col>
      <xdr:colOff>782290</xdr:colOff>
      <xdr:row>49</xdr:row>
      <xdr:rowOff>156983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8F828E-ADAC-9B2C-214B-B6B9CB3D6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3762375"/>
          <a:ext cx="8849965" cy="6110108"/>
        </a:xfrm>
        <a:prstGeom prst="rect">
          <a:avLst/>
        </a:prstGeom>
      </xdr:spPr>
    </xdr:pic>
    <xdr:clientData/>
  </xdr:twoCellAnchor>
  <xdr:twoCellAnchor editAs="oneCell">
    <xdr:from>
      <xdr:col>9</xdr:col>
      <xdr:colOff>339257</xdr:colOff>
      <xdr:row>18</xdr:row>
      <xdr:rowOff>16810</xdr:rowOff>
    </xdr:from>
    <xdr:to>
      <xdr:col>21</xdr:col>
      <xdr:colOff>190737</xdr:colOff>
      <xdr:row>49</xdr:row>
      <xdr:rowOff>25056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4BC7F2-6CCB-714A-21D0-FCA13491A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686" t="5548"/>
        <a:stretch>
          <a:fillRect/>
        </a:stretch>
      </xdr:blipFill>
      <xdr:spPr>
        <a:xfrm>
          <a:off x="9730907" y="5198410"/>
          <a:ext cx="7166680" cy="5913746"/>
        </a:xfrm>
        <a:prstGeom prst="rect">
          <a:avLst/>
        </a:prstGeom>
      </xdr:spPr>
    </xdr:pic>
    <xdr:clientData/>
  </xdr:twoCellAnchor>
  <xdr:twoCellAnchor>
    <xdr:from>
      <xdr:col>15</xdr:col>
      <xdr:colOff>381000</xdr:colOff>
      <xdr:row>28</xdr:row>
      <xdr:rowOff>129885</xdr:rowOff>
    </xdr:from>
    <xdr:to>
      <xdr:col>16</xdr:col>
      <xdr:colOff>432954</xdr:colOff>
      <xdr:row>32</xdr:row>
      <xdr:rowOff>8658</xdr:rowOff>
    </xdr:to>
    <xdr:sp macro="" textlink="">
      <xdr:nvSpPr>
        <xdr:cNvPr id="2" name="Multiplication Sign 1">
          <a:extLst>
            <a:ext uri="{FF2B5EF4-FFF2-40B4-BE49-F238E27FC236}">
              <a16:creationId xmlns:a16="http://schemas.microsoft.com/office/drawing/2014/main" id="{9EF4E077-7B8D-E208-4D47-2389D93D10C9}"/>
            </a:ext>
          </a:extLst>
        </xdr:cNvPr>
        <xdr:cNvSpPr/>
      </xdr:nvSpPr>
      <xdr:spPr>
        <a:xfrm>
          <a:off x="13412932" y="7238999"/>
          <a:ext cx="658090" cy="640773"/>
        </a:xfrm>
        <a:prstGeom prst="mathMultiply">
          <a:avLst>
            <a:gd name="adj1" fmla="val 16763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137583</xdr:colOff>
      <xdr:row>23</xdr:row>
      <xdr:rowOff>127000</xdr:rowOff>
    </xdr:from>
    <xdr:to>
      <xdr:col>30</xdr:col>
      <xdr:colOff>497416</xdr:colOff>
      <xdr:row>33</xdr:row>
      <xdr:rowOff>169334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53D95-F19E-81AA-26C4-2E958216F602}"/>
            </a:ext>
          </a:extLst>
        </xdr:cNvPr>
        <xdr:cNvSpPr txBox="1"/>
      </xdr:nvSpPr>
      <xdr:spPr>
        <a:xfrm>
          <a:off x="16457083" y="5789083"/>
          <a:ext cx="2127250" cy="1947334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600"/>
            <a:t>REF EA BEING INFORMED</a:t>
          </a:r>
        </a:p>
        <a:p>
          <a:pPr algn="ctr"/>
          <a:endParaRPr lang="en-GB" sz="1600"/>
        </a:p>
        <a:p>
          <a:pPr algn="ctr"/>
          <a:r>
            <a:rPr lang="en-GB" sz="1600"/>
            <a:t>MAC</a:t>
          </a:r>
          <a:r>
            <a:rPr lang="en-GB" sz="1600" baseline="0"/>
            <a:t> AND GRAEME WILL PROVIDE ME WITH THE CONTACT DETAILS</a:t>
          </a:r>
          <a:endParaRPr lang="en-GB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911" cy="60459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846EE1-9BB0-FD99-F586-041127B951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23</xdr:row>
      <xdr:rowOff>123826</xdr:rowOff>
    </xdr:from>
    <xdr:to>
      <xdr:col>17</xdr:col>
      <xdr:colOff>247650</xdr:colOff>
      <xdr:row>31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84459C-5D91-0B29-7B74-9EEFA39BA6C3}"/>
            </a:ext>
          </a:extLst>
        </xdr:cNvPr>
        <xdr:cNvSpPr txBox="1"/>
      </xdr:nvSpPr>
      <xdr:spPr>
        <a:xfrm>
          <a:off x="1314450" y="5029201"/>
          <a:ext cx="13430250" cy="14097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 b="1"/>
            <a:t>THIS IS THE NORMAL</a:t>
          </a:r>
          <a:r>
            <a:rPr lang="en-GB" sz="2400" b="1" baseline="0"/>
            <a:t> AMOUNT OF TESTING TO BE CARRIED OUT</a:t>
          </a:r>
          <a:endParaRPr lang="en-GB" sz="24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22</xdr:row>
      <xdr:rowOff>38100</xdr:rowOff>
    </xdr:from>
    <xdr:to>
      <xdr:col>14</xdr:col>
      <xdr:colOff>142875</xdr:colOff>
      <xdr:row>40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D34759-DEC1-CE79-751D-531C37E9D055}"/>
            </a:ext>
          </a:extLst>
        </xdr:cNvPr>
        <xdr:cNvSpPr txBox="1"/>
      </xdr:nvSpPr>
      <xdr:spPr>
        <a:xfrm>
          <a:off x="7067550" y="3895725"/>
          <a:ext cx="2733675" cy="2600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/>
            <a:t>NEED TO SET UP SGV &amp;</a:t>
          </a:r>
          <a:r>
            <a:rPr lang="en-GB" sz="2400" baseline="0"/>
            <a:t> EMAILED BETH TO CHECK THE RESULTS</a:t>
          </a:r>
          <a:endParaRPr lang="en-GB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vmlDrawing" Target="../drawings/vmlDrawing3.v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DA65-8D77-4043-A3B9-E1CB7AC1AB86}">
  <dimension ref="B3:E59"/>
  <sheetViews>
    <sheetView tabSelected="1" workbookViewId="0">
      <selection activeCell="B3" sqref="B3:C3"/>
    </sheetView>
  </sheetViews>
  <sheetFormatPr defaultRowHeight="15" x14ac:dyDescent="0.25"/>
  <cols>
    <col min="2" max="2" width="3" bestFit="1" customWidth="1"/>
    <col min="3" max="3" width="98.28515625" bestFit="1" customWidth="1"/>
  </cols>
  <sheetData>
    <row r="3" spans="2:5" ht="18.75" x14ac:dyDescent="0.3">
      <c r="B3" s="147" t="s">
        <v>46</v>
      </c>
      <c r="C3" s="147"/>
    </row>
    <row r="4" spans="2:5" ht="15.75" x14ac:dyDescent="0.25">
      <c r="B4" s="32">
        <v>1</v>
      </c>
      <c r="C4" s="33" t="s">
        <v>47</v>
      </c>
    </row>
    <row r="5" spans="2:5" x14ac:dyDescent="0.25">
      <c r="B5" s="32">
        <v>2</v>
      </c>
      <c r="C5" s="3" t="s">
        <v>48</v>
      </c>
    </row>
    <row r="6" spans="2:5" x14ac:dyDescent="0.25">
      <c r="B6" s="32">
        <v>3</v>
      </c>
      <c r="C6" s="3" t="s">
        <v>49</v>
      </c>
    </row>
    <row r="7" spans="2:5" x14ac:dyDescent="0.25">
      <c r="B7" s="32">
        <v>4</v>
      </c>
      <c r="C7" s="3" t="s">
        <v>50</v>
      </c>
    </row>
    <row r="8" spans="2:5" x14ac:dyDescent="0.25">
      <c r="B8" s="32">
        <v>5</v>
      </c>
      <c r="C8" s="3" t="s">
        <v>51</v>
      </c>
    </row>
    <row r="9" spans="2:5" x14ac:dyDescent="0.25">
      <c r="B9" s="32">
        <v>6</v>
      </c>
      <c r="C9" s="3" t="s">
        <v>52</v>
      </c>
    </row>
    <row r="10" spans="2:5" x14ac:dyDescent="0.25">
      <c r="B10" s="32">
        <v>7</v>
      </c>
      <c r="C10" s="3" t="s">
        <v>53</v>
      </c>
      <c r="E10" s="31"/>
    </row>
    <row r="11" spans="2:5" x14ac:dyDescent="0.25">
      <c r="B11" s="32">
        <v>8</v>
      </c>
      <c r="C11" s="3" t="s">
        <v>54</v>
      </c>
    </row>
    <row r="12" spans="2:5" x14ac:dyDescent="0.25">
      <c r="B12" s="32">
        <v>9</v>
      </c>
      <c r="C12" s="3" t="s">
        <v>55</v>
      </c>
    </row>
    <row r="13" spans="2:5" x14ac:dyDescent="0.25">
      <c r="B13" s="32">
        <v>10</v>
      </c>
      <c r="C13" s="3" t="s">
        <v>56</v>
      </c>
    </row>
    <row r="14" spans="2:5" x14ac:dyDescent="0.25">
      <c r="B14" s="32">
        <v>11</v>
      </c>
      <c r="C14" s="3" t="s">
        <v>57</v>
      </c>
    </row>
    <row r="15" spans="2:5" x14ac:dyDescent="0.25">
      <c r="B15" s="32">
        <v>12</v>
      </c>
      <c r="C15" s="3" t="s">
        <v>58</v>
      </c>
    </row>
    <row r="16" spans="2:5" x14ac:dyDescent="0.25">
      <c r="B16" s="32">
        <v>13</v>
      </c>
      <c r="C16" s="3" t="s">
        <v>59</v>
      </c>
    </row>
    <row r="17" spans="2:3" x14ac:dyDescent="0.25">
      <c r="B17" s="32">
        <v>14</v>
      </c>
      <c r="C17" s="3" t="s">
        <v>60</v>
      </c>
    </row>
    <row r="18" spans="2:3" x14ac:dyDescent="0.25">
      <c r="B18" s="32">
        <v>15</v>
      </c>
      <c r="C18" s="3" t="s">
        <v>61</v>
      </c>
    </row>
    <row r="19" spans="2:3" x14ac:dyDescent="0.25">
      <c r="B19" s="32">
        <v>16</v>
      </c>
      <c r="C19" s="3" t="s">
        <v>62</v>
      </c>
    </row>
    <row r="20" spans="2:3" x14ac:dyDescent="0.25">
      <c r="B20" s="32">
        <v>17</v>
      </c>
      <c r="C20" s="3" t="s">
        <v>63</v>
      </c>
    </row>
    <row r="21" spans="2:3" x14ac:dyDescent="0.25">
      <c r="B21" s="32">
        <v>18</v>
      </c>
      <c r="C21" s="3" t="s">
        <v>64</v>
      </c>
    </row>
    <row r="22" spans="2:3" x14ac:dyDescent="0.25">
      <c r="B22" s="32">
        <v>19</v>
      </c>
      <c r="C22" s="3"/>
    </row>
    <row r="23" spans="2:3" ht="15.75" x14ac:dyDescent="0.25">
      <c r="B23" s="32">
        <v>20</v>
      </c>
      <c r="C23" s="33" t="s">
        <v>65</v>
      </c>
    </row>
    <row r="24" spans="2:3" x14ac:dyDescent="0.25">
      <c r="B24" s="32">
        <v>21</v>
      </c>
      <c r="C24" s="3" t="s">
        <v>66</v>
      </c>
    </row>
    <row r="25" spans="2:3" x14ac:dyDescent="0.25">
      <c r="B25" s="32">
        <v>22</v>
      </c>
      <c r="C25" s="3" t="s">
        <v>67</v>
      </c>
    </row>
    <row r="26" spans="2:3" x14ac:dyDescent="0.25">
      <c r="B26" s="32">
        <v>23</v>
      </c>
      <c r="C26" s="3" t="s">
        <v>68</v>
      </c>
    </row>
    <row r="27" spans="2:3" x14ac:dyDescent="0.25">
      <c r="B27" s="32">
        <v>24</v>
      </c>
      <c r="C27" s="3" t="s">
        <v>69</v>
      </c>
    </row>
    <row r="28" spans="2:3" x14ac:dyDescent="0.25">
      <c r="B28" s="32">
        <v>25</v>
      </c>
      <c r="C28" s="3"/>
    </row>
    <row r="29" spans="2:3" ht="15.75" x14ac:dyDescent="0.25">
      <c r="B29" s="32">
        <v>26</v>
      </c>
      <c r="C29" s="33" t="s">
        <v>70</v>
      </c>
    </row>
    <row r="30" spans="2:3" x14ac:dyDescent="0.25">
      <c r="B30" s="32">
        <v>27</v>
      </c>
      <c r="C30" s="3" t="s">
        <v>71</v>
      </c>
    </row>
    <row r="31" spans="2:3" x14ac:dyDescent="0.25">
      <c r="B31" s="32">
        <v>28</v>
      </c>
      <c r="C31" s="3" t="s">
        <v>72</v>
      </c>
    </row>
    <row r="32" spans="2:3" x14ac:dyDescent="0.25">
      <c r="B32" s="32">
        <v>29</v>
      </c>
      <c r="C32" s="3" t="s">
        <v>73</v>
      </c>
    </row>
    <row r="33" spans="2:3" x14ac:dyDescent="0.25">
      <c r="B33" s="32">
        <v>30</v>
      </c>
      <c r="C33" s="3"/>
    </row>
    <row r="36" spans="2:3" ht="18.75" x14ac:dyDescent="0.3">
      <c r="B36" s="147" t="s">
        <v>74</v>
      </c>
      <c r="C36" s="147"/>
    </row>
    <row r="37" spans="2:3" x14ac:dyDescent="0.25">
      <c r="B37" s="32">
        <v>1</v>
      </c>
      <c r="C37" s="3" t="s">
        <v>75</v>
      </c>
    </row>
    <row r="38" spans="2:3" x14ac:dyDescent="0.25">
      <c r="B38" s="32">
        <v>2</v>
      </c>
      <c r="C38" s="3" t="s">
        <v>76</v>
      </c>
    </row>
    <row r="39" spans="2:3" x14ac:dyDescent="0.25">
      <c r="B39" s="32">
        <v>3</v>
      </c>
      <c r="C39" s="3" t="s">
        <v>77</v>
      </c>
    </row>
    <row r="40" spans="2:3" x14ac:dyDescent="0.25">
      <c r="B40" s="32">
        <v>4</v>
      </c>
      <c r="C40" s="3" t="s">
        <v>78</v>
      </c>
    </row>
    <row r="41" spans="2:3" x14ac:dyDescent="0.25">
      <c r="B41" s="32">
        <v>5</v>
      </c>
      <c r="C41" s="3"/>
    </row>
    <row r="44" spans="2:3" ht="18.75" x14ac:dyDescent="0.3">
      <c r="B44" s="147" t="s">
        <v>79</v>
      </c>
      <c r="C44" s="147"/>
    </row>
    <row r="45" spans="2:3" x14ac:dyDescent="0.25">
      <c r="B45" s="32">
        <v>1</v>
      </c>
      <c r="C45" s="3" t="s">
        <v>48</v>
      </c>
    </row>
    <row r="46" spans="2:3" x14ac:dyDescent="0.25">
      <c r="B46" s="32">
        <v>2</v>
      </c>
      <c r="C46" s="3" t="s">
        <v>49</v>
      </c>
    </row>
    <row r="47" spans="2:3" x14ac:dyDescent="0.25">
      <c r="B47" s="32">
        <v>3</v>
      </c>
      <c r="C47" s="3" t="s">
        <v>50</v>
      </c>
    </row>
    <row r="48" spans="2:3" x14ac:dyDescent="0.25">
      <c r="B48" s="32">
        <v>4</v>
      </c>
      <c r="C48" s="3" t="s">
        <v>80</v>
      </c>
    </row>
    <row r="49" spans="2:3" x14ac:dyDescent="0.25">
      <c r="B49" s="32">
        <v>5</v>
      </c>
      <c r="C49" s="3" t="s">
        <v>81</v>
      </c>
    </row>
    <row r="50" spans="2:3" x14ac:dyDescent="0.25">
      <c r="B50" s="32">
        <v>6</v>
      </c>
      <c r="C50" s="3"/>
    </row>
    <row r="53" spans="2:3" ht="18.75" x14ac:dyDescent="0.3">
      <c r="B53" s="147" t="s">
        <v>82</v>
      </c>
      <c r="C53" s="147"/>
    </row>
    <row r="54" spans="2:3" x14ac:dyDescent="0.25">
      <c r="B54" s="32">
        <v>1</v>
      </c>
      <c r="C54" s="3" t="s">
        <v>83</v>
      </c>
    </row>
    <row r="55" spans="2:3" x14ac:dyDescent="0.25">
      <c r="B55" s="32">
        <v>2</v>
      </c>
      <c r="C55" s="3" t="s">
        <v>84</v>
      </c>
    </row>
    <row r="56" spans="2:3" x14ac:dyDescent="0.25">
      <c r="B56" s="32">
        <v>3</v>
      </c>
      <c r="C56" s="3" t="s">
        <v>85</v>
      </c>
    </row>
    <row r="57" spans="2:3" x14ac:dyDescent="0.25">
      <c r="B57" s="32">
        <v>4</v>
      </c>
      <c r="C57" s="3" t="s">
        <v>86</v>
      </c>
    </row>
    <row r="58" spans="2:3" x14ac:dyDescent="0.25">
      <c r="B58" s="32">
        <v>5</v>
      </c>
      <c r="C58" s="3" t="s">
        <v>87</v>
      </c>
    </row>
    <row r="59" spans="2:3" x14ac:dyDescent="0.25">
      <c r="B59" s="32">
        <v>6</v>
      </c>
      <c r="C59" s="3" t="s">
        <v>88</v>
      </c>
    </row>
  </sheetData>
  <mergeCells count="4">
    <mergeCell ref="B53:C53"/>
    <mergeCell ref="B3:C3"/>
    <mergeCell ref="B44:C44"/>
    <mergeCell ref="B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0A81-2C5F-472A-9518-215B92D5E3CC}">
  <sheetPr>
    <pageSetUpPr fitToPage="1"/>
  </sheetPr>
  <dimension ref="B5:O16"/>
  <sheetViews>
    <sheetView topLeftCell="A21" workbookViewId="0">
      <selection activeCell="P9" sqref="P9"/>
    </sheetView>
  </sheetViews>
  <sheetFormatPr defaultRowHeight="15" x14ac:dyDescent="0.25"/>
  <cols>
    <col min="2" max="2" width="15" customWidth="1"/>
    <col min="3" max="3" width="25.85546875" customWidth="1"/>
    <col min="4" max="5" width="17.140625" customWidth="1"/>
    <col min="6" max="7" width="13.140625" customWidth="1"/>
    <col min="8" max="8" width="18.140625" customWidth="1"/>
    <col min="9" max="9" width="12.140625" customWidth="1"/>
  </cols>
  <sheetData>
    <row r="5" spans="2:15" ht="25.5" x14ac:dyDescent="0.35">
      <c r="B5" s="15" t="s">
        <v>0</v>
      </c>
      <c r="C5" s="4"/>
      <c r="D5" s="4"/>
      <c r="E5" s="4"/>
      <c r="F5" s="4"/>
      <c r="G5" s="4"/>
      <c r="H5" s="4"/>
      <c r="I5" s="4"/>
    </row>
    <row r="6" spans="2:15" ht="15.75" thickBot="1" x14ac:dyDescent="0.3">
      <c r="B6" s="4"/>
      <c r="C6" s="4"/>
      <c r="D6" s="4"/>
      <c r="E6" s="4"/>
      <c r="F6" s="4"/>
      <c r="G6" s="4"/>
      <c r="H6" s="4"/>
      <c r="I6" s="4"/>
    </row>
    <row r="7" spans="2:15" ht="45.75" thickBot="1" x14ac:dyDescent="0.3">
      <c r="B7" s="16" t="s">
        <v>7</v>
      </c>
      <c r="C7" s="17" t="s">
        <v>10</v>
      </c>
      <c r="D7" s="16" t="s">
        <v>9</v>
      </c>
      <c r="E7" s="17" t="s">
        <v>8</v>
      </c>
      <c r="F7" s="16" t="s">
        <v>12</v>
      </c>
      <c r="G7" s="17" t="s">
        <v>13</v>
      </c>
      <c r="H7" s="16" t="s">
        <v>14</v>
      </c>
      <c r="I7" s="16" t="s">
        <v>11</v>
      </c>
    </row>
    <row r="8" spans="2:15" ht="27" customHeight="1" x14ac:dyDescent="0.25">
      <c r="B8" s="18" t="s">
        <v>1</v>
      </c>
      <c r="C8" s="19" t="s">
        <v>132</v>
      </c>
      <c r="D8" s="20">
        <v>612155</v>
      </c>
      <c r="E8" s="20">
        <v>240443</v>
      </c>
      <c r="F8" s="20">
        <v>34.997999999999998</v>
      </c>
      <c r="G8" s="20">
        <v>35.427</v>
      </c>
      <c r="H8" s="20">
        <v>8.35</v>
      </c>
      <c r="I8" s="21">
        <f>G8-H8</f>
        <v>27.076999999999998</v>
      </c>
      <c r="L8" s="51"/>
    </row>
    <row r="9" spans="2:15" ht="27" customHeight="1" x14ac:dyDescent="0.25">
      <c r="B9" s="22" t="s">
        <v>2</v>
      </c>
      <c r="C9" s="23" t="s">
        <v>131</v>
      </c>
      <c r="D9" s="24">
        <v>611950</v>
      </c>
      <c r="E9" s="24">
        <v>240286</v>
      </c>
      <c r="F9" s="24">
        <v>42.436</v>
      </c>
      <c r="G9" s="24">
        <v>42.947000000000003</v>
      </c>
      <c r="H9" s="24">
        <v>15.38</v>
      </c>
      <c r="I9" s="25">
        <f t="shared" ref="I9:I14" si="0">G9-H9</f>
        <v>27.567</v>
      </c>
      <c r="L9" s="51"/>
    </row>
    <row r="10" spans="2:15" ht="27" customHeight="1" x14ac:dyDescent="0.25">
      <c r="B10" s="22" t="s">
        <v>3</v>
      </c>
      <c r="C10" s="23" t="s">
        <v>134</v>
      </c>
      <c r="D10" s="24">
        <v>611464</v>
      </c>
      <c r="E10" s="24">
        <v>239968</v>
      </c>
      <c r="F10" s="24">
        <v>45.363999999999997</v>
      </c>
      <c r="G10" s="24">
        <v>45.829000000000001</v>
      </c>
      <c r="H10" s="24">
        <v>16.77</v>
      </c>
      <c r="I10" s="25">
        <f t="shared" si="0"/>
        <v>29.059000000000001</v>
      </c>
      <c r="L10" s="51"/>
    </row>
    <row r="11" spans="2:15" ht="27" customHeight="1" x14ac:dyDescent="0.25">
      <c r="B11" s="22" t="s">
        <v>4</v>
      </c>
      <c r="C11" s="23" t="s">
        <v>141</v>
      </c>
      <c r="D11" s="24">
        <v>611168</v>
      </c>
      <c r="E11" s="24">
        <v>239925</v>
      </c>
      <c r="F11" s="24">
        <v>45.725999999999999</v>
      </c>
      <c r="G11" s="24">
        <v>46.215000000000003</v>
      </c>
      <c r="H11" s="24">
        <v>16.61</v>
      </c>
      <c r="I11" s="25">
        <f t="shared" si="0"/>
        <v>29.605000000000004</v>
      </c>
      <c r="L11" s="51"/>
    </row>
    <row r="12" spans="2:15" ht="27" customHeight="1" x14ac:dyDescent="0.25">
      <c r="B12" s="22" t="s">
        <v>5</v>
      </c>
      <c r="C12" s="23" t="s">
        <v>133</v>
      </c>
      <c r="D12" s="24">
        <v>612186</v>
      </c>
      <c r="E12" s="24">
        <v>240773</v>
      </c>
      <c r="F12" s="24">
        <v>45.023000000000003</v>
      </c>
      <c r="G12" s="24">
        <v>45.612000000000002</v>
      </c>
      <c r="H12" s="24">
        <v>17.440000000000001</v>
      </c>
      <c r="I12" s="25">
        <f t="shared" si="0"/>
        <v>28.172000000000001</v>
      </c>
      <c r="L12" s="51"/>
    </row>
    <row r="13" spans="2:15" ht="27" customHeight="1" x14ac:dyDescent="0.25">
      <c r="B13" s="22" t="s">
        <v>6</v>
      </c>
      <c r="C13" s="23" t="s">
        <v>130</v>
      </c>
      <c r="D13" s="24">
        <v>611644</v>
      </c>
      <c r="E13" s="24">
        <v>240440</v>
      </c>
      <c r="F13" s="24">
        <v>41.255000000000003</v>
      </c>
      <c r="G13" s="24">
        <v>41.756999999999998</v>
      </c>
      <c r="H13" s="24">
        <v>13.38</v>
      </c>
      <c r="I13" s="25">
        <f t="shared" si="0"/>
        <v>28.376999999999995</v>
      </c>
      <c r="L13" s="51"/>
    </row>
    <row r="14" spans="2:15" ht="27" customHeight="1" x14ac:dyDescent="0.25">
      <c r="B14" s="22" t="s">
        <v>16</v>
      </c>
      <c r="C14" s="23" t="s">
        <v>135</v>
      </c>
      <c r="D14" s="24">
        <v>611774</v>
      </c>
      <c r="E14" s="24">
        <v>239991</v>
      </c>
      <c r="F14" s="24">
        <v>43.526000000000003</v>
      </c>
      <c r="G14" s="24">
        <f>F14+0.5</f>
        <v>44.026000000000003</v>
      </c>
      <c r="H14" s="24">
        <v>14.84</v>
      </c>
      <c r="I14" s="25">
        <f t="shared" si="0"/>
        <v>29.186000000000003</v>
      </c>
      <c r="L14" s="51"/>
    </row>
    <row r="15" spans="2:15" ht="27" customHeight="1" thickBot="1" x14ac:dyDescent="0.3">
      <c r="B15" s="26" t="s">
        <v>23</v>
      </c>
      <c r="C15" s="27" t="s">
        <v>136</v>
      </c>
      <c r="D15" s="28">
        <v>611761</v>
      </c>
      <c r="E15" s="28">
        <v>240506</v>
      </c>
      <c r="F15" s="28">
        <v>36.905000000000001</v>
      </c>
      <c r="G15" s="28">
        <f>F15+0.5</f>
        <v>37.405000000000001</v>
      </c>
      <c r="H15" s="28">
        <v>8.4700000000000006</v>
      </c>
      <c r="I15" s="29">
        <f>G15-H15</f>
        <v>28.935000000000002</v>
      </c>
      <c r="J15" s="148" t="s">
        <v>196</v>
      </c>
      <c r="K15" s="149"/>
      <c r="L15" s="149"/>
      <c r="M15" s="149"/>
      <c r="N15" s="149"/>
      <c r="O15" s="149"/>
    </row>
    <row r="16" spans="2:15" x14ac:dyDescent="0.25">
      <c r="B16" s="1"/>
      <c r="C16" s="1"/>
      <c r="H16" s="1"/>
    </row>
  </sheetData>
  <customSheetViews>
    <customSheetView guid="{B71984EF-682D-4622-A6DE-6345E379C62A}" showPageBreaks="1" fitToPage="1" printArea="1">
      <pageMargins left="0.7" right="0.7" top="0.75" bottom="0.75" header="0.3" footer="0.3"/>
      <pageSetup paperSize="9" fitToHeight="0" orientation="landscape" horizontalDpi="1200" verticalDpi="1200" r:id="rId1"/>
      <headerFooter>
        <oddFooter>&amp;R&amp;G</oddFooter>
      </headerFooter>
    </customSheetView>
    <customSheetView guid="{2C783CEE-85A0-4490-BF31-62D4B4082FD8}" scale="70" showPageBreaks="1" fitToPage="1" printArea="1">
      <selection activeCell="H7" sqref="H7"/>
      <pageMargins left="0.7" right="0.7" top="0.75" bottom="0.75" header="0.3" footer="0.3"/>
      <pageSetup paperSize="9" fitToHeight="0" orientation="landscape" horizontalDpi="1200" verticalDpi="1200" r:id="rId2"/>
      <headerFooter>
        <oddFooter>&amp;R&amp;G</oddFooter>
      </headerFooter>
    </customSheetView>
  </customSheetViews>
  <mergeCells count="1">
    <mergeCell ref="J15:O15"/>
  </mergeCells>
  <phoneticPr fontId="1" type="noConversion"/>
  <pageMargins left="0.7" right="0.7" top="0.75" bottom="0.75" header="0.3" footer="0.3"/>
  <pageSetup paperSize="8" scale="75" orientation="landscape" horizontalDpi="1200" verticalDpi="1200" r:id="rId3"/>
  <headerFooter>
    <oddFooter>&amp;R&amp;G</oddFoot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AC80-300A-4973-9931-FDE0D4EB6DA0}">
  <sheetPr>
    <pageSetUpPr fitToPage="1"/>
  </sheetPr>
  <dimension ref="A1:AF45"/>
  <sheetViews>
    <sheetView zoomScale="90" zoomScaleNormal="90" workbookViewId="0">
      <selection activeCell="E22" sqref="E22:G22"/>
    </sheetView>
  </sheetViews>
  <sheetFormatPr defaultRowHeight="15" x14ac:dyDescent="0.25"/>
  <cols>
    <col min="1" max="1" width="21.85546875" style="31" customWidth="1"/>
    <col min="3" max="3" width="10" customWidth="1"/>
    <col min="4" max="4" width="6.140625" bestFit="1" customWidth="1"/>
    <col min="7" max="7" width="6.140625" bestFit="1" customWidth="1"/>
    <col min="10" max="10" width="6.140625" bestFit="1" customWidth="1"/>
    <col min="13" max="13" width="6.140625" bestFit="1" customWidth="1"/>
    <col min="14" max="15" width="9" customWidth="1"/>
    <col min="16" max="16" width="7.5703125" customWidth="1"/>
    <col min="19" max="19" width="8.42578125" customWidth="1"/>
    <col min="22" max="22" width="8" customWidth="1"/>
    <col min="25" max="26" width="8.5703125" customWidth="1"/>
    <col min="28" max="28" width="8.7109375" customWidth="1"/>
    <col min="29" max="29" width="8.5703125" customWidth="1"/>
    <col min="32" max="32" width="8.5703125" customWidth="1"/>
  </cols>
  <sheetData>
    <row r="1" spans="1:32" ht="20.25" x14ac:dyDescent="0.3">
      <c r="A1" s="36" t="s">
        <v>89</v>
      </c>
      <c r="B1" s="2"/>
      <c r="C1" s="2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AA1" s="4"/>
      <c r="AB1" s="4"/>
      <c r="AD1" s="4"/>
      <c r="AE1" s="4"/>
    </row>
    <row r="2" spans="1:32" ht="15.75" thickBot="1" x14ac:dyDescent="0.3">
      <c r="A2" s="3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AA2" s="4"/>
      <c r="AB2" s="4"/>
      <c r="AD2" s="4"/>
      <c r="AE2" s="4"/>
    </row>
    <row r="3" spans="1:32" x14ac:dyDescent="0.25">
      <c r="A3" s="113" t="s">
        <v>15</v>
      </c>
      <c r="B3" s="150" t="s">
        <v>16</v>
      </c>
      <c r="C3" s="151"/>
      <c r="D3" s="152"/>
      <c r="E3" s="150" t="s">
        <v>23</v>
      </c>
      <c r="F3" s="151"/>
      <c r="G3" s="152"/>
      <c r="H3" s="150" t="s">
        <v>1</v>
      </c>
      <c r="I3" s="151"/>
      <c r="J3" s="152"/>
      <c r="K3" s="150" t="s">
        <v>2</v>
      </c>
      <c r="L3" s="151"/>
      <c r="M3" s="152"/>
      <c r="N3" s="150" t="s">
        <v>3</v>
      </c>
      <c r="O3" s="151"/>
      <c r="P3" s="152"/>
      <c r="Q3" s="150" t="s">
        <v>4</v>
      </c>
      <c r="R3" s="151"/>
      <c r="S3" s="152"/>
      <c r="T3" s="150" t="s">
        <v>5</v>
      </c>
      <c r="U3" s="151"/>
      <c r="V3" s="152"/>
      <c r="W3" s="156" t="s">
        <v>6</v>
      </c>
      <c r="X3" s="157"/>
      <c r="Y3" s="158"/>
      <c r="AA3" s="156" t="s">
        <v>41</v>
      </c>
      <c r="AB3" s="157"/>
      <c r="AC3" s="158"/>
      <c r="AD3" s="156" t="s">
        <v>41</v>
      </c>
      <c r="AE3" s="157"/>
      <c r="AF3" s="158"/>
    </row>
    <row r="4" spans="1:32" ht="63" customHeight="1" x14ac:dyDescent="0.25">
      <c r="A4" s="114"/>
      <c r="B4" s="153" t="s">
        <v>24</v>
      </c>
      <c r="C4" s="154"/>
      <c r="D4" s="155"/>
      <c r="E4" s="153" t="s">
        <v>31</v>
      </c>
      <c r="F4" s="154"/>
      <c r="G4" s="155"/>
      <c r="H4" s="153" t="s">
        <v>25</v>
      </c>
      <c r="I4" s="154"/>
      <c r="J4" s="155"/>
      <c r="K4" s="153" t="s">
        <v>26</v>
      </c>
      <c r="L4" s="154"/>
      <c r="M4" s="155"/>
      <c r="N4" s="153" t="s">
        <v>27</v>
      </c>
      <c r="O4" s="154"/>
      <c r="P4" s="155"/>
      <c r="Q4" s="153" t="s">
        <v>28</v>
      </c>
      <c r="R4" s="154"/>
      <c r="S4" s="155"/>
      <c r="T4" s="153" t="s">
        <v>29</v>
      </c>
      <c r="U4" s="154"/>
      <c r="V4" s="155"/>
      <c r="W4" s="168" t="s">
        <v>30</v>
      </c>
      <c r="X4" s="169"/>
      <c r="Y4" s="170"/>
      <c r="AA4" s="159" t="s">
        <v>42</v>
      </c>
      <c r="AB4" s="160"/>
      <c r="AC4" s="161"/>
      <c r="AD4" s="159" t="s">
        <v>43</v>
      </c>
      <c r="AE4" s="160"/>
      <c r="AF4" s="161"/>
    </row>
    <row r="5" spans="1:32" x14ac:dyDescent="0.25">
      <c r="A5" s="115" t="s">
        <v>20</v>
      </c>
      <c r="B5" s="78"/>
      <c r="C5" s="5">
        <f>MIN(C9:C15)</f>
        <v>33.6</v>
      </c>
      <c r="D5" s="79"/>
      <c r="E5" s="78"/>
      <c r="F5" s="5">
        <f>MIN(F9:F15)</f>
        <v>33.93</v>
      </c>
      <c r="G5" s="99"/>
      <c r="H5" s="78"/>
      <c r="I5" s="5">
        <f>MIN(I9:I15)</f>
        <v>32.61</v>
      </c>
      <c r="J5" s="99"/>
      <c r="K5" s="78"/>
      <c r="L5" s="5">
        <f>MIN(L9:L15)</f>
        <v>33.46</v>
      </c>
      <c r="M5" s="99"/>
      <c r="N5" s="78"/>
      <c r="O5" s="5">
        <f>MIN(O9:O15)</f>
        <v>34.83</v>
      </c>
      <c r="P5" s="99"/>
      <c r="Q5" s="78"/>
      <c r="R5" s="5">
        <f>MIN(R9:R15)</f>
        <v>35.6</v>
      </c>
      <c r="S5" s="99"/>
      <c r="T5" s="78"/>
      <c r="U5" s="5">
        <f>MIN(U9:U15)</f>
        <v>32.1</v>
      </c>
      <c r="V5" s="99"/>
      <c r="W5" s="106"/>
      <c r="X5" s="6">
        <f>MIN(X9:X15)</f>
        <v>34.449999999999996</v>
      </c>
      <c r="Y5" s="107"/>
      <c r="AA5" s="162"/>
      <c r="AB5" s="163"/>
      <c r="AC5" s="164"/>
      <c r="AD5" s="162"/>
      <c r="AE5" s="163"/>
      <c r="AF5" s="164"/>
    </row>
    <row r="6" spans="1:32" x14ac:dyDescent="0.25">
      <c r="A6" s="115" t="s">
        <v>21</v>
      </c>
      <c r="B6" s="78"/>
      <c r="C6" s="5">
        <f>MAX(C9:C15)</f>
        <v>33.96</v>
      </c>
      <c r="D6" s="79"/>
      <c r="E6" s="78"/>
      <c r="F6" s="5">
        <f>MAX(F9:F15)</f>
        <v>34.239999999999995</v>
      </c>
      <c r="G6" s="99"/>
      <c r="H6" s="78"/>
      <c r="I6" s="5">
        <f>MAX(I9:I15)</f>
        <v>32.61</v>
      </c>
      <c r="J6" s="99"/>
      <c r="K6" s="78"/>
      <c r="L6" s="5">
        <f>MAX(L9:L15)</f>
        <v>33.46</v>
      </c>
      <c r="M6" s="99"/>
      <c r="N6" s="78"/>
      <c r="O6" s="5">
        <f>MAX(O9:O15)</f>
        <v>34.83</v>
      </c>
      <c r="P6" s="99"/>
      <c r="Q6" s="78"/>
      <c r="R6" s="5">
        <f>MAX(R9:R15)</f>
        <v>35.72</v>
      </c>
      <c r="S6" s="99"/>
      <c r="T6" s="78"/>
      <c r="U6" s="5">
        <f>MAX(U9:U15)</f>
        <v>32.11</v>
      </c>
      <c r="V6" s="99"/>
      <c r="W6" s="78"/>
      <c r="X6" s="5">
        <f>MAX(X9:X15)</f>
        <v>34.46</v>
      </c>
      <c r="Y6" s="79"/>
      <c r="AA6" s="162"/>
      <c r="AB6" s="163"/>
      <c r="AC6" s="164"/>
      <c r="AD6" s="162"/>
      <c r="AE6" s="163"/>
      <c r="AF6" s="164"/>
    </row>
    <row r="7" spans="1:32" x14ac:dyDescent="0.25">
      <c r="A7" s="115" t="s">
        <v>22</v>
      </c>
      <c r="B7" s="78"/>
      <c r="C7" s="5">
        <f>AVERAGE(C9:C33)</f>
        <v>38.312799999999989</v>
      </c>
      <c r="D7" s="79"/>
      <c r="E7" s="78"/>
      <c r="F7" s="5">
        <f>AVERAGE(F9:F33)</f>
        <v>36.479999999999976</v>
      </c>
      <c r="G7" s="99"/>
      <c r="H7" s="78"/>
      <c r="I7" s="5">
        <f>AVERAGE(I9:I33)</f>
        <v>34.17799999999999</v>
      </c>
      <c r="J7" s="99"/>
      <c r="K7" s="78"/>
      <c r="L7" s="5">
        <f>AVERAGE(L9:L33)</f>
        <v>38.662000000000013</v>
      </c>
      <c r="M7" s="99"/>
      <c r="N7" s="78"/>
      <c r="O7" s="5">
        <f>AVERAGE(O9:O33)</f>
        <v>40.853500000000011</v>
      </c>
      <c r="P7" s="99"/>
      <c r="Q7" s="78"/>
      <c r="R7" s="5">
        <f>AVERAGE(R9:R33)</f>
        <v>41.419500000000014</v>
      </c>
      <c r="S7" s="99"/>
      <c r="T7" s="78"/>
      <c r="U7" s="5">
        <f>AVERAGE(U9:U33)</f>
        <v>39.503000000000007</v>
      </c>
      <c r="V7" s="99"/>
      <c r="W7" s="78"/>
      <c r="X7" s="5">
        <f>AVERAGE(X9:X33)</f>
        <v>38.455499999999994</v>
      </c>
      <c r="Y7" s="79"/>
      <c r="AA7" s="165"/>
      <c r="AB7" s="166"/>
      <c r="AC7" s="167"/>
      <c r="AD7" s="165"/>
      <c r="AE7" s="166"/>
      <c r="AF7" s="167"/>
    </row>
    <row r="8" spans="1:32" ht="38.25" x14ac:dyDescent="0.25">
      <c r="A8" s="114" t="s">
        <v>17</v>
      </c>
      <c r="B8" s="80" t="s">
        <v>32</v>
      </c>
      <c r="C8" s="30" t="s">
        <v>18</v>
      </c>
      <c r="D8" s="81" t="s">
        <v>40</v>
      </c>
      <c r="E8" s="80" t="s">
        <v>32</v>
      </c>
      <c r="F8" s="30" t="s">
        <v>18</v>
      </c>
      <c r="G8" s="81" t="s">
        <v>40</v>
      </c>
      <c r="H8" s="80" t="s">
        <v>32</v>
      </c>
      <c r="I8" s="30" t="s">
        <v>18</v>
      </c>
      <c r="J8" s="81" t="s">
        <v>40</v>
      </c>
      <c r="K8" s="80" t="s">
        <v>32</v>
      </c>
      <c r="L8" s="30" t="s">
        <v>18</v>
      </c>
      <c r="M8" s="81" t="s">
        <v>40</v>
      </c>
      <c r="N8" s="80" t="s">
        <v>32</v>
      </c>
      <c r="O8" s="30" t="s">
        <v>18</v>
      </c>
      <c r="P8" s="81" t="s">
        <v>40</v>
      </c>
      <c r="Q8" s="80" t="s">
        <v>32</v>
      </c>
      <c r="R8" s="30" t="s">
        <v>18</v>
      </c>
      <c r="S8" s="81" t="s">
        <v>40</v>
      </c>
      <c r="T8" s="80" t="s">
        <v>32</v>
      </c>
      <c r="U8" s="30" t="s">
        <v>18</v>
      </c>
      <c r="V8" s="81" t="s">
        <v>40</v>
      </c>
      <c r="W8" s="80" t="s">
        <v>32</v>
      </c>
      <c r="X8" s="30" t="s">
        <v>18</v>
      </c>
      <c r="Y8" s="81" t="s">
        <v>40</v>
      </c>
      <c r="AA8" s="80" t="s">
        <v>45</v>
      </c>
      <c r="AB8" s="30" t="s">
        <v>40</v>
      </c>
      <c r="AC8" s="81" t="s">
        <v>44</v>
      </c>
      <c r="AD8" s="80" t="s">
        <v>45</v>
      </c>
      <c r="AE8" s="30" t="s">
        <v>40</v>
      </c>
      <c r="AF8" s="81" t="s">
        <v>44</v>
      </c>
    </row>
    <row r="9" spans="1:32" x14ac:dyDescent="0.25">
      <c r="A9" s="116">
        <v>44380</v>
      </c>
      <c r="B9" s="82">
        <v>10.24</v>
      </c>
      <c r="C9" s="5">
        <f>44.03-B9</f>
        <v>33.79</v>
      </c>
      <c r="D9" s="83" t="s">
        <v>19</v>
      </c>
      <c r="E9" s="82">
        <v>3.32</v>
      </c>
      <c r="F9" s="5">
        <f>37.41-E9</f>
        <v>34.089999999999996</v>
      </c>
      <c r="G9" s="83" t="s">
        <v>19</v>
      </c>
      <c r="H9" s="82" t="s">
        <v>19</v>
      </c>
      <c r="I9" s="7"/>
      <c r="J9" s="83" t="s">
        <v>19</v>
      </c>
      <c r="K9" s="82" t="s">
        <v>19</v>
      </c>
      <c r="L9" s="7"/>
      <c r="M9" s="83" t="s">
        <v>19</v>
      </c>
      <c r="N9" s="82" t="s">
        <v>19</v>
      </c>
      <c r="O9" s="7"/>
      <c r="P9" s="83" t="s">
        <v>19</v>
      </c>
      <c r="Q9" s="82" t="s">
        <v>19</v>
      </c>
      <c r="R9" s="7"/>
      <c r="S9" s="83" t="s">
        <v>19</v>
      </c>
      <c r="T9" s="82" t="s">
        <v>19</v>
      </c>
      <c r="U9" s="7"/>
      <c r="V9" s="83" t="s">
        <v>19</v>
      </c>
      <c r="W9" s="82" t="s">
        <v>19</v>
      </c>
      <c r="X9" s="7"/>
      <c r="Y9" s="83" t="s">
        <v>19</v>
      </c>
      <c r="AA9" s="82" t="s">
        <v>19</v>
      </c>
      <c r="AB9" s="7" t="s">
        <v>19</v>
      </c>
      <c r="AC9" s="83" t="s">
        <v>19</v>
      </c>
      <c r="AD9" s="82" t="s">
        <v>19</v>
      </c>
      <c r="AE9" s="7" t="s">
        <v>19</v>
      </c>
      <c r="AF9" s="83" t="s">
        <v>19</v>
      </c>
    </row>
    <row r="10" spans="1:32" x14ac:dyDescent="0.25">
      <c r="A10" s="116">
        <v>44409</v>
      </c>
      <c r="B10" s="82">
        <v>10.27</v>
      </c>
      <c r="C10" s="5">
        <f t="shared" ref="C10:C14" si="0">44.03-B10</f>
        <v>33.760000000000005</v>
      </c>
      <c r="D10" s="83" t="s">
        <v>19</v>
      </c>
      <c r="E10" s="82">
        <v>3.37</v>
      </c>
      <c r="F10" s="5">
        <f t="shared" ref="F10:F33" si="1">37.41-E10</f>
        <v>34.04</v>
      </c>
      <c r="G10" s="83" t="s">
        <v>19</v>
      </c>
      <c r="H10" s="82" t="s">
        <v>19</v>
      </c>
      <c r="I10" s="7"/>
      <c r="J10" s="83" t="s">
        <v>19</v>
      </c>
      <c r="K10" s="82" t="s">
        <v>19</v>
      </c>
      <c r="L10" s="7"/>
      <c r="M10" s="83" t="s">
        <v>19</v>
      </c>
      <c r="N10" s="82" t="s">
        <v>19</v>
      </c>
      <c r="O10" s="7"/>
      <c r="P10" s="83" t="s">
        <v>19</v>
      </c>
      <c r="Q10" s="82" t="s">
        <v>19</v>
      </c>
      <c r="R10" s="7"/>
      <c r="S10" s="83" t="s">
        <v>19</v>
      </c>
      <c r="T10" s="82" t="s">
        <v>19</v>
      </c>
      <c r="U10" s="7"/>
      <c r="V10" s="83" t="s">
        <v>19</v>
      </c>
      <c r="W10" s="82" t="s">
        <v>19</v>
      </c>
      <c r="X10" s="7"/>
      <c r="Y10" s="83" t="s">
        <v>19</v>
      </c>
      <c r="AA10" s="82" t="s">
        <v>19</v>
      </c>
      <c r="AB10" s="7" t="s">
        <v>19</v>
      </c>
      <c r="AC10" s="83" t="s">
        <v>19</v>
      </c>
      <c r="AD10" s="82" t="s">
        <v>19</v>
      </c>
      <c r="AE10" s="7" t="s">
        <v>19</v>
      </c>
      <c r="AF10" s="83" t="s">
        <v>19</v>
      </c>
    </row>
    <row r="11" spans="1:32" x14ac:dyDescent="0.25">
      <c r="A11" s="116">
        <v>44545</v>
      </c>
      <c r="B11" s="78">
        <v>10.43</v>
      </c>
      <c r="C11" s="5">
        <f t="shared" si="0"/>
        <v>33.6</v>
      </c>
      <c r="D11" s="83" t="s">
        <v>19</v>
      </c>
      <c r="E11" s="78">
        <v>3.48</v>
      </c>
      <c r="F11" s="5">
        <f t="shared" si="1"/>
        <v>33.93</v>
      </c>
      <c r="G11" s="83" t="s">
        <v>19</v>
      </c>
      <c r="H11" s="82" t="s">
        <v>19</v>
      </c>
      <c r="I11" s="7"/>
      <c r="J11" s="83" t="s">
        <v>19</v>
      </c>
      <c r="K11" s="82" t="s">
        <v>19</v>
      </c>
      <c r="L11" s="7"/>
      <c r="M11" s="83" t="s">
        <v>19</v>
      </c>
      <c r="N11" s="82" t="s">
        <v>19</v>
      </c>
      <c r="O11" s="7"/>
      <c r="P11" s="83" t="s">
        <v>19</v>
      </c>
      <c r="Q11" s="82" t="s">
        <v>19</v>
      </c>
      <c r="R11" s="7"/>
      <c r="S11" s="83" t="s">
        <v>19</v>
      </c>
      <c r="T11" s="82" t="s">
        <v>19</v>
      </c>
      <c r="U11" s="7"/>
      <c r="V11" s="83" t="s">
        <v>19</v>
      </c>
      <c r="W11" s="82" t="s">
        <v>19</v>
      </c>
      <c r="X11" s="7"/>
      <c r="Y11" s="83" t="s">
        <v>19</v>
      </c>
      <c r="AA11" s="82" t="s">
        <v>19</v>
      </c>
      <c r="AB11" s="7" t="s">
        <v>19</v>
      </c>
      <c r="AC11" s="83" t="s">
        <v>19</v>
      </c>
      <c r="AD11" s="82" t="s">
        <v>19</v>
      </c>
      <c r="AE11" s="7" t="s">
        <v>19</v>
      </c>
      <c r="AF11" s="83" t="s">
        <v>19</v>
      </c>
    </row>
    <row r="12" spans="1:32" x14ac:dyDescent="0.25">
      <c r="A12" s="116">
        <v>44566</v>
      </c>
      <c r="B12" s="78">
        <v>10.4</v>
      </c>
      <c r="C12" s="5">
        <f t="shared" si="0"/>
        <v>33.630000000000003</v>
      </c>
      <c r="D12" s="83" t="s">
        <v>19</v>
      </c>
      <c r="E12" s="78">
        <v>3.44</v>
      </c>
      <c r="F12" s="5">
        <f t="shared" si="1"/>
        <v>33.97</v>
      </c>
      <c r="G12" s="83" t="s">
        <v>19</v>
      </c>
      <c r="H12" s="82" t="s">
        <v>19</v>
      </c>
      <c r="I12" s="7"/>
      <c r="J12" s="83" t="s">
        <v>19</v>
      </c>
      <c r="K12" s="82" t="s">
        <v>19</v>
      </c>
      <c r="L12" s="7"/>
      <c r="M12" s="83" t="s">
        <v>19</v>
      </c>
      <c r="N12" s="82" t="s">
        <v>19</v>
      </c>
      <c r="O12" s="7"/>
      <c r="P12" s="83" t="s">
        <v>19</v>
      </c>
      <c r="Q12" s="82" t="s">
        <v>19</v>
      </c>
      <c r="R12" s="7"/>
      <c r="S12" s="83" t="s">
        <v>19</v>
      </c>
      <c r="T12" s="82" t="s">
        <v>19</v>
      </c>
      <c r="U12" s="7"/>
      <c r="V12" s="83" t="s">
        <v>19</v>
      </c>
      <c r="W12" s="82" t="s">
        <v>19</v>
      </c>
      <c r="X12" s="7"/>
      <c r="Y12" s="83" t="s">
        <v>19</v>
      </c>
      <c r="AA12" s="82" t="s">
        <v>19</v>
      </c>
      <c r="AB12" s="7" t="s">
        <v>19</v>
      </c>
      <c r="AC12" s="83" t="s">
        <v>19</v>
      </c>
      <c r="AD12" s="82" t="s">
        <v>19</v>
      </c>
      <c r="AE12" s="7" t="s">
        <v>19</v>
      </c>
      <c r="AF12" s="83" t="s">
        <v>19</v>
      </c>
    </row>
    <row r="13" spans="1:32" x14ac:dyDescent="0.25">
      <c r="A13" s="116">
        <v>45873</v>
      </c>
      <c r="B13" s="78">
        <v>10.07</v>
      </c>
      <c r="C13" s="5">
        <f t="shared" si="0"/>
        <v>33.96</v>
      </c>
      <c r="D13" s="83" t="s">
        <v>19</v>
      </c>
      <c r="E13" s="78">
        <v>3.17</v>
      </c>
      <c r="F13" s="5">
        <f t="shared" si="1"/>
        <v>34.239999999999995</v>
      </c>
      <c r="G13" s="83" t="s">
        <v>19</v>
      </c>
      <c r="H13" s="82" t="s">
        <v>19</v>
      </c>
      <c r="I13" s="7"/>
      <c r="J13" s="83" t="s">
        <v>19</v>
      </c>
      <c r="K13" s="82" t="s">
        <v>19</v>
      </c>
      <c r="L13" s="7"/>
      <c r="M13" s="83" t="s">
        <v>19</v>
      </c>
      <c r="N13" s="82" t="s">
        <v>19</v>
      </c>
      <c r="O13" s="7"/>
      <c r="P13" s="83" t="s">
        <v>19</v>
      </c>
      <c r="Q13" s="82" t="s">
        <v>19</v>
      </c>
      <c r="R13" s="7"/>
      <c r="S13" s="83" t="s">
        <v>19</v>
      </c>
      <c r="T13" s="82" t="s">
        <v>19</v>
      </c>
      <c r="U13" s="7"/>
      <c r="V13" s="83" t="s">
        <v>19</v>
      </c>
      <c r="W13" s="82" t="s">
        <v>19</v>
      </c>
      <c r="X13" s="7"/>
      <c r="Y13" s="83" t="s">
        <v>19</v>
      </c>
      <c r="AA13" s="82" t="s">
        <v>19</v>
      </c>
      <c r="AB13" s="7" t="s">
        <v>19</v>
      </c>
      <c r="AC13" s="83" t="s">
        <v>19</v>
      </c>
      <c r="AD13" s="82" t="s">
        <v>19</v>
      </c>
      <c r="AE13" s="7" t="s">
        <v>19</v>
      </c>
      <c r="AF13" s="83" t="s">
        <v>19</v>
      </c>
    </row>
    <row r="14" spans="1:32" x14ac:dyDescent="0.25">
      <c r="A14" s="116">
        <v>45925</v>
      </c>
      <c r="B14" s="78">
        <v>10.15</v>
      </c>
      <c r="C14" s="5">
        <f t="shared" si="0"/>
        <v>33.880000000000003</v>
      </c>
      <c r="D14" s="83" t="s">
        <v>19</v>
      </c>
      <c r="E14" s="78">
        <v>3.24</v>
      </c>
      <c r="F14" s="5">
        <f t="shared" si="1"/>
        <v>34.169999999999995</v>
      </c>
      <c r="G14" s="83" t="s">
        <v>19</v>
      </c>
      <c r="H14" s="78">
        <v>2.82</v>
      </c>
      <c r="I14" s="5">
        <f>35.43-H14</f>
        <v>32.61</v>
      </c>
      <c r="J14" s="83" t="s">
        <v>19</v>
      </c>
      <c r="K14" s="78">
        <v>9.49</v>
      </c>
      <c r="L14" s="5">
        <f>42.95-K14</f>
        <v>33.46</v>
      </c>
      <c r="M14" s="83" t="s">
        <v>19</v>
      </c>
      <c r="N14" s="78">
        <v>11</v>
      </c>
      <c r="O14" s="5">
        <f>45.83-N14</f>
        <v>34.83</v>
      </c>
      <c r="P14" s="83" t="s">
        <v>19</v>
      </c>
      <c r="Q14" s="78">
        <v>10.62</v>
      </c>
      <c r="R14" s="5">
        <f>46.22-Q14</f>
        <v>35.6</v>
      </c>
      <c r="S14" s="83" t="s">
        <v>19</v>
      </c>
      <c r="T14" s="78">
        <v>13.51</v>
      </c>
      <c r="U14" s="5">
        <f>45.61-T14</f>
        <v>32.1</v>
      </c>
      <c r="V14" s="83" t="s">
        <v>19</v>
      </c>
      <c r="W14" s="78">
        <v>7.3</v>
      </c>
      <c r="X14" s="5">
        <f>41.76-W14</f>
        <v>34.46</v>
      </c>
      <c r="Y14" s="83" t="s">
        <v>19</v>
      </c>
      <c r="AA14" s="108" t="s">
        <v>19</v>
      </c>
      <c r="AB14" s="52" t="s">
        <v>19</v>
      </c>
      <c r="AC14" s="109" t="s">
        <v>19</v>
      </c>
      <c r="AD14" s="108" t="s">
        <v>19</v>
      </c>
      <c r="AE14" s="52" t="s">
        <v>19</v>
      </c>
      <c r="AF14" s="109" t="s">
        <v>19</v>
      </c>
    </row>
    <row r="15" spans="1:32" ht="15.75" thickBot="1" x14ac:dyDescent="0.3">
      <c r="A15" s="117">
        <v>45932</v>
      </c>
      <c r="B15" s="84">
        <v>10.130000000000001</v>
      </c>
      <c r="C15" s="74">
        <f>44.03-B15</f>
        <v>33.9</v>
      </c>
      <c r="D15" s="85" t="s">
        <v>19</v>
      </c>
      <c r="E15" s="84">
        <v>3.23</v>
      </c>
      <c r="F15" s="74">
        <f t="shared" si="1"/>
        <v>34.18</v>
      </c>
      <c r="G15" s="85" t="s">
        <v>19</v>
      </c>
      <c r="H15" s="84">
        <v>2.82</v>
      </c>
      <c r="I15" s="74">
        <f>35.43-H15</f>
        <v>32.61</v>
      </c>
      <c r="J15" s="85" t="s">
        <v>19</v>
      </c>
      <c r="K15" s="84">
        <v>9.49</v>
      </c>
      <c r="L15" s="74">
        <f>42.95-K15</f>
        <v>33.46</v>
      </c>
      <c r="M15" s="85" t="s">
        <v>19</v>
      </c>
      <c r="N15" s="84">
        <v>11</v>
      </c>
      <c r="O15" s="74">
        <f>45.83-N15</f>
        <v>34.83</v>
      </c>
      <c r="P15" s="85" t="s">
        <v>19</v>
      </c>
      <c r="Q15" s="84">
        <v>10.5</v>
      </c>
      <c r="R15" s="74">
        <f>46.22-Q15</f>
        <v>35.72</v>
      </c>
      <c r="S15" s="85" t="s">
        <v>19</v>
      </c>
      <c r="T15" s="84">
        <v>13.5</v>
      </c>
      <c r="U15" s="74">
        <f>45.61-T15</f>
        <v>32.11</v>
      </c>
      <c r="V15" s="85" t="s">
        <v>19</v>
      </c>
      <c r="W15" s="84">
        <v>7.31</v>
      </c>
      <c r="X15" s="74">
        <f>41.76-W15</f>
        <v>34.449999999999996</v>
      </c>
      <c r="Y15" s="85" t="s">
        <v>19</v>
      </c>
      <c r="AA15" s="110" t="s">
        <v>19</v>
      </c>
      <c r="AB15" s="77" t="s">
        <v>19</v>
      </c>
      <c r="AC15" s="111" t="s">
        <v>19</v>
      </c>
      <c r="AD15" s="112" t="s">
        <v>19</v>
      </c>
      <c r="AE15" s="77" t="s">
        <v>19</v>
      </c>
      <c r="AF15" s="111" t="s">
        <v>19</v>
      </c>
    </row>
    <row r="16" spans="1:32" ht="15.75" thickTop="1" x14ac:dyDescent="0.25">
      <c r="A16" s="118">
        <v>45950</v>
      </c>
      <c r="B16" s="86">
        <v>10.06</v>
      </c>
      <c r="C16" s="39">
        <f t="shared" ref="C16:C33" si="2">44.03-B16</f>
        <v>33.97</v>
      </c>
      <c r="D16" s="87">
        <v>11.9</v>
      </c>
      <c r="E16" s="100"/>
      <c r="F16" s="76">
        <f t="shared" si="1"/>
        <v>37.409999999999997</v>
      </c>
      <c r="G16" s="101"/>
      <c r="H16" s="86">
        <v>2.83</v>
      </c>
      <c r="I16" s="39">
        <f t="shared" ref="I16:I33" si="3">35.43-H16</f>
        <v>32.6</v>
      </c>
      <c r="J16" s="87">
        <v>11.9</v>
      </c>
      <c r="K16" s="86">
        <v>9.5299999999999994</v>
      </c>
      <c r="L16" s="39">
        <f t="shared" ref="L16:L33" si="4">42.95-K16</f>
        <v>33.42</v>
      </c>
      <c r="M16" s="87">
        <v>11.9</v>
      </c>
      <c r="N16" s="86">
        <v>11.03</v>
      </c>
      <c r="O16" s="39">
        <f t="shared" ref="O16:O33" si="5">45.83-N16</f>
        <v>34.799999999999997</v>
      </c>
      <c r="P16" s="87">
        <v>11.9</v>
      </c>
      <c r="Q16" s="86">
        <v>10.64</v>
      </c>
      <c r="R16" s="39">
        <f t="shared" ref="R16:R33" si="6">46.22-Q16</f>
        <v>35.58</v>
      </c>
      <c r="S16" s="87">
        <v>11.9</v>
      </c>
      <c r="T16" s="86">
        <v>13.61</v>
      </c>
      <c r="U16" s="39">
        <f t="shared" ref="U16:U33" si="7">45.61-T16</f>
        <v>32</v>
      </c>
      <c r="V16" s="87">
        <v>11.9</v>
      </c>
      <c r="W16" s="86">
        <v>7.34</v>
      </c>
      <c r="X16" s="39">
        <f t="shared" ref="X16:X33" si="8">41.76-W16</f>
        <v>34.42</v>
      </c>
      <c r="Y16" s="87">
        <v>11.9</v>
      </c>
      <c r="AA16" s="86" t="s">
        <v>90</v>
      </c>
      <c r="AB16" s="75">
        <v>11.9</v>
      </c>
      <c r="AC16" s="87" t="s">
        <v>90</v>
      </c>
      <c r="AD16" s="86" t="s">
        <v>91</v>
      </c>
      <c r="AE16" s="75" t="s">
        <v>19</v>
      </c>
      <c r="AF16" s="87" t="s">
        <v>90</v>
      </c>
    </row>
    <row r="17" spans="1:32" x14ac:dyDescent="0.25">
      <c r="A17" s="119">
        <f t="shared" ref="A17:A20" si="9">A16+14</f>
        <v>45964</v>
      </c>
      <c r="B17" s="88">
        <v>10.19</v>
      </c>
      <c r="C17" s="5">
        <f t="shared" si="2"/>
        <v>33.840000000000003</v>
      </c>
      <c r="D17" s="89">
        <v>13.8</v>
      </c>
      <c r="E17" s="102"/>
      <c r="F17" s="72">
        <f t="shared" si="1"/>
        <v>37.409999999999997</v>
      </c>
      <c r="G17" s="103"/>
      <c r="H17" s="88">
        <v>2.85</v>
      </c>
      <c r="I17" s="5">
        <f t="shared" si="3"/>
        <v>32.58</v>
      </c>
      <c r="J17" s="89">
        <v>13.8</v>
      </c>
      <c r="K17" s="88">
        <v>9.5399999999999991</v>
      </c>
      <c r="L17" s="5">
        <f t="shared" si="4"/>
        <v>33.410000000000004</v>
      </c>
      <c r="M17" s="89">
        <v>13.8</v>
      </c>
      <c r="N17" s="88">
        <v>11.09</v>
      </c>
      <c r="O17" s="5">
        <f t="shared" si="5"/>
        <v>34.739999999999995</v>
      </c>
      <c r="P17" s="89">
        <v>13.8</v>
      </c>
      <c r="Q17" s="88">
        <v>10.61</v>
      </c>
      <c r="R17" s="5">
        <f t="shared" si="6"/>
        <v>35.61</v>
      </c>
      <c r="S17" s="89">
        <v>13.8</v>
      </c>
      <c r="T17" s="88">
        <v>13.5</v>
      </c>
      <c r="U17" s="5">
        <f t="shared" si="7"/>
        <v>32.11</v>
      </c>
      <c r="V17" s="89">
        <v>13.8</v>
      </c>
      <c r="W17" s="88">
        <v>7.35</v>
      </c>
      <c r="X17" s="5">
        <f t="shared" si="8"/>
        <v>34.409999999999997</v>
      </c>
      <c r="Y17" s="89">
        <v>13.8</v>
      </c>
      <c r="AA17" s="88" t="s">
        <v>90</v>
      </c>
      <c r="AB17" s="35">
        <v>13.8</v>
      </c>
      <c r="AC17" s="89" t="s">
        <v>90</v>
      </c>
      <c r="AD17" s="88" t="s">
        <v>91</v>
      </c>
      <c r="AE17" s="35" t="s">
        <v>19</v>
      </c>
      <c r="AF17" s="89" t="s">
        <v>90</v>
      </c>
    </row>
    <row r="18" spans="1:32" x14ac:dyDescent="0.25">
      <c r="A18" s="119">
        <f t="shared" si="9"/>
        <v>45978</v>
      </c>
      <c r="B18" s="125">
        <v>10.199999999999999</v>
      </c>
      <c r="C18" s="5">
        <f t="shared" si="2"/>
        <v>33.83</v>
      </c>
      <c r="D18" s="89">
        <v>13.1</v>
      </c>
      <c r="E18" s="102"/>
      <c r="F18" s="72">
        <f t="shared" si="1"/>
        <v>37.409999999999997</v>
      </c>
      <c r="G18" s="103"/>
      <c r="H18" s="88">
        <v>2.64</v>
      </c>
      <c r="I18" s="5">
        <f t="shared" si="3"/>
        <v>32.79</v>
      </c>
      <c r="J18" s="89">
        <v>13.1</v>
      </c>
      <c r="K18" s="88">
        <v>9.5500000000000007</v>
      </c>
      <c r="L18" s="5">
        <f t="shared" si="4"/>
        <v>33.400000000000006</v>
      </c>
      <c r="M18" s="89">
        <v>13.1</v>
      </c>
      <c r="N18" s="88">
        <v>11.08</v>
      </c>
      <c r="O18" s="5">
        <f t="shared" si="5"/>
        <v>34.75</v>
      </c>
      <c r="P18" s="89">
        <v>13.1</v>
      </c>
      <c r="Q18" s="125">
        <v>10.7</v>
      </c>
      <c r="R18" s="5">
        <f t="shared" si="6"/>
        <v>35.519999999999996</v>
      </c>
      <c r="S18" s="89">
        <v>13.1</v>
      </c>
      <c r="T18" s="88">
        <v>13.57</v>
      </c>
      <c r="U18" s="5">
        <f t="shared" si="7"/>
        <v>32.04</v>
      </c>
      <c r="V18" s="89">
        <v>13.1</v>
      </c>
      <c r="W18" s="88">
        <v>7.36</v>
      </c>
      <c r="X18" s="5">
        <f t="shared" si="8"/>
        <v>34.4</v>
      </c>
      <c r="Y18" s="89">
        <v>13.1</v>
      </c>
      <c r="AA18" s="88" t="s">
        <v>90</v>
      </c>
      <c r="AB18" s="35">
        <v>13.1</v>
      </c>
      <c r="AC18" s="89" t="s">
        <v>90</v>
      </c>
      <c r="AD18" s="88" t="s">
        <v>91</v>
      </c>
      <c r="AE18" s="35" t="s">
        <v>19</v>
      </c>
      <c r="AF18" s="89" t="s">
        <v>90</v>
      </c>
    </row>
    <row r="19" spans="1:32" x14ac:dyDescent="0.25">
      <c r="A19" s="119">
        <f t="shared" si="9"/>
        <v>45992</v>
      </c>
      <c r="B19" s="88">
        <v>10.19</v>
      </c>
      <c r="C19" s="5">
        <f t="shared" si="2"/>
        <v>33.840000000000003</v>
      </c>
      <c r="D19" s="89">
        <v>12.7</v>
      </c>
      <c r="E19" s="102"/>
      <c r="F19" s="72">
        <f t="shared" si="1"/>
        <v>37.409999999999997</v>
      </c>
      <c r="G19" s="103"/>
      <c r="H19" s="88">
        <v>2.65</v>
      </c>
      <c r="I19" s="5">
        <f t="shared" si="3"/>
        <v>32.78</v>
      </c>
      <c r="J19" s="89">
        <v>12.71</v>
      </c>
      <c r="K19" s="88">
        <v>9.5299999999999994</v>
      </c>
      <c r="L19" s="5">
        <f t="shared" si="4"/>
        <v>33.42</v>
      </c>
      <c r="M19" s="89">
        <v>12.7</v>
      </c>
      <c r="N19" s="88">
        <v>11.06</v>
      </c>
      <c r="O19" s="5">
        <f t="shared" si="5"/>
        <v>34.769999999999996</v>
      </c>
      <c r="P19" s="89">
        <v>12.7</v>
      </c>
      <c r="Q19" s="125">
        <v>10.7</v>
      </c>
      <c r="R19" s="5">
        <f t="shared" si="6"/>
        <v>35.519999999999996</v>
      </c>
      <c r="S19" s="89">
        <v>12.7</v>
      </c>
      <c r="T19" s="88">
        <v>13.58</v>
      </c>
      <c r="U19" s="5">
        <f t="shared" si="7"/>
        <v>32.03</v>
      </c>
      <c r="V19" s="89">
        <v>12.7</v>
      </c>
      <c r="W19" s="88">
        <v>7.35</v>
      </c>
      <c r="X19" s="5">
        <f t="shared" si="8"/>
        <v>34.409999999999997</v>
      </c>
      <c r="Y19" s="89">
        <v>12.7</v>
      </c>
      <c r="AA19" s="88" t="s">
        <v>90</v>
      </c>
      <c r="AB19" s="35">
        <v>12.7</v>
      </c>
      <c r="AC19" s="89" t="s">
        <v>90</v>
      </c>
      <c r="AD19" s="88" t="s">
        <v>91</v>
      </c>
      <c r="AE19" s="35" t="s">
        <v>19</v>
      </c>
      <c r="AF19" s="89" t="s">
        <v>90</v>
      </c>
    </row>
    <row r="20" spans="1:32" x14ac:dyDescent="0.25">
      <c r="A20" s="119">
        <f t="shared" si="9"/>
        <v>46006</v>
      </c>
      <c r="B20" s="88">
        <v>10.19</v>
      </c>
      <c r="C20" s="5">
        <f t="shared" si="2"/>
        <v>33.840000000000003</v>
      </c>
      <c r="D20" s="89">
        <v>11.6</v>
      </c>
      <c r="E20" s="102"/>
      <c r="F20" s="72">
        <f t="shared" si="1"/>
        <v>37.409999999999997</v>
      </c>
      <c r="G20" s="103"/>
      <c r="H20" s="88">
        <v>2.84</v>
      </c>
      <c r="I20" s="5">
        <f t="shared" si="3"/>
        <v>32.590000000000003</v>
      </c>
      <c r="J20" s="89">
        <v>11.6</v>
      </c>
      <c r="K20" s="88">
        <v>9.5299999999999994</v>
      </c>
      <c r="L20" s="5">
        <f t="shared" si="4"/>
        <v>33.42</v>
      </c>
      <c r="M20" s="89">
        <v>11.6</v>
      </c>
      <c r="N20" s="88">
        <v>11.08</v>
      </c>
      <c r="O20" s="5">
        <f t="shared" si="5"/>
        <v>34.75</v>
      </c>
      <c r="P20" s="89">
        <v>11.6</v>
      </c>
      <c r="Q20" s="88">
        <v>10.74</v>
      </c>
      <c r="R20" s="5">
        <f t="shared" si="6"/>
        <v>35.479999999999997</v>
      </c>
      <c r="S20" s="89">
        <v>11.6</v>
      </c>
      <c r="T20" s="88">
        <v>13.6</v>
      </c>
      <c r="U20" s="5">
        <f t="shared" si="7"/>
        <v>32.01</v>
      </c>
      <c r="V20" s="89">
        <v>11.6</v>
      </c>
      <c r="W20" s="88">
        <v>7.36</v>
      </c>
      <c r="X20" s="5">
        <f t="shared" si="8"/>
        <v>34.4</v>
      </c>
      <c r="Y20" s="89">
        <v>11.6</v>
      </c>
      <c r="AA20" s="88" t="s">
        <v>90</v>
      </c>
      <c r="AB20" s="35">
        <v>11.6</v>
      </c>
      <c r="AC20" s="89" t="s">
        <v>90</v>
      </c>
      <c r="AD20" s="88" t="s">
        <v>91</v>
      </c>
      <c r="AE20" s="35" t="s">
        <v>19</v>
      </c>
      <c r="AF20" s="89" t="s">
        <v>90</v>
      </c>
    </row>
    <row r="21" spans="1:32" ht="15.75" thickBot="1" x14ac:dyDescent="0.3">
      <c r="A21" s="120">
        <v>46027</v>
      </c>
      <c r="B21" s="90">
        <v>10.220000000000001</v>
      </c>
      <c r="C21" s="40">
        <f t="shared" si="2"/>
        <v>33.81</v>
      </c>
      <c r="D21" s="91">
        <v>5</v>
      </c>
      <c r="E21" s="104"/>
      <c r="F21" s="73">
        <f t="shared" si="1"/>
        <v>37.409999999999997</v>
      </c>
      <c r="G21" s="105"/>
      <c r="H21" s="90">
        <v>2.9</v>
      </c>
      <c r="I21" s="40">
        <f t="shared" si="3"/>
        <v>32.53</v>
      </c>
      <c r="J21" s="91">
        <v>5</v>
      </c>
      <c r="K21" s="90">
        <v>9.57</v>
      </c>
      <c r="L21" s="40">
        <f t="shared" si="4"/>
        <v>33.380000000000003</v>
      </c>
      <c r="M21" s="91">
        <v>5</v>
      </c>
      <c r="N21" s="138">
        <v>11.1</v>
      </c>
      <c r="O21" s="40">
        <f t="shared" si="5"/>
        <v>34.729999999999997</v>
      </c>
      <c r="P21" s="91">
        <v>5</v>
      </c>
      <c r="Q21" s="90">
        <v>10.74</v>
      </c>
      <c r="R21" s="40">
        <f t="shared" si="6"/>
        <v>35.479999999999997</v>
      </c>
      <c r="S21" s="91">
        <v>5</v>
      </c>
      <c r="T21" s="90">
        <v>13.63</v>
      </c>
      <c r="U21" s="40">
        <f t="shared" si="7"/>
        <v>31.979999999999997</v>
      </c>
      <c r="V21" s="91">
        <v>5</v>
      </c>
      <c r="W21" s="90">
        <v>7.39</v>
      </c>
      <c r="X21" s="40">
        <f t="shared" si="8"/>
        <v>34.369999999999997</v>
      </c>
      <c r="Y21" s="91">
        <v>5</v>
      </c>
      <c r="AA21" s="90" t="s">
        <v>90</v>
      </c>
      <c r="AB21" s="38">
        <v>5</v>
      </c>
      <c r="AC21" s="91" t="s">
        <v>90</v>
      </c>
      <c r="AD21" s="90" t="s">
        <v>91</v>
      </c>
      <c r="AE21" s="38" t="s">
        <v>19</v>
      </c>
      <c r="AF21" s="91" t="s">
        <v>90</v>
      </c>
    </row>
    <row r="22" spans="1:32" ht="15.75" thickTop="1" x14ac:dyDescent="0.25">
      <c r="A22" s="121">
        <v>46041</v>
      </c>
      <c r="B22" s="92">
        <v>10.19</v>
      </c>
      <c r="C22" s="6">
        <f t="shared" si="2"/>
        <v>33.840000000000003</v>
      </c>
      <c r="D22" s="93">
        <v>9.8000000000000007</v>
      </c>
      <c r="E22" s="139"/>
      <c r="F22" s="140">
        <f t="shared" si="1"/>
        <v>37.409999999999997</v>
      </c>
      <c r="G22" s="141"/>
      <c r="H22" s="92">
        <v>2.69</v>
      </c>
      <c r="I22" s="6">
        <f t="shared" si="3"/>
        <v>32.74</v>
      </c>
      <c r="J22" s="93">
        <v>9.8000000000000007</v>
      </c>
      <c r="K22" s="92">
        <v>9.5299999999999994</v>
      </c>
      <c r="L22" s="6">
        <f t="shared" si="4"/>
        <v>33.42</v>
      </c>
      <c r="M22" s="93">
        <v>9.8000000000000007</v>
      </c>
      <c r="N22" s="92">
        <v>11.09</v>
      </c>
      <c r="O22" s="6">
        <f t="shared" si="5"/>
        <v>34.739999999999995</v>
      </c>
      <c r="P22" s="93">
        <v>9.8000000000000007</v>
      </c>
      <c r="Q22" s="92">
        <v>10.76</v>
      </c>
      <c r="R22" s="6">
        <f t="shared" si="6"/>
        <v>35.46</v>
      </c>
      <c r="S22" s="93">
        <v>9.8000000000000007</v>
      </c>
      <c r="T22" s="92">
        <v>13.64</v>
      </c>
      <c r="U22" s="6">
        <f t="shared" si="7"/>
        <v>31.97</v>
      </c>
      <c r="V22" s="93">
        <v>9.8000000000000007</v>
      </c>
      <c r="W22" s="92">
        <v>7.33</v>
      </c>
      <c r="X22" s="6">
        <f t="shared" si="8"/>
        <v>34.43</v>
      </c>
      <c r="Y22" s="93">
        <v>9.8000000000000007</v>
      </c>
      <c r="AA22" s="92" t="s">
        <v>90</v>
      </c>
      <c r="AB22" s="37">
        <v>9.8000000000000007</v>
      </c>
      <c r="AC22" s="93" t="s">
        <v>90</v>
      </c>
      <c r="AD22" s="92" t="s">
        <v>90</v>
      </c>
      <c r="AE22" s="37">
        <v>9.8000000000000007</v>
      </c>
      <c r="AF22" s="93" t="s">
        <v>90</v>
      </c>
    </row>
    <row r="23" spans="1:32" x14ac:dyDescent="0.25">
      <c r="A23" s="116">
        <f>A22+14</f>
        <v>46055</v>
      </c>
      <c r="B23" s="88"/>
      <c r="C23" s="5">
        <f t="shared" si="2"/>
        <v>44.03</v>
      </c>
      <c r="D23" s="89"/>
      <c r="E23" s="88"/>
      <c r="F23" s="5">
        <f t="shared" si="1"/>
        <v>37.409999999999997</v>
      </c>
      <c r="G23" s="89"/>
      <c r="H23" s="88"/>
      <c r="I23" s="5">
        <f t="shared" si="3"/>
        <v>35.43</v>
      </c>
      <c r="J23" s="89"/>
      <c r="K23" s="88"/>
      <c r="L23" s="5">
        <f t="shared" si="4"/>
        <v>42.95</v>
      </c>
      <c r="M23" s="89"/>
      <c r="N23" s="88"/>
      <c r="O23" s="5">
        <f t="shared" si="5"/>
        <v>45.83</v>
      </c>
      <c r="P23" s="89"/>
      <c r="Q23" s="88"/>
      <c r="R23" s="5">
        <f t="shared" si="6"/>
        <v>46.22</v>
      </c>
      <c r="S23" s="89"/>
      <c r="T23" s="88"/>
      <c r="U23" s="5">
        <f t="shared" si="7"/>
        <v>45.61</v>
      </c>
      <c r="V23" s="89"/>
      <c r="W23" s="88"/>
      <c r="X23" s="5">
        <f t="shared" si="8"/>
        <v>41.76</v>
      </c>
      <c r="Y23" s="89"/>
      <c r="AA23" s="88"/>
      <c r="AB23" s="35"/>
      <c r="AC23" s="89"/>
      <c r="AD23" s="88"/>
      <c r="AE23" s="35"/>
      <c r="AF23" s="89"/>
    </row>
    <row r="24" spans="1:32" x14ac:dyDescent="0.25">
      <c r="A24" s="116">
        <f t="shared" ref="A24:A33" si="10">A23+14</f>
        <v>46069</v>
      </c>
      <c r="B24" s="88"/>
      <c r="C24" s="5">
        <f t="shared" si="2"/>
        <v>44.03</v>
      </c>
      <c r="D24" s="89"/>
      <c r="E24" s="88"/>
      <c r="F24" s="5">
        <f t="shared" si="1"/>
        <v>37.409999999999997</v>
      </c>
      <c r="G24" s="89"/>
      <c r="H24" s="88"/>
      <c r="I24" s="5">
        <f t="shared" si="3"/>
        <v>35.43</v>
      </c>
      <c r="J24" s="89"/>
      <c r="K24" s="88"/>
      <c r="L24" s="5">
        <f t="shared" si="4"/>
        <v>42.95</v>
      </c>
      <c r="M24" s="89"/>
      <c r="N24" s="88"/>
      <c r="O24" s="5">
        <f t="shared" si="5"/>
        <v>45.83</v>
      </c>
      <c r="P24" s="89"/>
      <c r="Q24" s="88"/>
      <c r="R24" s="5">
        <f t="shared" si="6"/>
        <v>46.22</v>
      </c>
      <c r="S24" s="89"/>
      <c r="T24" s="88"/>
      <c r="U24" s="5">
        <f t="shared" si="7"/>
        <v>45.61</v>
      </c>
      <c r="V24" s="89"/>
      <c r="W24" s="88"/>
      <c r="X24" s="5">
        <f t="shared" si="8"/>
        <v>41.76</v>
      </c>
      <c r="Y24" s="89"/>
      <c r="AA24" s="88"/>
      <c r="AB24" s="35"/>
      <c r="AC24" s="89"/>
      <c r="AD24" s="88"/>
      <c r="AE24" s="35"/>
      <c r="AF24" s="89"/>
    </row>
    <row r="25" spans="1:32" x14ac:dyDescent="0.25">
      <c r="A25" s="116">
        <f t="shared" si="10"/>
        <v>46083</v>
      </c>
      <c r="B25" s="88"/>
      <c r="C25" s="5">
        <f t="shared" si="2"/>
        <v>44.03</v>
      </c>
      <c r="D25" s="89"/>
      <c r="E25" s="88"/>
      <c r="F25" s="5">
        <f t="shared" si="1"/>
        <v>37.409999999999997</v>
      </c>
      <c r="G25" s="89"/>
      <c r="H25" s="88"/>
      <c r="I25" s="5">
        <f t="shared" si="3"/>
        <v>35.43</v>
      </c>
      <c r="J25" s="89"/>
      <c r="K25" s="88"/>
      <c r="L25" s="5">
        <f t="shared" si="4"/>
        <v>42.95</v>
      </c>
      <c r="M25" s="89"/>
      <c r="N25" s="88"/>
      <c r="O25" s="5">
        <f t="shared" si="5"/>
        <v>45.83</v>
      </c>
      <c r="P25" s="89"/>
      <c r="Q25" s="88"/>
      <c r="R25" s="5">
        <f t="shared" si="6"/>
        <v>46.22</v>
      </c>
      <c r="S25" s="89"/>
      <c r="T25" s="88"/>
      <c r="U25" s="5">
        <f t="shared" si="7"/>
        <v>45.61</v>
      </c>
      <c r="V25" s="89"/>
      <c r="W25" s="88"/>
      <c r="X25" s="5">
        <f t="shared" si="8"/>
        <v>41.76</v>
      </c>
      <c r="Y25" s="89"/>
      <c r="AA25" s="88"/>
      <c r="AB25" s="35"/>
      <c r="AC25" s="89"/>
      <c r="AD25" s="88"/>
      <c r="AE25" s="35"/>
      <c r="AF25" s="89"/>
    </row>
    <row r="26" spans="1:32" x14ac:dyDescent="0.25">
      <c r="A26" s="116">
        <f t="shared" si="10"/>
        <v>46097</v>
      </c>
      <c r="B26" s="88"/>
      <c r="C26" s="5">
        <f t="shared" si="2"/>
        <v>44.03</v>
      </c>
      <c r="D26" s="89"/>
      <c r="E26" s="88"/>
      <c r="F26" s="5">
        <f t="shared" si="1"/>
        <v>37.409999999999997</v>
      </c>
      <c r="G26" s="89"/>
      <c r="H26" s="88"/>
      <c r="I26" s="5">
        <f t="shared" si="3"/>
        <v>35.43</v>
      </c>
      <c r="J26" s="89"/>
      <c r="K26" s="88"/>
      <c r="L26" s="5">
        <f t="shared" si="4"/>
        <v>42.95</v>
      </c>
      <c r="M26" s="89"/>
      <c r="N26" s="88"/>
      <c r="O26" s="5">
        <f t="shared" si="5"/>
        <v>45.83</v>
      </c>
      <c r="P26" s="89"/>
      <c r="Q26" s="88"/>
      <c r="R26" s="5">
        <f t="shared" si="6"/>
        <v>46.22</v>
      </c>
      <c r="S26" s="89"/>
      <c r="T26" s="88"/>
      <c r="U26" s="5">
        <f t="shared" si="7"/>
        <v>45.61</v>
      </c>
      <c r="V26" s="89"/>
      <c r="W26" s="88"/>
      <c r="X26" s="5">
        <f t="shared" si="8"/>
        <v>41.76</v>
      </c>
      <c r="Y26" s="89"/>
      <c r="AA26" s="88"/>
      <c r="AB26" s="35"/>
      <c r="AC26" s="89"/>
      <c r="AD26" s="88"/>
      <c r="AE26" s="35"/>
      <c r="AF26" s="89"/>
    </row>
    <row r="27" spans="1:32" x14ac:dyDescent="0.25">
      <c r="A27" s="116">
        <f t="shared" si="10"/>
        <v>46111</v>
      </c>
      <c r="B27" s="88"/>
      <c r="C27" s="5">
        <f t="shared" si="2"/>
        <v>44.03</v>
      </c>
      <c r="D27" s="89"/>
      <c r="E27" s="88"/>
      <c r="F27" s="5">
        <f t="shared" si="1"/>
        <v>37.409999999999997</v>
      </c>
      <c r="G27" s="89"/>
      <c r="H27" s="88"/>
      <c r="I27" s="5">
        <f t="shared" si="3"/>
        <v>35.43</v>
      </c>
      <c r="J27" s="89"/>
      <c r="K27" s="88"/>
      <c r="L27" s="5">
        <f t="shared" si="4"/>
        <v>42.95</v>
      </c>
      <c r="M27" s="89"/>
      <c r="N27" s="88"/>
      <c r="O27" s="5">
        <f t="shared" si="5"/>
        <v>45.83</v>
      </c>
      <c r="P27" s="89"/>
      <c r="Q27" s="88"/>
      <c r="R27" s="5">
        <f t="shared" si="6"/>
        <v>46.22</v>
      </c>
      <c r="S27" s="89"/>
      <c r="T27" s="88"/>
      <c r="U27" s="5">
        <f t="shared" si="7"/>
        <v>45.61</v>
      </c>
      <c r="V27" s="89"/>
      <c r="W27" s="88"/>
      <c r="X27" s="5">
        <f t="shared" si="8"/>
        <v>41.76</v>
      </c>
      <c r="Y27" s="89"/>
      <c r="AA27" s="88"/>
      <c r="AB27" s="35"/>
      <c r="AC27" s="89"/>
      <c r="AD27" s="88"/>
      <c r="AE27" s="35"/>
      <c r="AF27" s="89"/>
    </row>
    <row r="28" spans="1:32" x14ac:dyDescent="0.25">
      <c r="A28" s="116">
        <f t="shared" si="10"/>
        <v>46125</v>
      </c>
      <c r="B28" s="88"/>
      <c r="C28" s="5">
        <f t="shared" si="2"/>
        <v>44.03</v>
      </c>
      <c r="D28" s="89"/>
      <c r="E28" s="88"/>
      <c r="F28" s="5">
        <f t="shared" si="1"/>
        <v>37.409999999999997</v>
      </c>
      <c r="G28" s="89"/>
      <c r="H28" s="88"/>
      <c r="I28" s="5">
        <f t="shared" si="3"/>
        <v>35.43</v>
      </c>
      <c r="J28" s="89"/>
      <c r="K28" s="88"/>
      <c r="L28" s="5">
        <f t="shared" si="4"/>
        <v>42.95</v>
      </c>
      <c r="M28" s="89"/>
      <c r="N28" s="88"/>
      <c r="O28" s="5">
        <f t="shared" si="5"/>
        <v>45.83</v>
      </c>
      <c r="P28" s="89"/>
      <c r="Q28" s="88"/>
      <c r="R28" s="5">
        <f t="shared" si="6"/>
        <v>46.22</v>
      </c>
      <c r="S28" s="89"/>
      <c r="T28" s="88"/>
      <c r="U28" s="5">
        <f t="shared" si="7"/>
        <v>45.61</v>
      </c>
      <c r="V28" s="89"/>
      <c r="W28" s="88"/>
      <c r="X28" s="5">
        <f t="shared" si="8"/>
        <v>41.76</v>
      </c>
      <c r="Y28" s="89"/>
      <c r="AA28" s="88"/>
      <c r="AB28" s="35"/>
      <c r="AC28" s="89"/>
      <c r="AD28" s="88"/>
      <c r="AE28" s="35"/>
      <c r="AF28" s="89"/>
    </row>
    <row r="29" spans="1:32" x14ac:dyDescent="0.25">
      <c r="A29" s="116">
        <f t="shared" si="10"/>
        <v>46139</v>
      </c>
      <c r="B29" s="88"/>
      <c r="C29" s="5">
        <f t="shared" si="2"/>
        <v>44.03</v>
      </c>
      <c r="D29" s="89"/>
      <c r="E29" s="88"/>
      <c r="F29" s="5">
        <f t="shared" si="1"/>
        <v>37.409999999999997</v>
      </c>
      <c r="G29" s="89"/>
      <c r="H29" s="88"/>
      <c r="I29" s="5">
        <f t="shared" si="3"/>
        <v>35.43</v>
      </c>
      <c r="J29" s="89"/>
      <c r="K29" s="88"/>
      <c r="L29" s="5">
        <f t="shared" si="4"/>
        <v>42.95</v>
      </c>
      <c r="M29" s="89"/>
      <c r="N29" s="88"/>
      <c r="O29" s="5">
        <f t="shared" si="5"/>
        <v>45.83</v>
      </c>
      <c r="P29" s="89"/>
      <c r="Q29" s="88"/>
      <c r="R29" s="5">
        <f t="shared" si="6"/>
        <v>46.22</v>
      </c>
      <c r="S29" s="89"/>
      <c r="T29" s="88"/>
      <c r="U29" s="5">
        <f t="shared" si="7"/>
        <v>45.61</v>
      </c>
      <c r="V29" s="89"/>
      <c r="W29" s="88"/>
      <c r="X29" s="5">
        <f t="shared" si="8"/>
        <v>41.76</v>
      </c>
      <c r="Y29" s="89"/>
      <c r="AA29" s="88"/>
      <c r="AB29" s="35"/>
      <c r="AC29" s="89"/>
      <c r="AD29" s="88"/>
      <c r="AE29" s="35"/>
      <c r="AF29" s="89"/>
    </row>
    <row r="30" spans="1:32" x14ac:dyDescent="0.25">
      <c r="A30" s="116">
        <f t="shared" si="10"/>
        <v>46153</v>
      </c>
      <c r="B30" s="88"/>
      <c r="C30" s="5">
        <f t="shared" si="2"/>
        <v>44.03</v>
      </c>
      <c r="D30" s="89"/>
      <c r="E30" s="88"/>
      <c r="F30" s="5">
        <f t="shared" si="1"/>
        <v>37.409999999999997</v>
      </c>
      <c r="G30" s="89"/>
      <c r="H30" s="88"/>
      <c r="I30" s="5">
        <f t="shared" si="3"/>
        <v>35.43</v>
      </c>
      <c r="J30" s="89"/>
      <c r="K30" s="88"/>
      <c r="L30" s="5">
        <f t="shared" si="4"/>
        <v>42.95</v>
      </c>
      <c r="M30" s="89"/>
      <c r="N30" s="88"/>
      <c r="O30" s="5">
        <f t="shared" si="5"/>
        <v>45.83</v>
      </c>
      <c r="P30" s="89"/>
      <c r="Q30" s="88"/>
      <c r="R30" s="5">
        <f t="shared" si="6"/>
        <v>46.22</v>
      </c>
      <c r="S30" s="89"/>
      <c r="T30" s="88"/>
      <c r="U30" s="5">
        <f t="shared" si="7"/>
        <v>45.61</v>
      </c>
      <c r="V30" s="89"/>
      <c r="W30" s="88"/>
      <c r="X30" s="5">
        <f t="shared" si="8"/>
        <v>41.76</v>
      </c>
      <c r="Y30" s="89"/>
      <c r="AA30" s="88"/>
      <c r="AB30" s="35"/>
      <c r="AC30" s="89"/>
      <c r="AD30" s="88"/>
      <c r="AE30" s="35"/>
      <c r="AF30" s="89"/>
    </row>
    <row r="31" spans="1:32" x14ac:dyDescent="0.25">
      <c r="A31" s="116">
        <f t="shared" si="10"/>
        <v>46167</v>
      </c>
      <c r="B31" s="88"/>
      <c r="C31" s="5">
        <f t="shared" si="2"/>
        <v>44.03</v>
      </c>
      <c r="D31" s="89"/>
      <c r="E31" s="88"/>
      <c r="F31" s="5">
        <f t="shared" si="1"/>
        <v>37.409999999999997</v>
      </c>
      <c r="G31" s="89"/>
      <c r="H31" s="88"/>
      <c r="I31" s="5">
        <f t="shared" si="3"/>
        <v>35.43</v>
      </c>
      <c r="J31" s="89"/>
      <c r="K31" s="88"/>
      <c r="L31" s="5">
        <f t="shared" si="4"/>
        <v>42.95</v>
      </c>
      <c r="M31" s="89"/>
      <c r="N31" s="88"/>
      <c r="O31" s="5">
        <f t="shared" si="5"/>
        <v>45.83</v>
      </c>
      <c r="P31" s="89"/>
      <c r="Q31" s="88"/>
      <c r="R31" s="5">
        <f t="shared" si="6"/>
        <v>46.22</v>
      </c>
      <c r="S31" s="89"/>
      <c r="T31" s="88"/>
      <c r="U31" s="5">
        <f t="shared" si="7"/>
        <v>45.61</v>
      </c>
      <c r="V31" s="89"/>
      <c r="W31" s="88"/>
      <c r="X31" s="5">
        <f t="shared" si="8"/>
        <v>41.76</v>
      </c>
      <c r="Y31" s="89"/>
      <c r="AA31" s="88"/>
      <c r="AB31" s="35"/>
      <c r="AC31" s="89"/>
      <c r="AD31" s="88"/>
      <c r="AE31" s="35"/>
      <c r="AF31" s="89"/>
    </row>
    <row r="32" spans="1:32" x14ac:dyDescent="0.25">
      <c r="A32" s="116">
        <f t="shared" si="10"/>
        <v>46181</v>
      </c>
      <c r="B32" s="88"/>
      <c r="C32" s="5">
        <f t="shared" si="2"/>
        <v>44.03</v>
      </c>
      <c r="D32" s="89"/>
      <c r="E32" s="88"/>
      <c r="F32" s="5">
        <f t="shared" si="1"/>
        <v>37.409999999999997</v>
      </c>
      <c r="G32" s="89"/>
      <c r="H32" s="88"/>
      <c r="I32" s="5">
        <f t="shared" si="3"/>
        <v>35.43</v>
      </c>
      <c r="J32" s="89"/>
      <c r="K32" s="88"/>
      <c r="L32" s="5">
        <f t="shared" si="4"/>
        <v>42.95</v>
      </c>
      <c r="M32" s="89"/>
      <c r="N32" s="88"/>
      <c r="O32" s="5">
        <f t="shared" si="5"/>
        <v>45.83</v>
      </c>
      <c r="P32" s="89"/>
      <c r="Q32" s="88"/>
      <c r="R32" s="5">
        <f t="shared" si="6"/>
        <v>46.22</v>
      </c>
      <c r="S32" s="89"/>
      <c r="T32" s="88"/>
      <c r="U32" s="5">
        <f t="shared" si="7"/>
        <v>45.61</v>
      </c>
      <c r="V32" s="89"/>
      <c r="W32" s="88"/>
      <c r="X32" s="5">
        <f t="shared" si="8"/>
        <v>41.76</v>
      </c>
      <c r="Y32" s="89"/>
      <c r="AA32" s="88"/>
      <c r="AB32" s="35"/>
      <c r="AC32" s="89"/>
      <c r="AD32" s="88"/>
      <c r="AE32" s="35"/>
      <c r="AF32" s="89"/>
    </row>
    <row r="33" spans="1:32" x14ac:dyDescent="0.25">
      <c r="A33" s="116">
        <f t="shared" si="10"/>
        <v>46195</v>
      </c>
      <c r="B33" s="88"/>
      <c r="C33" s="5">
        <f t="shared" si="2"/>
        <v>44.03</v>
      </c>
      <c r="D33" s="89"/>
      <c r="E33" s="88"/>
      <c r="F33" s="5">
        <f t="shared" si="1"/>
        <v>37.409999999999997</v>
      </c>
      <c r="G33" s="89"/>
      <c r="H33" s="88"/>
      <c r="I33" s="5">
        <f t="shared" si="3"/>
        <v>35.43</v>
      </c>
      <c r="J33" s="89"/>
      <c r="K33" s="88"/>
      <c r="L33" s="5">
        <f t="shared" si="4"/>
        <v>42.95</v>
      </c>
      <c r="M33" s="89"/>
      <c r="N33" s="88"/>
      <c r="O33" s="5">
        <f t="shared" si="5"/>
        <v>45.83</v>
      </c>
      <c r="P33" s="89"/>
      <c r="Q33" s="88"/>
      <c r="R33" s="5">
        <f t="shared" si="6"/>
        <v>46.22</v>
      </c>
      <c r="S33" s="89"/>
      <c r="T33" s="88"/>
      <c r="U33" s="5">
        <f t="shared" si="7"/>
        <v>45.61</v>
      </c>
      <c r="V33" s="89"/>
      <c r="W33" s="88"/>
      <c r="X33" s="5">
        <f t="shared" si="8"/>
        <v>41.76</v>
      </c>
      <c r="Y33" s="89"/>
      <c r="AA33" s="88"/>
      <c r="AB33" s="35"/>
      <c r="AC33" s="89"/>
      <c r="AD33" s="88"/>
      <c r="AE33" s="35"/>
      <c r="AF33" s="89"/>
    </row>
    <row r="34" spans="1:32" x14ac:dyDescent="0.25">
      <c r="A34" s="116"/>
      <c r="B34" s="88"/>
      <c r="C34" s="35"/>
      <c r="D34" s="89"/>
      <c r="E34" s="88"/>
      <c r="F34" s="35"/>
      <c r="G34" s="89"/>
      <c r="H34" s="88"/>
      <c r="I34" s="35"/>
      <c r="J34" s="89"/>
      <c r="K34" s="88"/>
      <c r="L34" s="35"/>
      <c r="M34" s="89"/>
      <c r="N34" s="88"/>
      <c r="O34" s="35"/>
      <c r="P34" s="89"/>
      <c r="Q34" s="88"/>
      <c r="R34" s="35"/>
      <c r="S34" s="89"/>
      <c r="T34" s="88"/>
      <c r="U34" s="35"/>
      <c r="V34" s="89"/>
      <c r="W34" s="88"/>
      <c r="X34" s="35"/>
      <c r="Y34" s="89"/>
      <c r="AA34" s="88"/>
      <c r="AB34" s="35"/>
      <c r="AC34" s="89"/>
      <c r="AD34" s="88"/>
      <c r="AE34" s="35"/>
      <c r="AF34" s="89"/>
    </row>
    <row r="35" spans="1:32" x14ac:dyDescent="0.25">
      <c r="A35" s="119"/>
      <c r="B35" s="88"/>
      <c r="C35" s="35"/>
      <c r="D35" s="89"/>
      <c r="E35" s="88"/>
      <c r="F35" s="35"/>
      <c r="G35" s="89"/>
      <c r="H35" s="88"/>
      <c r="I35" s="35"/>
      <c r="J35" s="89"/>
      <c r="K35" s="88"/>
      <c r="L35" s="35"/>
      <c r="M35" s="89"/>
      <c r="N35" s="88"/>
      <c r="O35" s="35"/>
      <c r="P35" s="89"/>
      <c r="Q35" s="88"/>
      <c r="R35" s="35"/>
      <c r="S35" s="89"/>
      <c r="T35" s="88"/>
      <c r="U35" s="35"/>
      <c r="V35" s="89"/>
      <c r="W35" s="88"/>
      <c r="X35" s="35"/>
      <c r="Y35" s="89"/>
      <c r="AA35" s="88"/>
      <c r="AB35" s="35"/>
      <c r="AC35" s="89"/>
      <c r="AD35" s="88"/>
      <c r="AE35" s="35"/>
      <c r="AF35" s="89"/>
    </row>
    <row r="36" spans="1:32" x14ac:dyDescent="0.25">
      <c r="A36" s="119"/>
      <c r="B36" s="88"/>
      <c r="C36" s="35"/>
      <c r="D36" s="89"/>
      <c r="E36" s="88"/>
      <c r="F36" s="35"/>
      <c r="G36" s="89"/>
      <c r="H36" s="88"/>
      <c r="I36" s="35"/>
      <c r="J36" s="89"/>
      <c r="K36" s="88"/>
      <c r="L36" s="35"/>
      <c r="M36" s="89"/>
      <c r="N36" s="88"/>
      <c r="O36" s="35"/>
      <c r="P36" s="89"/>
      <c r="Q36" s="88"/>
      <c r="R36" s="35"/>
      <c r="S36" s="89"/>
      <c r="T36" s="88"/>
      <c r="U36" s="35"/>
      <c r="V36" s="89"/>
      <c r="W36" s="88"/>
      <c r="X36" s="35"/>
      <c r="Y36" s="89"/>
      <c r="AA36" s="88"/>
      <c r="AB36" s="35"/>
      <c r="AC36" s="89"/>
      <c r="AD36" s="88"/>
      <c r="AE36" s="35"/>
      <c r="AF36" s="89"/>
    </row>
    <row r="37" spans="1:32" x14ac:dyDescent="0.25">
      <c r="A37" s="119"/>
      <c r="B37" s="88"/>
      <c r="C37" s="35"/>
      <c r="D37" s="89"/>
      <c r="E37" s="88"/>
      <c r="F37" s="35"/>
      <c r="G37" s="89"/>
      <c r="H37" s="88"/>
      <c r="I37" s="35"/>
      <c r="J37" s="89"/>
      <c r="K37" s="88"/>
      <c r="L37" s="35"/>
      <c r="M37" s="89"/>
      <c r="N37" s="88"/>
      <c r="O37" s="35"/>
      <c r="P37" s="89"/>
      <c r="Q37" s="88"/>
      <c r="R37" s="35"/>
      <c r="S37" s="89"/>
      <c r="T37" s="88"/>
      <c r="U37" s="35"/>
      <c r="V37" s="89"/>
      <c r="W37" s="88"/>
      <c r="X37" s="35"/>
      <c r="Y37" s="89"/>
      <c r="AA37" s="88"/>
      <c r="AB37" s="35"/>
      <c r="AC37" s="89"/>
      <c r="AD37" s="88"/>
      <c r="AE37" s="35"/>
      <c r="AF37" s="89"/>
    </row>
    <row r="38" spans="1:32" x14ac:dyDescent="0.25">
      <c r="A38" s="119"/>
      <c r="B38" s="88"/>
      <c r="C38" s="35"/>
      <c r="D38" s="89"/>
      <c r="E38" s="88"/>
      <c r="F38" s="35"/>
      <c r="G38" s="89"/>
      <c r="H38" s="88"/>
      <c r="I38" s="35"/>
      <c r="J38" s="89"/>
      <c r="K38" s="88"/>
      <c r="L38" s="35"/>
      <c r="M38" s="89"/>
      <c r="N38" s="88"/>
      <c r="O38" s="35"/>
      <c r="P38" s="89"/>
      <c r="Q38" s="88"/>
      <c r="R38" s="35"/>
      <c r="S38" s="89"/>
      <c r="T38" s="88"/>
      <c r="U38" s="35"/>
      <c r="V38" s="89"/>
      <c r="W38" s="88"/>
      <c r="X38" s="35"/>
      <c r="Y38" s="89"/>
      <c r="AA38" s="88"/>
      <c r="AB38" s="35"/>
      <c r="AC38" s="89"/>
      <c r="AD38" s="88"/>
      <c r="AE38" s="35"/>
      <c r="AF38" s="89"/>
    </row>
    <row r="39" spans="1:32" x14ac:dyDescent="0.25">
      <c r="A39" s="122"/>
      <c r="B39" s="88"/>
      <c r="C39" s="35"/>
      <c r="D39" s="89"/>
      <c r="E39" s="88"/>
      <c r="F39" s="35"/>
      <c r="G39" s="89"/>
      <c r="H39" s="88"/>
      <c r="I39" s="35"/>
      <c r="J39" s="89"/>
      <c r="K39" s="88"/>
      <c r="L39" s="35"/>
      <c r="M39" s="89"/>
      <c r="N39" s="88"/>
      <c r="O39" s="35"/>
      <c r="P39" s="89"/>
      <c r="Q39" s="88"/>
      <c r="R39" s="35"/>
      <c r="S39" s="89"/>
      <c r="T39" s="88"/>
      <c r="U39" s="35"/>
      <c r="V39" s="89"/>
      <c r="W39" s="88"/>
      <c r="X39" s="35"/>
      <c r="Y39" s="89"/>
      <c r="AA39" s="88"/>
      <c r="AB39" s="35"/>
      <c r="AC39" s="89"/>
      <c r="AD39" s="88"/>
      <c r="AE39" s="35"/>
      <c r="AF39" s="89"/>
    </row>
    <row r="40" spans="1:32" x14ac:dyDescent="0.25">
      <c r="A40" s="122"/>
      <c r="B40" s="88"/>
      <c r="C40" s="35"/>
      <c r="D40" s="89"/>
      <c r="E40" s="88"/>
      <c r="F40" s="35"/>
      <c r="G40" s="89"/>
      <c r="H40" s="88"/>
      <c r="I40" s="35"/>
      <c r="J40" s="89"/>
      <c r="K40" s="88"/>
      <c r="L40" s="35"/>
      <c r="M40" s="89"/>
      <c r="N40" s="88"/>
      <c r="O40" s="35"/>
      <c r="P40" s="89"/>
      <c r="Q40" s="88"/>
      <c r="R40" s="35"/>
      <c r="S40" s="89"/>
      <c r="T40" s="88"/>
      <c r="U40" s="35"/>
      <c r="V40" s="89"/>
      <c r="W40" s="88"/>
      <c r="X40" s="35"/>
      <c r="Y40" s="89"/>
      <c r="AA40" s="88"/>
      <c r="AB40" s="35"/>
      <c r="AC40" s="89"/>
      <c r="AD40" s="88"/>
      <c r="AE40" s="35"/>
      <c r="AF40" s="89"/>
    </row>
    <row r="41" spans="1:32" x14ac:dyDescent="0.25">
      <c r="A41" s="123"/>
      <c r="B41" s="94"/>
      <c r="C41" s="32"/>
      <c r="D41" s="95"/>
      <c r="E41" s="94"/>
      <c r="F41" s="32"/>
      <c r="G41" s="95"/>
      <c r="H41" s="94"/>
      <c r="I41" s="32"/>
      <c r="J41" s="95"/>
      <c r="K41" s="94"/>
      <c r="L41" s="32"/>
      <c r="M41" s="95"/>
      <c r="N41" s="94"/>
      <c r="O41" s="32"/>
      <c r="P41" s="95"/>
      <c r="Q41" s="94"/>
      <c r="R41" s="32"/>
      <c r="S41" s="95"/>
      <c r="T41" s="94"/>
      <c r="U41" s="32"/>
      <c r="V41" s="95"/>
      <c r="W41" s="94"/>
      <c r="X41" s="32"/>
      <c r="Y41" s="95"/>
      <c r="AA41" s="94"/>
      <c r="AB41" s="32"/>
      <c r="AC41" s="95"/>
      <c r="AD41" s="94"/>
      <c r="AE41" s="32"/>
      <c r="AF41" s="95"/>
    </row>
    <row r="42" spans="1:32" x14ac:dyDescent="0.25">
      <c r="A42" s="123"/>
      <c r="B42" s="94"/>
      <c r="C42" s="32"/>
      <c r="D42" s="95"/>
      <c r="E42" s="94"/>
      <c r="F42" s="32"/>
      <c r="G42" s="95"/>
      <c r="H42" s="94"/>
      <c r="I42" s="32"/>
      <c r="J42" s="95"/>
      <c r="K42" s="94"/>
      <c r="L42" s="32"/>
      <c r="M42" s="95"/>
      <c r="N42" s="94"/>
      <c r="O42" s="32"/>
      <c r="P42" s="95"/>
      <c r="Q42" s="94"/>
      <c r="R42" s="32"/>
      <c r="S42" s="95"/>
      <c r="T42" s="94"/>
      <c r="U42" s="32"/>
      <c r="V42" s="95"/>
      <c r="W42" s="94"/>
      <c r="X42" s="32"/>
      <c r="Y42" s="95"/>
      <c r="AA42" s="94"/>
      <c r="AB42" s="32"/>
      <c r="AC42" s="95"/>
      <c r="AD42" s="94"/>
      <c r="AE42" s="32"/>
      <c r="AF42" s="95"/>
    </row>
    <row r="43" spans="1:32" x14ac:dyDescent="0.25">
      <c r="A43" s="123"/>
      <c r="B43" s="94"/>
      <c r="C43" s="32"/>
      <c r="D43" s="95"/>
      <c r="E43" s="94"/>
      <c r="F43" s="32"/>
      <c r="G43" s="95"/>
      <c r="H43" s="94"/>
      <c r="I43" s="32"/>
      <c r="J43" s="95"/>
      <c r="K43" s="94"/>
      <c r="L43" s="32"/>
      <c r="M43" s="95"/>
      <c r="N43" s="94"/>
      <c r="O43" s="32"/>
      <c r="P43" s="95"/>
      <c r="Q43" s="94"/>
      <c r="R43" s="32"/>
      <c r="S43" s="95"/>
      <c r="T43" s="94"/>
      <c r="U43" s="32"/>
      <c r="V43" s="95"/>
      <c r="W43" s="94"/>
      <c r="X43" s="32"/>
      <c r="Y43" s="95"/>
      <c r="AA43" s="94"/>
      <c r="AB43" s="32"/>
      <c r="AC43" s="95"/>
      <c r="AD43" s="94"/>
      <c r="AE43" s="32"/>
      <c r="AF43" s="95"/>
    </row>
    <row r="44" spans="1:32" x14ac:dyDescent="0.25">
      <c r="A44" s="123"/>
      <c r="B44" s="94"/>
      <c r="C44" s="32"/>
      <c r="D44" s="95"/>
      <c r="E44" s="94"/>
      <c r="F44" s="32"/>
      <c r="G44" s="95"/>
      <c r="H44" s="94"/>
      <c r="I44" s="32"/>
      <c r="J44" s="95"/>
      <c r="K44" s="94"/>
      <c r="L44" s="32"/>
      <c r="M44" s="95"/>
      <c r="N44" s="94"/>
      <c r="O44" s="32"/>
      <c r="P44" s="95"/>
      <c r="Q44" s="94"/>
      <c r="R44" s="32"/>
      <c r="S44" s="95"/>
      <c r="T44" s="94"/>
      <c r="U44" s="32"/>
      <c r="V44" s="95"/>
      <c r="W44" s="94"/>
      <c r="X44" s="32"/>
      <c r="Y44" s="95"/>
      <c r="AA44" s="94"/>
      <c r="AB44" s="32"/>
      <c r="AC44" s="95"/>
      <c r="AD44" s="94"/>
      <c r="AE44" s="32"/>
      <c r="AF44" s="95"/>
    </row>
    <row r="45" spans="1:32" ht="15.75" thickBot="1" x14ac:dyDescent="0.3">
      <c r="A45" s="124"/>
      <c r="B45" s="96"/>
      <c r="C45" s="97"/>
      <c r="D45" s="98"/>
      <c r="E45" s="96"/>
      <c r="F45" s="97"/>
      <c r="G45" s="98"/>
      <c r="H45" s="96"/>
      <c r="I45" s="97"/>
      <c r="J45" s="98"/>
      <c r="K45" s="96"/>
      <c r="L45" s="97"/>
      <c r="M45" s="98"/>
      <c r="N45" s="96"/>
      <c r="O45" s="97"/>
      <c r="P45" s="98"/>
      <c r="Q45" s="96"/>
      <c r="R45" s="97"/>
      <c r="S45" s="98"/>
      <c r="T45" s="96"/>
      <c r="U45" s="97"/>
      <c r="V45" s="98"/>
      <c r="W45" s="96"/>
      <c r="X45" s="97"/>
      <c r="Y45" s="98"/>
      <c r="AA45" s="96"/>
      <c r="AB45" s="97"/>
      <c r="AC45" s="98"/>
      <c r="AD45" s="96"/>
      <c r="AE45" s="97"/>
      <c r="AF45" s="98"/>
    </row>
  </sheetData>
  <customSheetViews>
    <customSheetView guid="{B71984EF-682D-4622-A6DE-6345E379C62A}" showPageBreaks="1" fitToPage="1" printArea="1">
      <pageMargins left="0.70866141732283472" right="0.70866141732283472" top="0.74803149606299213" bottom="0.74803149606299213" header="0.31496062992125984" footer="0.31496062992125984"/>
      <pageSetup paperSize="9" scale="82" fitToHeight="0" orientation="landscape" horizontalDpi="1200" verticalDpi="1200" r:id="rId1"/>
      <headerFooter>
        <oddHeader xml:space="preserve">&amp;R&amp;G
</oddHeader>
        <oddFooter>&amp;L&amp;"Arial,Regular"Brockely Wood GW Monitoring&amp;R&amp;G</oddFooter>
      </headerFooter>
    </customSheetView>
    <customSheetView guid="{2C783CEE-85A0-4490-BF31-62D4B4082FD8}" scale="70" showPageBreaks="1" fitToPage="1" printArea="1">
      <selection activeCell="W27" sqref="W27"/>
      <pageMargins left="0.70866141732283472" right="0.70866141732283472" top="0.74803149606299213" bottom="0.74803149606299213" header="0.31496062992125984" footer="0.31496062992125984"/>
      <pageSetup paperSize="9" scale="82" fitToHeight="0" orientation="landscape" horizontalDpi="1200" verticalDpi="1200" r:id="rId2"/>
      <headerFooter>
        <oddHeader xml:space="preserve">&amp;R&amp;G
</oddHeader>
        <oddFooter>&amp;L&amp;"Arial,Regular"Brockely Wood GW Monitoring&amp;R&amp;G</oddFooter>
      </headerFooter>
    </customSheetView>
  </customSheetViews>
  <mergeCells count="20">
    <mergeCell ref="AD3:AF3"/>
    <mergeCell ref="T3:V3"/>
    <mergeCell ref="AD4:AF7"/>
    <mergeCell ref="T4:V4"/>
    <mergeCell ref="W3:Y3"/>
    <mergeCell ref="W4:Y4"/>
    <mergeCell ref="AA3:AC3"/>
    <mergeCell ref="AA4:AC7"/>
    <mergeCell ref="B3:D3"/>
    <mergeCell ref="B4:D4"/>
    <mergeCell ref="E3:G3"/>
    <mergeCell ref="E4:G4"/>
    <mergeCell ref="H3:J3"/>
    <mergeCell ref="H4:J4"/>
    <mergeCell ref="K3:M3"/>
    <mergeCell ref="K4:M4"/>
    <mergeCell ref="N3:P3"/>
    <mergeCell ref="N4:P4"/>
    <mergeCell ref="Q3:S3"/>
    <mergeCell ref="Q4:S4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7" fitToHeight="0" orientation="landscape" horizontalDpi="1200" verticalDpi="1200" r:id="rId3"/>
  <headerFooter>
    <oddHeader xml:space="preserve">&amp;R&amp;G
</oddHeader>
    <oddFooter>&amp;L&amp;"Arial,Regular"Brockely Wood GW Monitoring&amp;R&amp;G</oddFooter>
  </headerFooter>
  <drawing r:id="rId4"/>
  <legacyDrawing r:id="rId5"/>
  <legacyDrawingHF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A493D-07C7-4B0F-A49A-AD7A38605F51}">
  <dimension ref="B2:H14"/>
  <sheetViews>
    <sheetView workbookViewId="0"/>
  </sheetViews>
  <sheetFormatPr defaultRowHeight="15" x14ac:dyDescent="0.25"/>
  <cols>
    <col min="2" max="3" width="14.85546875" customWidth="1"/>
    <col min="7" max="7" width="12.5703125" bestFit="1" customWidth="1"/>
    <col min="8" max="8" width="9.5703125" bestFit="1" customWidth="1"/>
  </cols>
  <sheetData>
    <row r="2" spans="2:8" ht="18.75" x14ac:dyDescent="0.3">
      <c r="B2" s="14" t="s">
        <v>33</v>
      </c>
    </row>
    <row r="4" spans="2:8" ht="45" x14ac:dyDescent="0.25">
      <c r="B4" s="8" t="s">
        <v>7</v>
      </c>
      <c r="C4" s="8" t="s">
        <v>14</v>
      </c>
      <c r="D4" s="9" t="s">
        <v>35</v>
      </c>
      <c r="E4" s="9" t="s">
        <v>34</v>
      </c>
      <c r="F4" s="9" t="s">
        <v>36</v>
      </c>
      <c r="G4" s="9" t="s">
        <v>37</v>
      </c>
      <c r="H4" s="9" t="s">
        <v>38</v>
      </c>
    </row>
    <row r="5" spans="2:8" x14ac:dyDescent="0.25">
      <c r="B5" s="7" t="s">
        <v>1</v>
      </c>
      <c r="C5" s="7">
        <v>8.35</v>
      </c>
      <c r="D5" s="5">
        <v>2.82</v>
      </c>
      <c r="E5" s="10">
        <f>(C5-D5)*100</f>
        <v>552.99999999999989</v>
      </c>
      <c r="F5" s="10">
        <v>6.3</v>
      </c>
      <c r="G5" s="11">
        <f>(3.15^2)*3.14*E5</f>
        <v>17229.627449999996</v>
      </c>
      <c r="H5" s="12">
        <f>G5/1000</f>
        <v>17.229627449999995</v>
      </c>
    </row>
    <row r="6" spans="2:8" x14ac:dyDescent="0.25">
      <c r="B6" s="7" t="s">
        <v>2</v>
      </c>
      <c r="C6" s="7">
        <v>15.38</v>
      </c>
      <c r="D6" s="5">
        <v>9.49</v>
      </c>
      <c r="E6" s="10">
        <f t="shared" ref="E6:E12" si="0">(C6-D6)*100</f>
        <v>589</v>
      </c>
      <c r="F6" s="10">
        <v>6.3</v>
      </c>
      <c r="G6" s="11">
        <f t="shared" ref="G6:G10" si="1">(3.15^2)*3.14*E6</f>
        <v>18351.26685</v>
      </c>
      <c r="H6" s="12">
        <f t="shared" ref="H6:H12" si="2">G6/1000</f>
        <v>18.351266849999998</v>
      </c>
    </row>
    <row r="7" spans="2:8" x14ac:dyDescent="0.25">
      <c r="B7" s="7" t="s">
        <v>3</v>
      </c>
      <c r="C7" s="7">
        <v>16.77</v>
      </c>
      <c r="D7" s="5">
        <v>11</v>
      </c>
      <c r="E7" s="10">
        <f t="shared" si="0"/>
        <v>577</v>
      </c>
      <c r="F7" s="10">
        <v>6.3</v>
      </c>
      <c r="G7" s="11">
        <f t="shared" si="1"/>
        <v>17977.387050000001</v>
      </c>
      <c r="H7" s="12">
        <f t="shared" si="2"/>
        <v>17.977387050000001</v>
      </c>
    </row>
    <row r="8" spans="2:8" x14ac:dyDescent="0.25">
      <c r="B8" s="7" t="s">
        <v>4</v>
      </c>
      <c r="C8" s="7">
        <v>16.61</v>
      </c>
      <c r="D8" s="5">
        <v>10.62</v>
      </c>
      <c r="E8" s="10">
        <f t="shared" si="0"/>
        <v>599</v>
      </c>
      <c r="F8" s="10">
        <v>6.3</v>
      </c>
      <c r="G8" s="11">
        <f t="shared" si="1"/>
        <v>18662.833350000001</v>
      </c>
      <c r="H8" s="12">
        <f t="shared" si="2"/>
        <v>18.66283335</v>
      </c>
    </row>
    <row r="9" spans="2:8" x14ac:dyDescent="0.25">
      <c r="B9" s="7" t="s">
        <v>5</v>
      </c>
      <c r="C9" s="7">
        <v>17.440000000000001</v>
      </c>
      <c r="D9" s="5">
        <v>13.51</v>
      </c>
      <c r="E9" s="10">
        <f t="shared" si="0"/>
        <v>393.00000000000017</v>
      </c>
      <c r="F9" s="10">
        <v>6.3</v>
      </c>
      <c r="G9" s="11">
        <f t="shared" si="1"/>
        <v>12244.563450000005</v>
      </c>
      <c r="H9" s="12">
        <f t="shared" si="2"/>
        <v>12.244563450000005</v>
      </c>
    </row>
    <row r="10" spans="2:8" x14ac:dyDescent="0.25">
      <c r="B10" s="7" t="s">
        <v>6</v>
      </c>
      <c r="C10" s="7">
        <v>13.38</v>
      </c>
      <c r="D10" s="5">
        <v>7.3</v>
      </c>
      <c r="E10" s="10">
        <f t="shared" si="0"/>
        <v>608.00000000000011</v>
      </c>
      <c r="F10" s="10">
        <v>6.3</v>
      </c>
      <c r="G10" s="11">
        <f t="shared" si="1"/>
        <v>18943.243200000004</v>
      </c>
      <c r="H10" s="12">
        <f t="shared" si="2"/>
        <v>18.943243200000005</v>
      </c>
    </row>
    <row r="11" spans="2:8" x14ac:dyDescent="0.25">
      <c r="B11" s="7" t="s">
        <v>16</v>
      </c>
      <c r="C11" s="7">
        <v>14.84</v>
      </c>
      <c r="D11" s="5">
        <v>10.15</v>
      </c>
      <c r="E11" s="10">
        <f t="shared" si="0"/>
        <v>468.99999999999994</v>
      </c>
      <c r="F11" s="10">
        <v>5</v>
      </c>
      <c r="G11" s="11">
        <f>(2.5^2)*3.14*E11</f>
        <v>9204.1249999999982</v>
      </c>
      <c r="H11" s="12">
        <f t="shared" si="2"/>
        <v>9.2041249999999977</v>
      </c>
    </row>
    <row r="12" spans="2:8" x14ac:dyDescent="0.25">
      <c r="B12" s="7" t="s">
        <v>23</v>
      </c>
      <c r="C12" s="7">
        <v>8.4700000000000006</v>
      </c>
      <c r="D12" s="5">
        <v>3.24</v>
      </c>
      <c r="E12" s="10">
        <f t="shared" si="0"/>
        <v>523</v>
      </c>
      <c r="F12" s="10">
        <v>5</v>
      </c>
      <c r="G12" s="11">
        <f>(2.5^2)*3.14*E12</f>
        <v>10263.875</v>
      </c>
      <c r="H12" s="12">
        <f t="shared" si="2"/>
        <v>10.263875000000001</v>
      </c>
    </row>
    <row r="14" spans="2:8" x14ac:dyDescent="0.25">
      <c r="B14" s="13" t="s">
        <v>39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DFC3-383A-4101-A377-8A05AE7A2410}">
  <dimension ref="A1:S139"/>
  <sheetViews>
    <sheetView zoomScale="85" zoomScaleNormal="85" workbookViewId="0">
      <pane ySplit="2" topLeftCell="A93" activePane="bottomLeft" state="frozen"/>
      <selection pane="bottomLeft" activeCell="I128" sqref="I128"/>
    </sheetView>
  </sheetViews>
  <sheetFormatPr defaultRowHeight="15" x14ac:dyDescent="0.25"/>
  <cols>
    <col min="1" max="1" width="9" bestFit="1" customWidth="1"/>
    <col min="2" max="2" width="22.28515625" style="31" bestFit="1" customWidth="1"/>
    <col min="3" max="3" width="13.28515625" bestFit="1" customWidth="1"/>
    <col min="4" max="4" width="10.42578125" bestFit="1" customWidth="1"/>
    <col min="5" max="5" width="13.85546875" bestFit="1" customWidth="1"/>
    <col min="6" max="7" width="10.42578125" bestFit="1" customWidth="1"/>
    <col min="8" max="8" width="17.85546875" bestFit="1" customWidth="1"/>
    <col min="9" max="9" width="20.7109375" bestFit="1" customWidth="1"/>
    <col min="10" max="10" width="10.7109375" customWidth="1"/>
    <col min="11" max="11" width="11.5703125" customWidth="1"/>
    <col min="12" max="12" width="22.28515625" bestFit="1" customWidth="1"/>
    <col min="13" max="13" width="23" style="31" bestFit="1" customWidth="1"/>
    <col min="14" max="14" width="10.42578125" bestFit="1" customWidth="1"/>
    <col min="15" max="15" width="16.7109375" bestFit="1" customWidth="1"/>
    <col min="16" max="16" width="9.85546875" bestFit="1" customWidth="1"/>
    <col min="17" max="17" width="9.140625" style="48" bestFit="1" customWidth="1"/>
    <col min="18" max="18" width="9.85546875" bestFit="1" customWidth="1"/>
    <col min="19" max="19" width="33.42578125" customWidth="1"/>
  </cols>
  <sheetData>
    <row r="1" spans="1:19" ht="26.25" x14ac:dyDescent="0.25">
      <c r="A1" s="142" t="s">
        <v>129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4"/>
    </row>
    <row r="2" spans="1:19" ht="45" x14ac:dyDescent="0.25">
      <c r="A2" s="41" t="s">
        <v>92</v>
      </c>
      <c r="B2" s="41" t="s">
        <v>93</v>
      </c>
      <c r="C2" s="41" t="s">
        <v>94</v>
      </c>
      <c r="D2" s="42" t="s">
        <v>95</v>
      </c>
      <c r="E2" s="41" t="s">
        <v>96</v>
      </c>
      <c r="F2" s="43" t="s">
        <v>97</v>
      </c>
      <c r="G2" s="43" t="s">
        <v>98</v>
      </c>
      <c r="H2" s="41" t="s">
        <v>99</v>
      </c>
      <c r="I2" s="41" t="s">
        <v>100</v>
      </c>
      <c r="J2" s="41" t="s">
        <v>101</v>
      </c>
      <c r="K2" s="41" t="s">
        <v>102</v>
      </c>
      <c r="L2" s="41" t="s">
        <v>103</v>
      </c>
      <c r="M2" s="41" t="s">
        <v>104</v>
      </c>
      <c r="N2" s="44" t="s">
        <v>105</v>
      </c>
      <c r="O2" s="44" t="s">
        <v>105</v>
      </c>
      <c r="P2" s="41" t="s">
        <v>106</v>
      </c>
      <c r="Q2" s="44" t="s">
        <v>108</v>
      </c>
      <c r="R2" s="44" t="s">
        <v>109</v>
      </c>
    </row>
    <row r="3" spans="1:19" x14ac:dyDescent="0.25">
      <c r="A3" s="32">
        <v>1</v>
      </c>
      <c r="B3" s="32" t="s">
        <v>16</v>
      </c>
      <c r="C3" s="3" t="s">
        <v>111</v>
      </c>
      <c r="D3" s="46">
        <v>45950</v>
      </c>
      <c r="E3" s="3" t="s">
        <v>115</v>
      </c>
      <c r="F3" s="53">
        <v>45957</v>
      </c>
      <c r="G3" s="71">
        <v>45961</v>
      </c>
      <c r="H3" s="3" t="s">
        <v>126</v>
      </c>
      <c r="I3" s="3" t="s">
        <v>112</v>
      </c>
      <c r="J3" s="32" t="s">
        <v>114</v>
      </c>
      <c r="K3" s="45" t="s">
        <v>110</v>
      </c>
      <c r="L3" s="32" t="s">
        <v>16</v>
      </c>
      <c r="M3" s="32" t="s">
        <v>135</v>
      </c>
      <c r="N3" s="32" t="s">
        <v>142</v>
      </c>
      <c r="O3" s="3" t="s">
        <v>139</v>
      </c>
      <c r="P3" s="32" t="s">
        <v>90</v>
      </c>
      <c r="Q3" s="50">
        <v>26.91</v>
      </c>
      <c r="R3" s="32">
        <v>307313</v>
      </c>
      <c r="S3" s="145" t="s">
        <v>198</v>
      </c>
    </row>
    <row r="4" spans="1:19" x14ac:dyDescent="0.25">
      <c r="A4" s="32">
        <v>2</v>
      </c>
      <c r="B4" s="32" t="s">
        <v>16</v>
      </c>
      <c r="C4" s="3" t="s">
        <v>111</v>
      </c>
      <c r="D4" s="46">
        <v>45950</v>
      </c>
      <c r="E4" s="3" t="s">
        <v>115</v>
      </c>
      <c r="F4" s="53">
        <v>45957</v>
      </c>
      <c r="G4" s="71">
        <v>45961</v>
      </c>
      <c r="H4" s="3" t="s">
        <v>126</v>
      </c>
      <c r="I4" s="3" t="s">
        <v>113</v>
      </c>
      <c r="J4" s="32" t="s">
        <v>114</v>
      </c>
      <c r="K4" s="45" t="s">
        <v>110</v>
      </c>
      <c r="L4" s="32" t="s">
        <v>16</v>
      </c>
      <c r="M4" s="32" t="s">
        <v>135</v>
      </c>
      <c r="N4" s="32" t="s">
        <v>142</v>
      </c>
      <c r="O4" s="3" t="s">
        <v>139</v>
      </c>
      <c r="P4" s="32" t="s">
        <v>90</v>
      </c>
      <c r="Q4" s="50">
        <v>0</v>
      </c>
      <c r="R4" s="32">
        <v>307313</v>
      </c>
      <c r="S4" s="145"/>
    </row>
    <row r="5" spans="1:19" x14ac:dyDescent="0.25">
      <c r="A5" s="32">
        <v>3</v>
      </c>
      <c r="B5" s="32" t="s">
        <v>23</v>
      </c>
      <c r="C5" s="3" t="s">
        <v>111</v>
      </c>
      <c r="D5" s="46">
        <v>45950</v>
      </c>
      <c r="E5" s="3" t="s">
        <v>116</v>
      </c>
      <c r="F5" s="53">
        <v>45957</v>
      </c>
      <c r="G5" s="71">
        <v>45961</v>
      </c>
      <c r="H5" s="3" t="s">
        <v>126</v>
      </c>
      <c r="I5" s="3" t="s">
        <v>112</v>
      </c>
      <c r="J5" s="32" t="s">
        <v>114</v>
      </c>
      <c r="K5" s="45" t="s">
        <v>110</v>
      </c>
      <c r="L5" s="32" t="s">
        <v>23</v>
      </c>
      <c r="M5" s="32" t="s">
        <v>136</v>
      </c>
      <c r="N5" s="32" t="s">
        <v>142</v>
      </c>
      <c r="O5" s="3" t="s">
        <v>139</v>
      </c>
      <c r="P5" s="32" t="s">
        <v>90</v>
      </c>
      <c r="Q5" s="50">
        <v>26.91</v>
      </c>
      <c r="R5" s="32">
        <v>307313</v>
      </c>
      <c r="S5" s="145"/>
    </row>
    <row r="6" spans="1:19" x14ac:dyDescent="0.25">
      <c r="A6" s="32">
        <v>4</v>
      </c>
      <c r="B6" s="32" t="s">
        <v>23</v>
      </c>
      <c r="C6" s="3" t="s">
        <v>111</v>
      </c>
      <c r="D6" s="46">
        <v>45950</v>
      </c>
      <c r="E6" s="3" t="s">
        <v>116</v>
      </c>
      <c r="F6" s="53">
        <v>45957</v>
      </c>
      <c r="G6" s="71">
        <v>45961</v>
      </c>
      <c r="H6" s="3" t="s">
        <v>126</v>
      </c>
      <c r="I6" s="3" t="s">
        <v>113</v>
      </c>
      <c r="J6" s="32" t="s">
        <v>114</v>
      </c>
      <c r="K6" s="45" t="s">
        <v>110</v>
      </c>
      <c r="L6" s="32" t="s">
        <v>23</v>
      </c>
      <c r="M6" s="32" t="s">
        <v>136</v>
      </c>
      <c r="N6" s="32" t="s">
        <v>142</v>
      </c>
      <c r="O6" s="3" t="s">
        <v>139</v>
      </c>
      <c r="P6" s="32" t="s">
        <v>90</v>
      </c>
      <c r="Q6" s="50">
        <v>0</v>
      </c>
      <c r="R6" s="32">
        <v>307313</v>
      </c>
      <c r="S6" s="145"/>
    </row>
    <row r="7" spans="1:19" x14ac:dyDescent="0.25">
      <c r="A7" s="32">
        <v>5</v>
      </c>
      <c r="B7" s="32" t="s">
        <v>1</v>
      </c>
      <c r="C7" s="3" t="s">
        <v>111</v>
      </c>
      <c r="D7" s="46">
        <v>45950</v>
      </c>
      <c r="E7" s="3" t="s">
        <v>117</v>
      </c>
      <c r="F7" s="53">
        <v>45957</v>
      </c>
      <c r="G7" s="71">
        <v>45961</v>
      </c>
      <c r="H7" s="3" t="s">
        <v>126</v>
      </c>
      <c r="I7" s="3" t="s">
        <v>112</v>
      </c>
      <c r="J7" s="32" t="s">
        <v>114</v>
      </c>
      <c r="K7" s="45" t="s">
        <v>110</v>
      </c>
      <c r="L7" s="32" t="s">
        <v>1</v>
      </c>
      <c r="M7" s="32" t="s">
        <v>132</v>
      </c>
      <c r="N7" s="32" t="s">
        <v>142</v>
      </c>
      <c r="O7" s="3" t="s">
        <v>139</v>
      </c>
      <c r="P7" s="32" t="s">
        <v>90</v>
      </c>
      <c r="Q7" s="50">
        <v>26.91</v>
      </c>
      <c r="R7" s="32">
        <v>307313</v>
      </c>
      <c r="S7" s="145"/>
    </row>
    <row r="8" spans="1:19" x14ac:dyDescent="0.25">
      <c r="A8" s="32">
        <v>6</v>
      </c>
      <c r="B8" s="32" t="s">
        <v>1</v>
      </c>
      <c r="C8" s="3" t="s">
        <v>111</v>
      </c>
      <c r="D8" s="46">
        <v>45950</v>
      </c>
      <c r="E8" s="3" t="s">
        <v>117</v>
      </c>
      <c r="F8" s="53">
        <v>45957</v>
      </c>
      <c r="G8" s="71">
        <v>45961</v>
      </c>
      <c r="H8" s="3" t="s">
        <v>126</v>
      </c>
      <c r="I8" s="3" t="s">
        <v>113</v>
      </c>
      <c r="J8" s="32" t="s">
        <v>114</v>
      </c>
      <c r="K8" s="45" t="s">
        <v>110</v>
      </c>
      <c r="L8" s="32" t="s">
        <v>1</v>
      </c>
      <c r="M8" s="32" t="s">
        <v>132</v>
      </c>
      <c r="N8" s="32" t="s">
        <v>142</v>
      </c>
      <c r="O8" s="3" t="s">
        <v>139</v>
      </c>
      <c r="P8" s="32" t="s">
        <v>90</v>
      </c>
      <c r="Q8" s="50">
        <v>0</v>
      </c>
      <c r="R8" s="32">
        <v>307313</v>
      </c>
      <c r="S8" s="145"/>
    </row>
    <row r="9" spans="1:19" x14ac:dyDescent="0.25">
      <c r="A9" s="32">
        <v>7</v>
      </c>
      <c r="B9" s="32" t="s">
        <v>2</v>
      </c>
      <c r="C9" s="3" t="s">
        <v>111</v>
      </c>
      <c r="D9" s="46">
        <v>45950</v>
      </c>
      <c r="E9" s="3" t="s">
        <v>118</v>
      </c>
      <c r="F9" s="53">
        <v>45957</v>
      </c>
      <c r="G9" s="71">
        <v>45961</v>
      </c>
      <c r="H9" s="3" t="s">
        <v>126</v>
      </c>
      <c r="I9" s="3" t="s">
        <v>112</v>
      </c>
      <c r="J9" s="32" t="s">
        <v>114</v>
      </c>
      <c r="K9" s="45" t="s">
        <v>110</v>
      </c>
      <c r="L9" s="32" t="s">
        <v>2</v>
      </c>
      <c r="M9" s="32" t="s">
        <v>131</v>
      </c>
      <c r="N9" s="32" t="s">
        <v>142</v>
      </c>
      <c r="O9" s="3" t="s">
        <v>139</v>
      </c>
      <c r="P9" s="32" t="s">
        <v>90</v>
      </c>
      <c r="Q9" s="50">
        <v>26.91</v>
      </c>
      <c r="R9" s="32">
        <v>307313</v>
      </c>
      <c r="S9" s="145"/>
    </row>
    <row r="10" spans="1:19" x14ac:dyDescent="0.25">
      <c r="A10" s="32">
        <v>8</v>
      </c>
      <c r="B10" s="32" t="s">
        <v>2</v>
      </c>
      <c r="C10" s="3" t="s">
        <v>111</v>
      </c>
      <c r="D10" s="46">
        <v>45950</v>
      </c>
      <c r="E10" s="3" t="s">
        <v>118</v>
      </c>
      <c r="F10" s="53">
        <v>45957</v>
      </c>
      <c r="G10" s="71">
        <v>45961</v>
      </c>
      <c r="H10" s="3" t="s">
        <v>126</v>
      </c>
      <c r="I10" s="3" t="s">
        <v>113</v>
      </c>
      <c r="J10" s="32" t="s">
        <v>114</v>
      </c>
      <c r="K10" s="45" t="s">
        <v>110</v>
      </c>
      <c r="L10" s="32" t="s">
        <v>2</v>
      </c>
      <c r="M10" s="32" t="s">
        <v>131</v>
      </c>
      <c r="N10" s="32" t="s">
        <v>142</v>
      </c>
      <c r="O10" s="3" t="s">
        <v>139</v>
      </c>
      <c r="P10" s="32" t="s">
        <v>90</v>
      </c>
      <c r="Q10" s="50">
        <v>0</v>
      </c>
      <c r="R10" s="32">
        <v>307313</v>
      </c>
      <c r="S10" s="145"/>
    </row>
    <row r="11" spans="1:19" x14ac:dyDescent="0.25">
      <c r="A11" s="32">
        <v>9</v>
      </c>
      <c r="B11" s="32" t="s">
        <v>3</v>
      </c>
      <c r="C11" s="3" t="s">
        <v>111</v>
      </c>
      <c r="D11" s="46">
        <v>45950</v>
      </c>
      <c r="E11" s="3" t="s">
        <v>119</v>
      </c>
      <c r="F11" s="53">
        <v>45957</v>
      </c>
      <c r="G11" s="71">
        <v>45961</v>
      </c>
      <c r="H11" s="3" t="s">
        <v>126</v>
      </c>
      <c r="I11" s="3" t="s">
        <v>112</v>
      </c>
      <c r="J11" s="32" t="s">
        <v>114</v>
      </c>
      <c r="K11" s="45" t="s">
        <v>110</v>
      </c>
      <c r="L11" s="32" t="s">
        <v>3</v>
      </c>
      <c r="M11" s="32" t="s">
        <v>134</v>
      </c>
      <c r="N11" s="32" t="s">
        <v>142</v>
      </c>
      <c r="O11" s="3" t="s">
        <v>139</v>
      </c>
      <c r="P11" s="32" t="s">
        <v>90</v>
      </c>
      <c r="Q11" s="50">
        <v>26.91</v>
      </c>
      <c r="R11" s="32">
        <v>307313</v>
      </c>
      <c r="S11" s="145"/>
    </row>
    <row r="12" spans="1:19" x14ac:dyDescent="0.25">
      <c r="A12" s="32">
        <v>10</v>
      </c>
      <c r="B12" s="32" t="s">
        <v>3</v>
      </c>
      <c r="C12" s="3" t="s">
        <v>111</v>
      </c>
      <c r="D12" s="46">
        <v>45950</v>
      </c>
      <c r="E12" s="3" t="s">
        <v>119</v>
      </c>
      <c r="F12" s="53">
        <v>45957</v>
      </c>
      <c r="G12" s="71">
        <v>45961</v>
      </c>
      <c r="H12" s="3" t="s">
        <v>126</v>
      </c>
      <c r="I12" s="3" t="s">
        <v>113</v>
      </c>
      <c r="J12" s="32" t="s">
        <v>114</v>
      </c>
      <c r="K12" s="45" t="s">
        <v>110</v>
      </c>
      <c r="L12" s="32" t="s">
        <v>3</v>
      </c>
      <c r="M12" s="32" t="s">
        <v>134</v>
      </c>
      <c r="N12" s="32" t="s">
        <v>142</v>
      </c>
      <c r="O12" s="3" t="s">
        <v>139</v>
      </c>
      <c r="P12" s="32" t="s">
        <v>90</v>
      </c>
      <c r="Q12" s="50">
        <v>0</v>
      </c>
      <c r="R12" s="32">
        <v>307313</v>
      </c>
      <c r="S12" s="145"/>
    </row>
    <row r="13" spans="1:19" x14ac:dyDescent="0.25">
      <c r="A13" s="32">
        <v>11</v>
      </c>
      <c r="B13" s="32" t="s">
        <v>4</v>
      </c>
      <c r="C13" s="3" t="s">
        <v>111</v>
      </c>
      <c r="D13" s="46">
        <v>45950</v>
      </c>
      <c r="E13" s="3" t="s">
        <v>120</v>
      </c>
      <c r="F13" s="53">
        <v>45957</v>
      </c>
      <c r="G13" s="71">
        <v>45961</v>
      </c>
      <c r="H13" s="3" t="s">
        <v>126</v>
      </c>
      <c r="I13" s="3" t="s">
        <v>112</v>
      </c>
      <c r="J13" s="32" t="s">
        <v>114</v>
      </c>
      <c r="K13" s="45" t="s">
        <v>110</v>
      </c>
      <c r="L13" s="32" t="s">
        <v>4</v>
      </c>
      <c r="M13" s="32" t="s">
        <v>141</v>
      </c>
      <c r="N13" s="32" t="s">
        <v>142</v>
      </c>
      <c r="O13" s="3" t="s">
        <v>139</v>
      </c>
      <c r="P13" s="32" t="s">
        <v>90</v>
      </c>
      <c r="Q13" s="50">
        <v>26.91</v>
      </c>
      <c r="R13" s="32">
        <v>307313</v>
      </c>
      <c r="S13" s="145"/>
    </row>
    <row r="14" spans="1:19" x14ac:dyDescent="0.25">
      <c r="A14" s="32">
        <v>12</v>
      </c>
      <c r="B14" s="32" t="s">
        <v>4</v>
      </c>
      <c r="C14" s="3" t="s">
        <v>111</v>
      </c>
      <c r="D14" s="46">
        <v>45950</v>
      </c>
      <c r="E14" s="3" t="s">
        <v>120</v>
      </c>
      <c r="F14" s="53">
        <v>45957</v>
      </c>
      <c r="G14" s="71">
        <v>45961</v>
      </c>
      <c r="H14" s="3" t="s">
        <v>126</v>
      </c>
      <c r="I14" s="3" t="s">
        <v>113</v>
      </c>
      <c r="J14" s="32" t="s">
        <v>114</v>
      </c>
      <c r="K14" s="45" t="s">
        <v>110</v>
      </c>
      <c r="L14" s="32" t="s">
        <v>4</v>
      </c>
      <c r="M14" s="32" t="s">
        <v>141</v>
      </c>
      <c r="N14" s="32" t="s">
        <v>142</v>
      </c>
      <c r="O14" s="3" t="s">
        <v>139</v>
      </c>
      <c r="P14" s="32" t="s">
        <v>90</v>
      </c>
      <c r="Q14" s="50">
        <v>0</v>
      </c>
      <c r="R14" s="32">
        <v>307313</v>
      </c>
      <c r="S14" s="145"/>
    </row>
    <row r="15" spans="1:19" x14ac:dyDescent="0.25">
      <c r="A15" s="32">
        <v>13</v>
      </c>
      <c r="B15" s="32" t="s">
        <v>5</v>
      </c>
      <c r="C15" s="3" t="s">
        <v>111</v>
      </c>
      <c r="D15" s="46">
        <v>45950</v>
      </c>
      <c r="E15" s="3" t="s">
        <v>121</v>
      </c>
      <c r="F15" s="53">
        <v>45957</v>
      </c>
      <c r="G15" s="71">
        <v>45961</v>
      </c>
      <c r="H15" s="3" t="s">
        <v>126</v>
      </c>
      <c r="I15" s="3" t="s">
        <v>112</v>
      </c>
      <c r="J15" s="32" t="s">
        <v>114</v>
      </c>
      <c r="K15" s="45" t="s">
        <v>110</v>
      </c>
      <c r="L15" s="32" t="s">
        <v>5</v>
      </c>
      <c r="M15" s="32" t="s">
        <v>133</v>
      </c>
      <c r="N15" s="32" t="s">
        <v>142</v>
      </c>
      <c r="O15" s="3" t="s">
        <v>139</v>
      </c>
      <c r="P15" s="32" t="s">
        <v>90</v>
      </c>
      <c r="Q15" s="50">
        <v>26.91</v>
      </c>
      <c r="R15" s="32">
        <v>307313</v>
      </c>
      <c r="S15" s="145"/>
    </row>
    <row r="16" spans="1:19" x14ac:dyDescent="0.25">
      <c r="A16" s="32">
        <v>14</v>
      </c>
      <c r="B16" s="32" t="s">
        <v>5</v>
      </c>
      <c r="C16" s="3" t="s">
        <v>111</v>
      </c>
      <c r="D16" s="46">
        <v>45950</v>
      </c>
      <c r="E16" s="3" t="s">
        <v>121</v>
      </c>
      <c r="F16" s="53">
        <v>45957</v>
      </c>
      <c r="G16" s="71">
        <v>45961</v>
      </c>
      <c r="H16" s="3" t="s">
        <v>126</v>
      </c>
      <c r="I16" s="3" t="s">
        <v>113</v>
      </c>
      <c r="J16" s="32" t="s">
        <v>114</v>
      </c>
      <c r="K16" s="45" t="s">
        <v>110</v>
      </c>
      <c r="L16" s="32" t="s">
        <v>5</v>
      </c>
      <c r="M16" s="32" t="s">
        <v>133</v>
      </c>
      <c r="N16" s="32" t="s">
        <v>142</v>
      </c>
      <c r="O16" s="3" t="s">
        <v>139</v>
      </c>
      <c r="P16" s="32" t="s">
        <v>90</v>
      </c>
      <c r="Q16" s="50">
        <v>0</v>
      </c>
      <c r="R16" s="32">
        <v>307313</v>
      </c>
      <c r="S16" s="145"/>
    </row>
    <row r="17" spans="1:19" x14ac:dyDescent="0.25">
      <c r="A17" s="32">
        <v>15</v>
      </c>
      <c r="B17" s="32" t="s">
        <v>6</v>
      </c>
      <c r="C17" s="3" t="s">
        <v>111</v>
      </c>
      <c r="D17" s="46">
        <v>45950</v>
      </c>
      <c r="E17" s="3" t="s">
        <v>122</v>
      </c>
      <c r="F17" s="53">
        <v>45957</v>
      </c>
      <c r="G17" s="71">
        <v>45961</v>
      </c>
      <c r="H17" s="3" t="s">
        <v>126</v>
      </c>
      <c r="I17" s="3" t="s">
        <v>112</v>
      </c>
      <c r="J17" s="32" t="s">
        <v>114</v>
      </c>
      <c r="K17" s="45" t="s">
        <v>110</v>
      </c>
      <c r="L17" s="32" t="s">
        <v>6</v>
      </c>
      <c r="M17" s="32" t="s">
        <v>130</v>
      </c>
      <c r="N17" s="32" t="s">
        <v>142</v>
      </c>
      <c r="O17" s="3" t="s">
        <v>139</v>
      </c>
      <c r="P17" s="32" t="s">
        <v>90</v>
      </c>
      <c r="Q17" s="50">
        <v>26.91</v>
      </c>
      <c r="R17" s="32">
        <v>307313</v>
      </c>
      <c r="S17" s="145"/>
    </row>
    <row r="18" spans="1:19" x14ac:dyDescent="0.25">
      <c r="A18" s="32">
        <v>16</v>
      </c>
      <c r="B18" s="32" t="s">
        <v>6</v>
      </c>
      <c r="C18" s="3" t="s">
        <v>111</v>
      </c>
      <c r="D18" s="46">
        <v>45950</v>
      </c>
      <c r="E18" s="3" t="s">
        <v>122</v>
      </c>
      <c r="F18" s="53">
        <v>45957</v>
      </c>
      <c r="G18" s="71">
        <v>45961</v>
      </c>
      <c r="H18" s="3" t="s">
        <v>126</v>
      </c>
      <c r="I18" s="3" t="s">
        <v>113</v>
      </c>
      <c r="J18" s="32" t="s">
        <v>114</v>
      </c>
      <c r="K18" s="45" t="s">
        <v>110</v>
      </c>
      <c r="L18" s="32" t="s">
        <v>6</v>
      </c>
      <c r="M18" s="32" t="s">
        <v>130</v>
      </c>
      <c r="N18" s="32" t="s">
        <v>142</v>
      </c>
      <c r="O18" s="3" t="s">
        <v>139</v>
      </c>
      <c r="P18" s="32" t="s">
        <v>90</v>
      </c>
      <c r="Q18" s="50">
        <v>0</v>
      </c>
      <c r="R18" s="32">
        <v>307313</v>
      </c>
      <c r="S18" s="145"/>
    </row>
    <row r="19" spans="1:19" x14ac:dyDescent="0.25">
      <c r="A19" s="32">
        <v>17</v>
      </c>
      <c r="B19" s="32" t="s">
        <v>127</v>
      </c>
      <c r="C19" s="3" t="s">
        <v>125</v>
      </c>
      <c r="D19" s="46">
        <v>45950</v>
      </c>
      <c r="E19" s="3" t="s">
        <v>123</v>
      </c>
      <c r="F19" s="53">
        <v>45957</v>
      </c>
      <c r="G19" s="71">
        <v>45961</v>
      </c>
      <c r="H19" s="3" t="s">
        <v>126</v>
      </c>
      <c r="I19" s="3" t="s">
        <v>112</v>
      </c>
      <c r="J19" s="32" t="s">
        <v>114</v>
      </c>
      <c r="K19" s="45" t="s">
        <v>110</v>
      </c>
      <c r="L19" s="32" t="s">
        <v>127</v>
      </c>
      <c r="M19" s="32" t="s">
        <v>137</v>
      </c>
      <c r="N19" s="32" t="s">
        <v>142</v>
      </c>
      <c r="O19" s="3" t="s">
        <v>139</v>
      </c>
      <c r="P19" s="32" t="s">
        <v>90</v>
      </c>
      <c r="Q19" s="50">
        <v>26.91</v>
      </c>
      <c r="R19" s="32">
        <v>307313</v>
      </c>
      <c r="S19" s="145"/>
    </row>
    <row r="20" spans="1:19" x14ac:dyDescent="0.25">
      <c r="A20" s="32">
        <v>18</v>
      </c>
      <c r="B20" s="32" t="s">
        <v>127</v>
      </c>
      <c r="C20" s="3" t="s">
        <v>125</v>
      </c>
      <c r="D20" s="46">
        <v>45950</v>
      </c>
      <c r="E20" s="3" t="s">
        <v>123</v>
      </c>
      <c r="F20" s="53">
        <v>45957</v>
      </c>
      <c r="G20" s="71">
        <v>45961</v>
      </c>
      <c r="H20" s="3" t="s">
        <v>126</v>
      </c>
      <c r="I20" s="3" t="s">
        <v>113</v>
      </c>
      <c r="J20" s="32" t="s">
        <v>114</v>
      </c>
      <c r="K20" s="45" t="s">
        <v>110</v>
      </c>
      <c r="L20" s="32" t="s">
        <v>127</v>
      </c>
      <c r="M20" s="32" t="s">
        <v>137</v>
      </c>
      <c r="N20" s="32" t="s">
        <v>142</v>
      </c>
      <c r="O20" s="3" t="s">
        <v>139</v>
      </c>
      <c r="P20" s="32" t="s">
        <v>90</v>
      </c>
      <c r="Q20" s="50">
        <v>0</v>
      </c>
      <c r="R20" s="32">
        <v>307313</v>
      </c>
      <c r="S20" s="145"/>
    </row>
    <row r="21" spans="1:19" x14ac:dyDescent="0.25">
      <c r="A21" s="32">
        <v>19</v>
      </c>
      <c r="B21" s="32" t="s">
        <v>128</v>
      </c>
      <c r="C21" s="3" t="s">
        <v>125</v>
      </c>
      <c r="D21" s="46">
        <v>45950</v>
      </c>
      <c r="E21" s="3" t="s">
        <v>124</v>
      </c>
      <c r="F21" s="53">
        <v>45957</v>
      </c>
      <c r="G21" s="71">
        <v>45961</v>
      </c>
      <c r="H21" s="3" t="s">
        <v>126</v>
      </c>
      <c r="I21" s="3" t="s">
        <v>112</v>
      </c>
      <c r="J21" s="32" t="s">
        <v>114</v>
      </c>
      <c r="K21" s="45" t="s">
        <v>110</v>
      </c>
      <c r="L21" s="32" t="s">
        <v>128</v>
      </c>
      <c r="M21" s="32" t="s">
        <v>138</v>
      </c>
      <c r="N21" s="32" t="s">
        <v>142</v>
      </c>
      <c r="O21" s="3" t="s">
        <v>139</v>
      </c>
      <c r="P21" s="32" t="s">
        <v>90</v>
      </c>
      <c r="Q21" s="50">
        <v>26.91</v>
      </c>
      <c r="R21" s="32">
        <v>307313</v>
      </c>
      <c r="S21" s="145"/>
    </row>
    <row r="22" spans="1:19" x14ac:dyDescent="0.25">
      <c r="A22" s="32">
        <v>20</v>
      </c>
      <c r="B22" s="32" t="s">
        <v>128</v>
      </c>
      <c r="C22" s="3" t="s">
        <v>125</v>
      </c>
      <c r="D22" s="46">
        <v>45950</v>
      </c>
      <c r="E22" s="3" t="s">
        <v>124</v>
      </c>
      <c r="F22" s="53">
        <v>45957</v>
      </c>
      <c r="G22" s="71">
        <v>45961</v>
      </c>
      <c r="H22" s="3" t="s">
        <v>126</v>
      </c>
      <c r="I22" s="3" t="s">
        <v>113</v>
      </c>
      <c r="J22" s="32" t="s">
        <v>114</v>
      </c>
      <c r="K22" s="45" t="s">
        <v>110</v>
      </c>
      <c r="L22" s="32" t="s">
        <v>128</v>
      </c>
      <c r="M22" s="32" t="s">
        <v>138</v>
      </c>
      <c r="N22" s="32" t="s">
        <v>142</v>
      </c>
      <c r="O22" s="3" t="s">
        <v>139</v>
      </c>
      <c r="P22" s="32" t="s">
        <v>90</v>
      </c>
      <c r="Q22" s="50">
        <v>0</v>
      </c>
      <c r="R22" s="32">
        <v>307313</v>
      </c>
      <c r="S22" s="145"/>
    </row>
    <row r="23" spans="1:19" x14ac:dyDescent="0.25">
      <c r="A23" s="32">
        <v>21</v>
      </c>
      <c r="B23" s="32" t="s">
        <v>16</v>
      </c>
      <c r="C23" s="3" t="s">
        <v>111</v>
      </c>
      <c r="D23" s="46">
        <v>45964</v>
      </c>
      <c r="E23" s="3" t="s">
        <v>115</v>
      </c>
      <c r="F23" s="53">
        <v>45971</v>
      </c>
      <c r="G23" s="71">
        <v>45982</v>
      </c>
      <c r="H23" s="3" t="s">
        <v>126</v>
      </c>
      <c r="I23" s="3" t="s">
        <v>112</v>
      </c>
      <c r="J23" s="32" t="s">
        <v>114</v>
      </c>
      <c r="K23" s="45" t="s">
        <v>110</v>
      </c>
      <c r="L23" s="32" t="s">
        <v>16</v>
      </c>
      <c r="M23" s="32" t="s">
        <v>135</v>
      </c>
      <c r="N23" s="32" t="s">
        <v>199</v>
      </c>
      <c r="O23" s="3" t="s">
        <v>197</v>
      </c>
      <c r="P23" s="32" t="s">
        <v>90</v>
      </c>
      <c r="Q23" s="50">
        <v>26.91</v>
      </c>
      <c r="R23" s="32">
        <v>308784</v>
      </c>
    </row>
    <row r="24" spans="1:19" x14ac:dyDescent="0.25">
      <c r="A24" s="32">
        <v>22</v>
      </c>
      <c r="B24" s="32" t="s">
        <v>16</v>
      </c>
      <c r="C24" s="3" t="s">
        <v>111</v>
      </c>
      <c r="D24" s="46">
        <v>45964</v>
      </c>
      <c r="E24" s="3" t="s">
        <v>115</v>
      </c>
      <c r="F24" s="53">
        <v>45971</v>
      </c>
      <c r="G24" s="71">
        <v>45982</v>
      </c>
      <c r="H24" s="3" t="s">
        <v>126</v>
      </c>
      <c r="I24" s="3" t="s">
        <v>113</v>
      </c>
      <c r="J24" s="32" t="s">
        <v>114</v>
      </c>
      <c r="K24" s="45" t="s">
        <v>110</v>
      </c>
      <c r="L24" s="32" t="s">
        <v>16</v>
      </c>
      <c r="M24" s="32" t="s">
        <v>135</v>
      </c>
      <c r="N24" s="32" t="s">
        <v>199</v>
      </c>
      <c r="O24" s="3" t="s">
        <v>197</v>
      </c>
      <c r="P24" s="32" t="s">
        <v>90</v>
      </c>
      <c r="Q24" s="50">
        <v>0</v>
      </c>
      <c r="R24" s="32">
        <v>308784</v>
      </c>
    </row>
    <row r="25" spans="1:19" x14ac:dyDescent="0.25">
      <c r="A25" s="32">
        <v>23</v>
      </c>
      <c r="B25" s="32" t="s">
        <v>1</v>
      </c>
      <c r="C25" s="3" t="s">
        <v>111</v>
      </c>
      <c r="D25" s="46">
        <v>45964</v>
      </c>
      <c r="E25" s="3" t="s">
        <v>116</v>
      </c>
      <c r="F25" s="53">
        <v>45971</v>
      </c>
      <c r="G25" s="71">
        <v>45982</v>
      </c>
      <c r="H25" s="3" t="s">
        <v>126</v>
      </c>
      <c r="I25" s="3" t="s">
        <v>112</v>
      </c>
      <c r="J25" s="32" t="s">
        <v>114</v>
      </c>
      <c r="K25" s="45" t="s">
        <v>110</v>
      </c>
      <c r="L25" s="32" t="s">
        <v>1</v>
      </c>
      <c r="M25" s="32" t="s">
        <v>132</v>
      </c>
      <c r="N25" s="32" t="s">
        <v>199</v>
      </c>
      <c r="O25" s="3" t="s">
        <v>197</v>
      </c>
      <c r="P25" s="32" t="s">
        <v>90</v>
      </c>
      <c r="Q25" s="50">
        <v>26.91</v>
      </c>
      <c r="R25" s="32">
        <v>308784</v>
      </c>
    </row>
    <row r="26" spans="1:19" x14ac:dyDescent="0.25">
      <c r="A26" s="32">
        <v>24</v>
      </c>
      <c r="B26" s="32" t="s">
        <v>1</v>
      </c>
      <c r="C26" s="3" t="s">
        <v>111</v>
      </c>
      <c r="D26" s="46">
        <v>45964</v>
      </c>
      <c r="E26" s="3" t="s">
        <v>116</v>
      </c>
      <c r="F26" s="53">
        <v>45971</v>
      </c>
      <c r="G26" s="71">
        <v>45982</v>
      </c>
      <c r="H26" s="3" t="s">
        <v>126</v>
      </c>
      <c r="I26" s="3" t="s">
        <v>113</v>
      </c>
      <c r="J26" s="32" t="s">
        <v>114</v>
      </c>
      <c r="K26" s="45" t="s">
        <v>110</v>
      </c>
      <c r="L26" s="32" t="s">
        <v>1</v>
      </c>
      <c r="M26" s="32" t="s">
        <v>132</v>
      </c>
      <c r="N26" s="32" t="s">
        <v>199</v>
      </c>
      <c r="O26" s="3" t="s">
        <v>197</v>
      </c>
      <c r="P26" s="32" t="s">
        <v>90</v>
      </c>
      <c r="Q26" s="50">
        <v>0</v>
      </c>
      <c r="R26" s="32">
        <v>308784</v>
      </c>
    </row>
    <row r="27" spans="1:19" x14ac:dyDescent="0.25">
      <c r="A27" s="32">
        <v>25</v>
      </c>
      <c r="B27" s="32" t="s">
        <v>2</v>
      </c>
      <c r="C27" s="3" t="s">
        <v>111</v>
      </c>
      <c r="D27" s="46">
        <v>45964</v>
      </c>
      <c r="E27" s="3" t="s">
        <v>117</v>
      </c>
      <c r="F27" s="53">
        <v>45971</v>
      </c>
      <c r="G27" s="71">
        <v>45982</v>
      </c>
      <c r="H27" s="3" t="s">
        <v>126</v>
      </c>
      <c r="I27" s="3" t="s">
        <v>112</v>
      </c>
      <c r="J27" s="32" t="s">
        <v>114</v>
      </c>
      <c r="K27" s="45" t="s">
        <v>110</v>
      </c>
      <c r="L27" s="32" t="s">
        <v>2</v>
      </c>
      <c r="M27" s="32" t="s">
        <v>131</v>
      </c>
      <c r="N27" s="32" t="s">
        <v>199</v>
      </c>
      <c r="O27" s="3" t="s">
        <v>197</v>
      </c>
      <c r="P27" s="32" t="s">
        <v>90</v>
      </c>
      <c r="Q27" s="50">
        <v>26.91</v>
      </c>
      <c r="R27" s="32">
        <v>308784</v>
      </c>
    </row>
    <row r="28" spans="1:19" x14ac:dyDescent="0.25">
      <c r="A28" s="32">
        <v>26</v>
      </c>
      <c r="B28" s="32" t="s">
        <v>2</v>
      </c>
      <c r="C28" s="3" t="s">
        <v>111</v>
      </c>
      <c r="D28" s="46">
        <v>45964</v>
      </c>
      <c r="E28" s="3" t="s">
        <v>117</v>
      </c>
      <c r="F28" s="53">
        <v>45971</v>
      </c>
      <c r="G28" s="71">
        <v>45982</v>
      </c>
      <c r="H28" s="3" t="s">
        <v>126</v>
      </c>
      <c r="I28" s="3" t="s">
        <v>113</v>
      </c>
      <c r="J28" s="32" t="s">
        <v>114</v>
      </c>
      <c r="K28" s="45" t="s">
        <v>110</v>
      </c>
      <c r="L28" s="32" t="s">
        <v>2</v>
      </c>
      <c r="M28" s="32" t="s">
        <v>131</v>
      </c>
      <c r="N28" s="32" t="s">
        <v>199</v>
      </c>
      <c r="O28" s="3" t="s">
        <v>197</v>
      </c>
      <c r="P28" s="32" t="s">
        <v>90</v>
      </c>
      <c r="Q28" s="50">
        <v>0</v>
      </c>
      <c r="R28" s="32">
        <v>308784</v>
      </c>
    </row>
    <row r="29" spans="1:19" x14ac:dyDescent="0.25">
      <c r="A29" s="32">
        <v>27</v>
      </c>
      <c r="B29" s="32" t="s">
        <v>3</v>
      </c>
      <c r="C29" s="3" t="s">
        <v>111</v>
      </c>
      <c r="D29" s="46">
        <v>45964</v>
      </c>
      <c r="E29" s="3" t="s">
        <v>118</v>
      </c>
      <c r="F29" s="53">
        <v>45971</v>
      </c>
      <c r="G29" s="71">
        <v>45982</v>
      </c>
      <c r="H29" s="3" t="s">
        <v>126</v>
      </c>
      <c r="I29" s="3" t="s">
        <v>112</v>
      </c>
      <c r="J29" s="32" t="s">
        <v>114</v>
      </c>
      <c r="K29" s="45" t="s">
        <v>110</v>
      </c>
      <c r="L29" s="32" t="s">
        <v>3</v>
      </c>
      <c r="M29" s="32" t="s">
        <v>134</v>
      </c>
      <c r="N29" s="32" t="s">
        <v>199</v>
      </c>
      <c r="O29" s="3" t="s">
        <v>197</v>
      </c>
      <c r="P29" s="32" t="s">
        <v>90</v>
      </c>
      <c r="Q29" s="50">
        <v>26.91</v>
      </c>
      <c r="R29" s="32">
        <v>308784</v>
      </c>
    </row>
    <row r="30" spans="1:19" x14ac:dyDescent="0.25">
      <c r="A30" s="32">
        <v>28</v>
      </c>
      <c r="B30" s="32" t="s">
        <v>3</v>
      </c>
      <c r="C30" s="3" t="s">
        <v>111</v>
      </c>
      <c r="D30" s="46">
        <v>45964</v>
      </c>
      <c r="E30" s="3" t="s">
        <v>118</v>
      </c>
      <c r="F30" s="53">
        <v>45971</v>
      </c>
      <c r="G30" s="71">
        <v>45982</v>
      </c>
      <c r="H30" s="3" t="s">
        <v>126</v>
      </c>
      <c r="I30" s="3" t="s">
        <v>113</v>
      </c>
      <c r="J30" s="32" t="s">
        <v>114</v>
      </c>
      <c r="K30" s="45" t="s">
        <v>110</v>
      </c>
      <c r="L30" s="32" t="s">
        <v>3</v>
      </c>
      <c r="M30" s="32" t="s">
        <v>134</v>
      </c>
      <c r="N30" s="32" t="s">
        <v>199</v>
      </c>
      <c r="O30" s="3" t="s">
        <v>197</v>
      </c>
      <c r="P30" s="32" t="s">
        <v>90</v>
      </c>
      <c r="Q30" s="50">
        <v>0</v>
      </c>
      <c r="R30" s="32">
        <v>308784</v>
      </c>
    </row>
    <row r="31" spans="1:19" x14ac:dyDescent="0.25">
      <c r="A31" s="32">
        <v>29</v>
      </c>
      <c r="B31" s="32" t="s">
        <v>4</v>
      </c>
      <c r="C31" s="3" t="s">
        <v>111</v>
      </c>
      <c r="D31" s="46">
        <v>45964</v>
      </c>
      <c r="E31" s="3" t="s">
        <v>119</v>
      </c>
      <c r="F31" s="53">
        <v>45971</v>
      </c>
      <c r="G31" s="71">
        <v>45982</v>
      </c>
      <c r="H31" s="3" t="s">
        <v>126</v>
      </c>
      <c r="I31" s="3" t="s">
        <v>112</v>
      </c>
      <c r="J31" s="32" t="s">
        <v>114</v>
      </c>
      <c r="K31" s="45" t="s">
        <v>110</v>
      </c>
      <c r="L31" s="32" t="s">
        <v>4</v>
      </c>
      <c r="M31" s="32" t="s">
        <v>141</v>
      </c>
      <c r="N31" s="32" t="s">
        <v>199</v>
      </c>
      <c r="O31" s="3" t="s">
        <v>197</v>
      </c>
      <c r="P31" s="32" t="s">
        <v>90</v>
      </c>
      <c r="Q31" s="50">
        <v>26.91</v>
      </c>
      <c r="R31" s="32">
        <v>308784</v>
      </c>
    </row>
    <row r="32" spans="1:19" x14ac:dyDescent="0.25">
      <c r="A32" s="32">
        <v>30</v>
      </c>
      <c r="B32" s="32" t="s">
        <v>4</v>
      </c>
      <c r="C32" s="3" t="s">
        <v>111</v>
      </c>
      <c r="D32" s="46">
        <v>45964</v>
      </c>
      <c r="E32" s="3" t="s">
        <v>119</v>
      </c>
      <c r="F32" s="53">
        <v>45971</v>
      </c>
      <c r="G32" s="71">
        <v>45982</v>
      </c>
      <c r="H32" s="3" t="s">
        <v>126</v>
      </c>
      <c r="I32" s="3" t="s">
        <v>113</v>
      </c>
      <c r="J32" s="32" t="s">
        <v>114</v>
      </c>
      <c r="K32" s="45" t="s">
        <v>110</v>
      </c>
      <c r="L32" s="32" t="s">
        <v>4</v>
      </c>
      <c r="M32" s="32" t="s">
        <v>141</v>
      </c>
      <c r="N32" s="32" t="s">
        <v>199</v>
      </c>
      <c r="O32" s="3" t="s">
        <v>197</v>
      </c>
      <c r="P32" s="32" t="s">
        <v>90</v>
      </c>
      <c r="Q32" s="50">
        <v>0</v>
      </c>
      <c r="R32" s="32">
        <v>308784</v>
      </c>
    </row>
    <row r="33" spans="1:18" x14ac:dyDescent="0.25">
      <c r="A33" s="32">
        <v>31</v>
      </c>
      <c r="B33" s="32" t="s">
        <v>5</v>
      </c>
      <c r="C33" s="3" t="s">
        <v>111</v>
      </c>
      <c r="D33" s="46">
        <v>45964</v>
      </c>
      <c r="E33" s="3" t="s">
        <v>120</v>
      </c>
      <c r="F33" s="53">
        <v>45971</v>
      </c>
      <c r="G33" s="71">
        <v>45982</v>
      </c>
      <c r="H33" s="3" t="s">
        <v>126</v>
      </c>
      <c r="I33" s="3" t="s">
        <v>112</v>
      </c>
      <c r="J33" s="32" t="s">
        <v>114</v>
      </c>
      <c r="K33" s="45" t="s">
        <v>110</v>
      </c>
      <c r="L33" s="32" t="s">
        <v>5</v>
      </c>
      <c r="M33" s="32" t="s">
        <v>133</v>
      </c>
      <c r="N33" s="32" t="s">
        <v>199</v>
      </c>
      <c r="O33" s="3" t="s">
        <v>197</v>
      </c>
      <c r="P33" s="32" t="s">
        <v>90</v>
      </c>
      <c r="Q33" s="50">
        <v>26.91</v>
      </c>
      <c r="R33" s="32">
        <v>308784</v>
      </c>
    </row>
    <row r="34" spans="1:18" x14ac:dyDescent="0.25">
      <c r="A34" s="32">
        <v>32</v>
      </c>
      <c r="B34" s="32" t="s">
        <v>5</v>
      </c>
      <c r="C34" s="3" t="s">
        <v>111</v>
      </c>
      <c r="D34" s="46">
        <v>45964</v>
      </c>
      <c r="E34" s="3" t="s">
        <v>120</v>
      </c>
      <c r="F34" s="53">
        <v>45971</v>
      </c>
      <c r="G34" s="71">
        <v>45982</v>
      </c>
      <c r="H34" s="3" t="s">
        <v>126</v>
      </c>
      <c r="I34" s="3" t="s">
        <v>113</v>
      </c>
      <c r="J34" s="32" t="s">
        <v>114</v>
      </c>
      <c r="K34" s="45" t="s">
        <v>110</v>
      </c>
      <c r="L34" s="32" t="s">
        <v>5</v>
      </c>
      <c r="M34" s="32" t="s">
        <v>133</v>
      </c>
      <c r="N34" s="32" t="s">
        <v>199</v>
      </c>
      <c r="O34" s="3" t="s">
        <v>197</v>
      </c>
      <c r="P34" s="32" t="s">
        <v>90</v>
      </c>
      <c r="Q34" s="50">
        <v>0</v>
      </c>
      <c r="R34" s="32">
        <v>308784</v>
      </c>
    </row>
    <row r="35" spans="1:18" x14ac:dyDescent="0.25">
      <c r="A35" s="32">
        <v>33</v>
      </c>
      <c r="B35" s="32" t="s">
        <v>6</v>
      </c>
      <c r="C35" s="3" t="s">
        <v>111</v>
      </c>
      <c r="D35" s="46">
        <v>45964</v>
      </c>
      <c r="E35" s="3" t="s">
        <v>121</v>
      </c>
      <c r="F35" s="53">
        <v>45971</v>
      </c>
      <c r="G35" s="71">
        <v>45982</v>
      </c>
      <c r="H35" s="3" t="s">
        <v>126</v>
      </c>
      <c r="I35" s="3" t="s">
        <v>112</v>
      </c>
      <c r="J35" s="32" t="s">
        <v>114</v>
      </c>
      <c r="K35" s="45" t="s">
        <v>110</v>
      </c>
      <c r="L35" s="32" t="s">
        <v>6</v>
      </c>
      <c r="M35" s="32" t="s">
        <v>130</v>
      </c>
      <c r="N35" s="32" t="s">
        <v>199</v>
      </c>
      <c r="O35" s="3" t="s">
        <v>197</v>
      </c>
      <c r="P35" s="32" t="s">
        <v>90</v>
      </c>
      <c r="Q35" s="50">
        <v>26.91</v>
      </c>
      <c r="R35" s="32">
        <v>308784</v>
      </c>
    </row>
    <row r="36" spans="1:18" x14ac:dyDescent="0.25">
      <c r="A36" s="32">
        <v>34</v>
      </c>
      <c r="B36" s="32" t="s">
        <v>6</v>
      </c>
      <c r="C36" s="3" t="s">
        <v>111</v>
      </c>
      <c r="D36" s="46">
        <v>45964</v>
      </c>
      <c r="E36" s="3" t="s">
        <v>121</v>
      </c>
      <c r="F36" s="53">
        <v>45971</v>
      </c>
      <c r="G36" s="71">
        <v>45982</v>
      </c>
      <c r="H36" s="3" t="s">
        <v>126</v>
      </c>
      <c r="I36" s="3" t="s">
        <v>113</v>
      </c>
      <c r="J36" s="32" t="s">
        <v>114</v>
      </c>
      <c r="K36" s="45" t="s">
        <v>110</v>
      </c>
      <c r="L36" s="32" t="s">
        <v>6</v>
      </c>
      <c r="M36" s="32" t="s">
        <v>130</v>
      </c>
      <c r="N36" s="32" t="s">
        <v>199</v>
      </c>
      <c r="O36" s="3" t="s">
        <v>197</v>
      </c>
      <c r="P36" s="32" t="s">
        <v>90</v>
      </c>
      <c r="Q36" s="50">
        <v>0</v>
      </c>
      <c r="R36" s="32">
        <v>308784</v>
      </c>
    </row>
    <row r="37" spans="1:18" x14ac:dyDescent="0.25">
      <c r="A37" s="32">
        <v>35</v>
      </c>
      <c r="B37" s="32" t="s">
        <v>127</v>
      </c>
      <c r="C37" s="3" t="s">
        <v>125</v>
      </c>
      <c r="D37" s="46">
        <v>45964</v>
      </c>
      <c r="E37" s="3" t="s">
        <v>122</v>
      </c>
      <c r="F37" s="53">
        <v>45971</v>
      </c>
      <c r="G37" s="71">
        <v>45982</v>
      </c>
      <c r="H37" s="3" t="s">
        <v>126</v>
      </c>
      <c r="I37" s="3" t="s">
        <v>112</v>
      </c>
      <c r="J37" s="32" t="s">
        <v>114</v>
      </c>
      <c r="K37" s="45" t="s">
        <v>110</v>
      </c>
      <c r="L37" s="32" t="s">
        <v>127</v>
      </c>
      <c r="M37" s="32" t="s">
        <v>137</v>
      </c>
      <c r="N37" s="32" t="s">
        <v>199</v>
      </c>
      <c r="O37" s="3" t="s">
        <v>197</v>
      </c>
      <c r="P37" s="32" t="s">
        <v>90</v>
      </c>
      <c r="Q37" s="50">
        <v>26.91</v>
      </c>
      <c r="R37" s="32">
        <v>308784</v>
      </c>
    </row>
    <row r="38" spans="1:18" x14ac:dyDescent="0.25">
      <c r="A38" s="32">
        <v>36</v>
      </c>
      <c r="B38" s="32" t="s">
        <v>127</v>
      </c>
      <c r="C38" s="3" t="s">
        <v>125</v>
      </c>
      <c r="D38" s="46">
        <v>45964</v>
      </c>
      <c r="E38" s="3" t="s">
        <v>122</v>
      </c>
      <c r="F38" s="53">
        <v>45971</v>
      </c>
      <c r="G38" s="71">
        <v>45982</v>
      </c>
      <c r="H38" s="3" t="s">
        <v>126</v>
      </c>
      <c r="I38" s="3" t="s">
        <v>113</v>
      </c>
      <c r="J38" s="32" t="s">
        <v>114</v>
      </c>
      <c r="K38" s="45" t="s">
        <v>110</v>
      </c>
      <c r="L38" s="32" t="s">
        <v>127</v>
      </c>
      <c r="M38" s="32" t="s">
        <v>137</v>
      </c>
      <c r="N38" s="32" t="s">
        <v>199</v>
      </c>
      <c r="O38" s="3" t="s">
        <v>197</v>
      </c>
      <c r="P38" s="32" t="s">
        <v>90</v>
      </c>
      <c r="Q38" s="50">
        <v>0</v>
      </c>
      <c r="R38" s="32">
        <v>308784</v>
      </c>
    </row>
    <row r="39" spans="1:18" x14ac:dyDescent="0.25">
      <c r="A39" s="32">
        <v>37</v>
      </c>
      <c r="B39" s="32" t="s">
        <v>16</v>
      </c>
      <c r="C39" s="3" t="s">
        <v>111</v>
      </c>
      <c r="D39" s="46">
        <v>45978</v>
      </c>
      <c r="E39" s="3" t="s">
        <v>115</v>
      </c>
      <c r="F39" s="46">
        <v>45981</v>
      </c>
      <c r="G39" s="71">
        <v>45987</v>
      </c>
      <c r="H39" s="3" t="s">
        <v>126</v>
      </c>
      <c r="I39" s="3" t="s">
        <v>112</v>
      </c>
      <c r="J39" s="32" t="s">
        <v>114</v>
      </c>
      <c r="K39" s="45" t="s">
        <v>110</v>
      </c>
      <c r="L39" s="32" t="s">
        <v>16</v>
      </c>
      <c r="M39" s="32" t="s">
        <v>135</v>
      </c>
      <c r="N39" s="32" t="s">
        <v>211</v>
      </c>
      <c r="O39" s="3" t="s">
        <v>200</v>
      </c>
      <c r="P39" s="32" t="s">
        <v>90</v>
      </c>
      <c r="Q39" s="50">
        <v>26.91</v>
      </c>
      <c r="R39" s="32">
        <v>309662</v>
      </c>
    </row>
    <row r="40" spans="1:18" x14ac:dyDescent="0.25">
      <c r="A40" s="32">
        <v>38</v>
      </c>
      <c r="B40" s="32" t="s">
        <v>16</v>
      </c>
      <c r="C40" s="3" t="s">
        <v>111</v>
      </c>
      <c r="D40" s="46">
        <v>45978</v>
      </c>
      <c r="E40" s="3" t="s">
        <v>115</v>
      </c>
      <c r="F40" s="46">
        <v>45981</v>
      </c>
      <c r="G40" s="71">
        <v>45987</v>
      </c>
      <c r="H40" s="3" t="s">
        <v>126</v>
      </c>
      <c r="I40" s="3" t="s">
        <v>113</v>
      </c>
      <c r="J40" s="32" t="s">
        <v>114</v>
      </c>
      <c r="K40" s="45" t="s">
        <v>110</v>
      </c>
      <c r="L40" s="32" t="s">
        <v>16</v>
      </c>
      <c r="M40" s="32" t="s">
        <v>135</v>
      </c>
      <c r="N40" s="32" t="s">
        <v>211</v>
      </c>
      <c r="O40" s="3" t="s">
        <v>200</v>
      </c>
      <c r="P40" s="32" t="s">
        <v>90</v>
      </c>
      <c r="Q40" s="50">
        <v>0</v>
      </c>
      <c r="R40" s="32">
        <v>309662</v>
      </c>
    </row>
    <row r="41" spans="1:18" x14ac:dyDescent="0.25">
      <c r="A41" s="32">
        <v>39</v>
      </c>
      <c r="B41" s="32" t="s">
        <v>1</v>
      </c>
      <c r="C41" s="3" t="s">
        <v>111</v>
      </c>
      <c r="D41" s="46">
        <v>45978</v>
      </c>
      <c r="E41" s="3" t="s">
        <v>116</v>
      </c>
      <c r="F41" s="46">
        <v>45981</v>
      </c>
      <c r="G41" s="71">
        <v>45987</v>
      </c>
      <c r="H41" s="3" t="s">
        <v>126</v>
      </c>
      <c r="I41" s="3" t="s">
        <v>112</v>
      </c>
      <c r="J41" s="32" t="s">
        <v>114</v>
      </c>
      <c r="K41" s="45" t="s">
        <v>110</v>
      </c>
      <c r="L41" s="32" t="s">
        <v>1</v>
      </c>
      <c r="M41" s="32" t="s">
        <v>132</v>
      </c>
      <c r="N41" s="32" t="s">
        <v>211</v>
      </c>
      <c r="O41" s="3" t="s">
        <v>200</v>
      </c>
      <c r="P41" s="32" t="s">
        <v>90</v>
      </c>
      <c r="Q41" s="50">
        <v>26.91</v>
      </c>
      <c r="R41" s="32">
        <v>309662</v>
      </c>
    </row>
    <row r="42" spans="1:18" x14ac:dyDescent="0.25">
      <c r="A42" s="32">
        <v>40</v>
      </c>
      <c r="B42" s="32" t="s">
        <v>1</v>
      </c>
      <c r="C42" s="3" t="s">
        <v>111</v>
      </c>
      <c r="D42" s="46">
        <v>45978</v>
      </c>
      <c r="E42" s="3" t="s">
        <v>116</v>
      </c>
      <c r="F42" s="46">
        <v>45981</v>
      </c>
      <c r="G42" s="71">
        <v>45987</v>
      </c>
      <c r="H42" s="3" t="s">
        <v>126</v>
      </c>
      <c r="I42" s="3" t="s">
        <v>113</v>
      </c>
      <c r="J42" s="32" t="s">
        <v>114</v>
      </c>
      <c r="K42" s="45" t="s">
        <v>110</v>
      </c>
      <c r="L42" s="32" t="s">
        <v>1</v>
      </c>
      <c r="M42" s="32" t="s">
        <v>132</v>
      </c>
      <c r="N42" s="32" t="s">
        <v>211</v>
      </c>
      <c r="O42" s="3" t="s">
        <v>200</v>
      </c>
      <c r="P42" s="32" t="s">
        <v>90</v>
      </c>
      <c r="Q42" s="50">
        <v>0</v>
      </c>
      <c r="R42" s="32">
        <v>309662</v>
      </c>
    </row>
    <row r="43" spans="1:18" x14ac:dyDescent="0.25">
      <c r="A43" s="32">
        <v>41</v>
      </c>
      <c r="B43" s="32" t="s">
        <v>2</v>
      </c>
      <c r="C43" s="3" t="s">
        <v>111</v>
      </c>
      <c r="D43" s="46">
        <v>45978</v>
      </c>
      <c r="E43" s="3" t="s">
        <v>117</v>
      </c>
      <c r="F43" s="46">
        <v>45981</v>
      </c>
      <c r="G43" s="71">
        <v>45987</v>
      </c>
      <c r="H43" s="3" t="s">
        <v>126</v>
      </c>
      <c r="I43" s="3" t="s">
        <v>112</v>
      </c>
      <c r="J43" s="32" t="s">
        <v>114</v>
      </c>
      <c r="K43" s="45" t="s">
        <v>110</v>
      </c>
      <c r="L43" s="32" t="s">
        <v>2</v>
      </c>
      <c r="M43" s="32" t="s">
        <v>131</v>
      </c>
      <c r="N43" s="32" t="s">
        <v>211</v>
      </c>
      <c r="O43" s="3" t="s">
        <v>200</v>
      </c>
      <c r="P43" s="32" t="s">
        <v>90</v>
      </c>
      <c r="Q43" s="50">
        <v>26.91</v>
      </c>
      <c r="R43" s="32">
        <v>309662</v>
      </c>
    </row>
    <row r="44" spans="1:18" x14ac:dyDescent="0.25">
      <c r="A44" s="32">
        <v>42</v>
      </c>
      <c r="B44" s="32" t="s">
        <v>2</v>
      </c>
      <c r="C44" s="3" t="s">
        <v>111</v>
      </c>
      <c r="D44" s="46">
        <v>45978</v>
      </c>
      <c r="E44" s="3" t="s">
        <v>117</v>
      </c>
      <c r="F44" s="46">
        <v>45981</v>
      </c>
      <c r="G44" s="71">
        <v>45987</v>
      </c>
      <c r="H44" s="3" t="s">
        <v>126</v>
      </c>
      <c r="I44" s="3" t="s">
        <v>113</v>
      </c>
      <c r="J44" s="32" t="s">
        <v>114</v>
      </c>
      <c r="K44" s="45" t="s">
        <v>110</v>
      </c>
      <c r="L44" s="32" t="s">
        <v>2</v>
      </c>
      <c r="M44" s="32" t="s">
        <v>131</v>
      </c>
      <c r="N44" s="32" t="s">
        <v>211</v>
      </c>
      <c r="O44" s="3" t="s">
        <v>200</v>
      </c>
      <c r="P44" s="32" t="s">
        <v>90</v>
      </c>
      <c r="Q44" s="50">
        <v>0</v>
      </c>
      <c r="R44" s="32">
        <v>309662</v>
      </c>
    </row>
    <row r="45" spans="1:18" x14ac:dyDescent="0.25">
      <c r="A45" s="32">
        <v>43</v>
      </c>
      <c r="B45" s="32" t="s">
        <v>3</v>
      </c>
      <c r="C45" s="3" t="s">
        <v>111</v>
      </c>
      <c r="D45" s="46">
        <v>45978</v>
      </c>
      <c r="E45" s="3" t="s">
        <v>118</v>
      </c>
      <c r="F45" s="46">
        <v>45981</v>
      </c>
      <c r="G45" s="71">
        <v>45987</v>
      </c>
      <c r="H45" s="3" t="s">
        <v>126</v>
      </c>
      <c r="I45" s="3" t="s">
        <v>112</v>
      </c>
      <c r="J45" s="32" t="s">
        <v>114</v>
      </c>
      <c r="K45" s="45" t="s">
        <v>110</v>
      </c>
      <c r="L45" s="32" t="s">
        <v>3</v>
      </c>
      <c r="M45" s="32" t="s">
        <v>134</v>
      </c>
      <c r="N45" s="32" t="s">
        <v>211</v>
      </c>
      <c r="O45" s="3" t="s">
        <v>200</v>
      </c>
      <c r="P45" s="32" t="s">
        <v>90</v>
      </c>
      <c r="Q45" s="50">
        <v>26.91</v>
      </c>
      <c r="R45" s="32">
        <v>309662</v>
      </c>
    </row>
    <row r="46" spans="1:18" x14ac:dyDescent="0.25">
      <c r="A46" s="32">
        <v>44</v>
      </c>
      <c r="B46" s="32" t="s">
        <v>3</v>
      </c>
      <c r="C46" s="3" t="s">
        <v>111</v>
      </c>
      <c r="D46" s="46">
        <v>45978</v>
      </c>
      <c r="E46" s="3" t="s">
        <v>118</v>
      </c>
      <c r="F46" s="46">
        <v>45981</v>
      </c>
      <c r="G46" s="71">
        <v>45987</v>
      </c>
      <c r="H46" s="3" t="s">
        <v>126</v>
      </c>
      <c r="I46" s="3" t="s">
        <v>113</v>
      </c>
      <c r="J46" s="32" t="s">
        <v>114</v>
      </c>
      <c r="K46" s="45" t="s">
        <v>110</v>
      </c>
      <c r="L46" s="32" t="s">
        <v>3</v>
      </c>
      <c r="M46" s="32" t="s">
        <v>134</v>
      </c>
      <c r="N46" s="32" t="s">
        <v>211</v>
      </c>
      <c r="O46" s="3" t="s">
        <v>200</v>
      </c>
      <c r="P46" s="32" t="s">
        <v>90</v>
      </c>
      <c r="Q46" s="50">
        <v>0</v>
      </c>
      <c r="R46" s="32">
        <v>309662</v>
      </c>
    </row>
    <row r="47" spans="1:18" x14ac:dyDescent="0.25">
      <c r="A47" s="32">
        <v>45</v>
      </c>
      <c r="B47" s="32" t="s">
        <v>4</v>
      </c>
      <c r="C47" s="3" t="s">
        <v>111</v>
      </c>
      <c r="D47" s="46">
        <v>45978</v>
      </c>
      <c r="E47" s="3" t="s">
        <v>119</v>
      </c>
      <c r="F47" s="46">
        <v>45981</v>
      </c>
      <c r="G47" s="71">
        <v>45987</v>
      </c>
      <c r="H47" s="3" t="s">
        <v>126</v>
      </c>
      <c r="I47" s="3" t="s">
        <v>112</v>
      </c>
      <c r="J47" s="32" t="s">
        <v>114</v>
      </c>
      <c r="K47" s="45" t="s">
        <v>110</v>
      </c>
      <c r="L47" s="32" t="s">
        <v>4</v>
      </c>
      <c r="M47" s="32" t="s">
        <v>141</v>
      </c>
      <c r="N47" s="32" t="s">
        <v>211</v>
      </c>
      <c r="O47" s="3" t="s">
        <v>200</v>
      </c>
      <c r="P47" s="32" t="s">
        <v>90</v>
      </c>
      <c r="Q47" s="50">
        <v>26.91</v>
      </c>
      <c r="R47" s="32">
        <v>309662</v>
      </c>
    </row>
    <row r="48" spans="1:18" x14ac:dyDescent="0.25">
      <c r="A48" s="32">
        <v>46</v>
      </c>
      <c r="B48" s="32" t="s">
        <v>4</v>
      </c>
      <c r="C48" s="3" t="s">
        <v>111</v>
      </c>
      <c r="D48" s="46">
        <v>45978</v>
      </c>
      <c r="E48" s="3" t="s">
        <v>119</v>
      </c>
      <c r="F48" s="46">
        <v>45981</v>
      </c>
      <c r="G48" s="71">
        <v>45987</v>
      </c>
      <c r="H48" s="3" t="s">
        <v>126</v>
      </c>
      <c r="I48" s="3" t="s">
        <v>113</v>
      </c>
      <c r="J48" s="32" t="s">
        <v>114</v>
      </c>
      <c r="K48" s="45" t="s">
        <v>110</v>
      </c>
      <c r="L48" s="32" t="s">
        <v>4</v>
      </c>
      <c r="M48" s="32" t="s">
        <v>141</v>
      </c>
      <c r="N48" s="32" t="s">
        <v>211</v>
      </c>
      <c r="O48" s="3" t="s">
        <v>200</v>
      </c>
      <c r="P48" s="32" t="s">
        <v>90</v>
      </c>
      <c r="Q48" s="50">
        <v>0</v>
      </c>
      <c r="R48" s="32">
        <v>309662</v>
      </c>
    </row>
    <row r="49" spans="1:18" x14ac:dyDescent="0.25">
      <c r="A49" s="32">
        <v>47</v>
      </c>
      <c r="B49" s="32" t="s">
        <v>5</v>
      </c>
      <c r="C49" s="3" t="s">
        <v>111</v>
      </c>
      <c r="D49" s="46">
        <v>45978</v>
      </c>
      <c r="E49" s="3" t="s">
        <v>120</v>
      </c>
      <c r="F49" s="46">
        <v>45981</v>
      </c>
      <c r="G49" s="71">
        <v>45987</v>
      </c>
      <c r="H49" s="3" t="s">
        <v>126</v>
      </c>
      <c r="I49" s="3" t="s">
        <v>112</v>
      </c>
      <c r="J49" s="32" t="s">
        <v>114</v>
      </c>
      <c r="K49" s="45" t="s">
        <v>110</v>
      </c>
      <c r="L49" s="32" t="s">
        <v>5</v>
      </c>
      <c r="M49" s="32" t="s">
        <v>133</v>
      </c>
      <c r="N49" s="32" t="s">
        <v>211</v>
      </c>
      <c r="O49" s="3" t="s">
        <v>200</v>
      </c>
      <c r="P49" s="32" t="s">
        <v>90</v>
      </c>
      <c r="Q49" s="50">
        <v>26.91</v>
      </c>
      <c r="R49" s="32">
        <v>309662</v>
      </c>
    </row>
    <row r="50" spans="1:18" x14ac:dyDescent="0.25">
      <c r="A50" s="32">
        <v>48</v>
      </c>
      <c r="B50" s="32" t="s">
        <v>5</v>
      </c>
      <c r="C50" s="3" t="s">
        <v>111</v>
      </c>
      <c r="D50" s="46">
        <v>45978</v>
      </c>
      <c r="E50" s="3" t="s">
        <v>120</v>
      </c>
      <c r="F50" s="46">
        <v>45981</v>
      </c>
      <c r="G50" s="71">
        <v>45987</v>
      </c>
      <c r="H50" s="3" t="s">
        <v>126</v>
      </c>
      <c r="I50" s="3" t="s">
        <v>113</v>
      </c>
      <c r="J50" s="32" t="s">
        <v>114</v>
      </c>
      <c r="K50" s="45" t="s">
        <v>110</v>
      </c>
      <c r="L50" s="32" t="s">
        <v>5</v>
      </c>
      <c r="M50" s="32" t="s">
        <v>133</v>
      </c>
      <c r="N50" s="32" t="s">
        <v>211</v>
      </c>
      <c r="O50" s="3" t="s">
        <v>200</v>
      </c>
      <c r="P50" s="32" t="s">
        <v>90</v>
      </c>
      <c r="Q50" s="50">
        <v>0</v>
      </c>
      <c r="R50" s="32">
        <v>309662</v>
      </c>
    </row>
    <row r="51" spans="1:18" x14ac:dyDescent="0.25">
      <c r="A51" s="32">
        <v>49</v>
      </c>
      <c r="B51" s="32" t="s">
        <v>6</v>
      </c>
      <c r="C51" s="3" t="s">
        <v>111</v>
      </c>
      <c r="D51" s="46">
        <v>45978</v>
      </c>
      <c r="E51" s="3" t="s">
        <v>121</v>
      </c>
      <c r="F51" s="46">
        <v>45981</v>
      </c>
      <c r="G51" s="71">
        <v>45987</v>
      </c>
      <c r="H51" s="3" t="s">
        <v>126</v>
      </c>
      <c r="I51" s="3" t="s">
        <v>112</v>
      </c>
      <c r="J51" s="32" t="s">
        <v>114</v>
      </c>
      <c r="K51" s="45" t="s">
        <v>110</v>
      </c>
      <c r="L51" s="32" t="s">
        <v>6</v>
      </c>
      <c r="M51" s="32" t="s">
        <v>130</v>
      </c>
      <c r="N51" s="32" t="s">
        <v>211</v>
      </c>
      <c r="O51" s="3" t="s">
        <v>200</v>
      </c>
      <c r="P51" s="32" t="s">
        <v>90</v>
      </c>
      <c r="Q51" s="50">
        <v>26.91</v>
      </c>
      <c r="R51" s="32">
        <v>309662</v>
      </c>
    </row>
    <row r="52" spans="1:18" x14ac:dyDescent="0.25">
      <c r="A52" s="32">
        <v>50</v>
      </c>
      <c r="B52" s="32" t="s">
        <v>6</v>
      </c>
      <c r="C52" s="3" t="s">
        <v>111</v>
      </c>
      <c r="D52" s="46">
        <v>45978</v>
      </c>
      <c r="E52" s="3" t="s">
        <v>121</v>
      </c>
      <c r="F52" s="46">
        <v>45981</v>
      </c>
      <c r="G52" s="71">
        <v>45987</v>
      </c>
      <c r="H52" s="3" t="s">
        <v>126</v>
      </c>
      <c r="I52" s="3" t="s">
        <v>113</v>
      </c>
      <c r="J52" s="32" t="s">
        <v>114</v>
      </c>
      <c r="K52" s="45" t="s">
        <v>110</v>
      </c>
      <c r="L52" s="32" t="s">
        <v>6</v>
      </c>
      <c r="M52" s="32" t="s">
        <v>130</v>
      </c>
      <c r="N52" s="32" t="s">
        <v>211</v>
      </c>
      <c r="O52" s="3" t="s">
        <v>200</v>
      </c>
      <c r="P52" s="32" t="s">
        <v>90</v>
      </c>
      <c r="Q52" s="50">
        <v>0</v>
      </c>
      <c r="R52" s="32">
        <v>309662</v>
      </c>
    </row>
    <row r="53" spans="1:18" x14ac:dyDescent="0.25">
      <c r="A53" s="32">
        <v>51</v>
      </c>
      <c r="B53" s="32" t="s">
        <v>127</v>
      </c>
      <c r="C53" s="3" t="s">
        <v>125</v>
      </c>
      <c r="D53" s="46">
        <v>45978</v>
      </c>
      <c r="E53" s="3" t="s">
        <v>122</v>
      </c>
      <c r="F53" s="46">
        <v>45981</v>
      </c>
      <c r="G53" s="71">
        <v>45987</v>
      </c>
      <c r="H53" s="3" t="s">
        <v>126</v>
      </c>
      <c r="I53" s="3" t="s">
        <v>112</v>
      </c>
      <c r="J53" s="32" t="s">
        <v>114</v>
      </c>
      <c r="K53" s="45" t="s">
        <v>110</v>
      </c>
      <c r="L53" s="32" t="s">
        <v>127</v>
      </c>
      <c r="M53" s="32" t="s">
        <v>137</v>
      </c>
      <c r="N53" s="32" t="s">
        <v>211</v>
      </c>
      <c r="O53" s="3" t="s">
        <v>200</v>
      </c>
      <c r="P53" s="32" t="s">
        <v>90</v>
      </c>
      <c r="Q53" s="50">
        <v>26.91</v>
      </c>
      <c r="R53" s="32">
        <v>309662</v>
      </c>
    </row>
    <row r="54" spans="1:18" x14ac:dyDescent="0.25">
      <c r="A54" s="32">
        <v>52</v>
      </c>
      <c r="B54" s="32" t="s">
        <v>127</v>
      </c>
      <c r="C54" s="3" t="s">
        <v>125</v>
      </c>
      <c r="D54" s="46">
        <v>45978</v>
      </c>
      <c r="E54" s="3" t="s">
        <v>122</v>
      </c>
      <c r="F54" s="46">
        <v>45981</v>
      </c>
      <c r="G54" s="71">
        <v>45987</v>
      </c>
      <c r="H54" s="3" t="s">
        <v>126</v>
      </c>
      <c r="I54" s="3" t="s">
        <v>113</v>
      </c>
      <c r="J54" s="32" t="s">
        <v>114</v>
      </c>
      <c r="K54" s="45" t="s">
        <v>110</v>
      </c>
      <c r="L54" s="32" t="s">
        <v>127</v>
      </c>
      <c r="M54" s="32" t="s">
        <v>137</v>
      </c>
      <c r="N54" s="32" t="s">
        <v>211</v>
      </c>
      <c r="O54" s="3" t="s">
        <v>200</v>
      </c>
      <c r="P54" s="32" t="s">
        <v>90</v>
      </c>
      <c r="Q54" s="50">
        <v>0</v>
      </c>
      <c r="R54" s="32">
        <v>309662</v>
      </c>
    </row>
    <row r="55" spans="1:18" x14ac:dyDescent="0.25">
      <c r="A55" s="32">
        <v>53</v>
      </c>
      <c r="B55" s="32" t="s">
        <v>16</v>
      </c>
      <c r="C55" s="3" t="s">
        <v>111</v>
      </c>
      <c r="D55" s="46">
        <v>45992</v>
      </c>
      <c r="E55" s="3" t="s">
        <v>115</v>
      </c>
      <c r="F55" s="46">
        <v>45995</v>
      </c>
      <c r="G55" s="137">
        <v>46001</v>
      </c>
      <c r="H55" s="3" t="s">
        <v>126</v>
      </c>
      <c r="I55" s="3" t="s">
        <v>112</v>
      </c>
      <c r="J55" s="32" t="s">
        <v>114</v>
      </c>
      <c r="K55" s="45" t="s">
        <v>110</v>
      </c>
      <c r="L55" s="32" t="s">
        <v>16</v>
      </c>
      <c r="M55" s="32" t="s">
        <v>135</v>
      </c>
      <c r="N55" s="32" t="s">
        <v>230</v>
      </c>
      <c r="O55" s="3" t="s">
        <v>229</v>
      </c>
      <c r="P55" s="32" t="s">
        <v>90</v>
      </c>
      <c r="Q55" s="50">
        <v>26.91</v>
      </c>
      <c r="R55" s="32">
        <v>310901</v>
      </c>
    </row>
    <row r="56" spans="1:18" x14ac:dyDescent="0.25">
      <c r="A56" s="32">
        <v>54</v>
      </c>
      <c r="B56" s="32" t="s">
        <v>16</v>
      </c>
      <c r="C56" s="3" t="s">
        <v>111</v>
      </c>
      <c r="D56" s="46">
        <v>45992</v>
      </c>
      <c r="E56" s="3" t="s">
        <v>115</v>
      </c>
      <c r="F56" s="46">
        <v>45995</v>
      </c>
      <c r="G56" s="137">
        <v>46001</v>
      </c>
      <c r="H56" s="3" t="s">
        <v>126</v>
      </c>
      <c r="I56" s="3" t="s">
        <v>113</v>
      </c>
      <c r="J56" s="32" t="s">
        <v>114</v>
      </c>
      <c r="K56" s="45" t="s">
        <v>110</v>
      </c>
      <c r="L56" s="32" t="s">
        <v>16</v>
      </c>
      <c r="M56" s="32" t="s">
        <v>135</v>
      </c>
      <c r="N56" s="32" t="s">
        <v>230</v>
      </c>
      <c r="O56" s="3" t="s">
        <v>229</v>
      </c>
      <c r="P56" s="32" t="s">
        <v>90</v>
      </c>
      <c r="Q56" s="50">
        <v>0</v>
      </c>
      <c r="R56" s="32">
        <v>310901</v>
      </c>
    </row>
    <row r="57" spans="1:18" x14ac:dyDescent="0.25">
      <c r="A57" s="32">
        <v>55</v>
      </c>
      <c r="B57" s="32" t="s">
        <v>1</v>
      </c>
      <c r="C57" s="3" t="s">
        <v>111</v>
      </c>
      <c r="D57" s="46">
        <v>45992</v>
      </c>
      <c r="E57" s="3" t="s">
        <v>116</v>
      </c>
      <c r="F57" s="46">
        <v>45995</v>
      </c>
      <c r="G57" s="137">
        <v>46001</v>
      </c>
      <c r="H57" s="3" t="s">
        <v>126</v>
      </c>
      <c r="I57" s="3" t="s">
        <v>112</v>
      </c>
      <c r="J57" s="32" t="s">
        <v>114</v>
      </c>
      <c r="K57" s="45" t="s">
        <v>110</v>
      </c>
      <c r="L57" s="32" t="s">
        <v>1</v>
      </c>
      <c r="M57" s="32" t="s">
        <v>132</v>
      </c>
      <c r="N57" s="32" t="s">
        <v>230</v>
      </c>
      <c r="O57" s="3" t="s">
        <v>229</v>
      </c>
      <c r="P57" s="32" t="s">
        <v>90</v>
      </c>
      <c r="Q57" s="50">
        <v>26.91</v>
      </c>
      <c r="R57" s="32">
        <v>310901</v>
      </c>
    </row>
    <row r="58" spans="1:18" x14ac:dyDescent="0.25">
      <c r="A58" s="32">
        <v>56</v>
      </c>
      <c r="B58" s="32" t="s">
        <v>1</v>
      </c>
      <c r="C58" s="3" t="s">
        <v>111</v>
      </c>
      <c r="D58" s="46">
        <v>45992</v>
      </c>
      <c r="E58" s="3" t="s">
        <v>116</v>
      </c>
      <c r="F58" s="46">
        <v>45995</v>
      </c>
      <c r="G58" s="137">
        <v>46001</v>
      </c>
      <c r="H58" s="3" t="s">
        <v>126</v>
      </c>
      <c r="I58" s="3" t="s">
        <v>113</v>
      </c>
      <c r="J58" s="32" t="s">
        <v>114</v>
      </c>
      <c r="K58" s="45" t="s">
        <v>110</v>
      </c>
      <c r="L58" s="32" t="s">
        <v>1</v>
      </c>
      <c r="M58" s="32" t="s">
        <v>132</v>
      </c>
      <c r="N58" s="32" t="s">
        <v>230</v>
      </c>
      <c r="O58" s="3" t="s">
        <v>229</v>
      </c>
      <c r="P58" s="32" t="s">
        <v>90</v>
      </c>
      <c r="Q58" s="50">
        <v>0</v>
      </c>
      <c r="R58" s="32">
        <v>310901</v>
      </c>
    </row>
    <row r="59" spans="1:18" x14ac:dyDescent="0.25">
      <c r="A59" s="32">
        <v>57</v>
      </c>
      <c r="B59" s="32" t="s">
        <v>2</v>
      </c>
      <c r="C59" s="3" t="s">
        <v>111</v>
      </c>
      <c r="D59" s="46">
        <v>45992</v>
      </c>
      <c r="E59" s="3" t="s">
        <v>117</v>
      </c>
      <c r="F59" s="46">
        <v>45995</v>
      </c>
      <c r="G59" s="137">
        <v>46001</v>
      </c>
      <c r="H59" s="3" t="s">
        <v>126</v>
      </c>
      <c r="I59" s="3" t="s">
        <v>112</v>
      </c>
      <c r="J59" s="32" t="s">
        <v>114</v>
      </c>
      <c r="K59" s="45" t="s">
        <v>110</v>
      </c>
      <c r="L59" s="32" t="s">
        <v>2</v>
      </c>
      <c r="M59" s="32" t="s">
        <v>131</v>
      </c>
      <c r="N59" s="32" t="s">
        <v>230</v>
      </c>
      <c r="O59" s="3" t="s">
        <v>229</v>
      </c>
      <c r="P59" s="32" t="s">
        <v>90</v>
      </c>
      <c r="Q59" s="50">
        <v>26.91</v>
      </c>
      <c r="R59" s="32">
        <v>310901</v>
      </c>
    </row>
    <row r="60" spans="1:18" x14ac:dyDescent="0.25">
      <c r="A60" s="32">
        <v>58</v>
      </c>
      <c r="B60" s="32" t="s">
        <v>2</v>
      </c>
      <c r="C60" s="3" t="s">
        <v>111</v>
      </c>
      <c r="D60" s="46">
        <v>45992</v>
      </c>
      <c r="E60" s="3" t="s">
        <v>117</v>
      </c>
      <c r="F60" s="46">
        <v>45995</v>
      </c>
      <c r="G60" s="137">
        <v>46001</v>
      </c>
      <c r="H60" s="3" t="s">
        <v>126</v>
      </c>
      <c r="I60" s="3" t="s">
        <v>113</v>
      </c>
      <c r="J60" s="32" t="s">
        <v>114</v>
      </c>
      <c r="K60" s="45" t="s">
        <v>110</v>
      </c>
      <c r="L60" s="32" t="s">
        <v>2</v>
      </c>
      <c r="M60" s="32" t="s">
        <v>131</v>
      </c>
      <c r="N60" s="32" t="s">
        <v>230</v>
      </c>
      <c r="O60" s="3" t="s">
        <v>229</v>
      </c>
      <c r="P60" s="32" t="s">
        <v>90</v>
      </c>
      <c r="Q60" s="50">
        <v>0</v>
      </c>
      <c r="R60" s="32">
        <v>310901</v>
      </c>
    </row>
    <row r="61" spans="1:18" x14ac:dyDescent="0.25">
      <c r="A61" s="32">
        <v>59</v>
      </c>
      <c r="B61" s="32" t="s">
        <v>3</v>
      </c>
      <c r="C61" s="3" t="s">
        <v>111</v>
      </c>
      <c r="D61" s="46">
        <v>45992</v>
      </c>
      <c r="E61" s="3" t="s">
        <v>118</v>
      </c>
      <c r="F61" s="46">
        <v>45995</v>
      </c>
      <c r="G61" s="137">
        <v>46001</v>
      </c>
      <c r="H61" s="3" t="s">
        <v>126</v>
      </c>
      <c r="I61" s="3" t="s">
        <v>112</v>
      </c>
      <c r="J61" s="32" t="s">
        <v>114</v>
      </c>
      <c r="K61" s="45" t="s">
        <v>110</v>
      </c>
      <c r="L61" s="32" t="s">
        <v>3</v>
      </c>
      <c r="M61" s="32" t="s">
        <v>134</v>
      </c>
      <c r="N61" s="32" t="s">
        <v>230</v>
      </c>
      <c r="O61" s="3" t="s">
        <v>229</v>
      </c>
      <c r="P61" s="32" t="s">
        <v>90</v>
      </c>
      <c r="Q61" s="50">
        <v>26.91</v>
      </c>
      <c r="R61" s="32">
        <v>310901</v>
      </c>
    </row>
    <row r="62" spans="1:18" x14ac:dyDescent="0.25">
      <c r="A62" s="32">
        <v>60</v>
      </c>
      <c r="B62" s="32" t="s">
        <v>3</v>
      </c>
      <c r="C62" s="3" t="s">
        <v>111</v>
      </c>
      <c r="D62" s="46">
        <v>45992</v>
      </c>
      <c r="E62" s="3" t="s">
        <v>118</v>
      </c>
      <c r="F62" s="46">
        <v>45995</v>
      </c>
      <c r="G62" s="137">
        <v>46001</v>
      </c>
      <c r="H62" s="3" t="s">
        <v>126</v>
      </c>
      <c r="I62" s="3" t="s">
        <v>113</v>
      </c>
      <c r="J62" s="32" t="s">
        <v>114</v>
      </c>
      <c r="K62" s="45" t="s">
        <v>110</v>
      </c>
      <c r="L62" s="32" t="s">
        <v>3</v>
      </c>
      <c r="M62" s="32" t="s">
        <v>134</v>
      </c>
      <c r="N62" s="32" t="s">
        <v>230</v>
      </c>
      <c r="O62" s="3" t="s">
        <v>229</v>
      </c>
      <c r="P62" s="32" t="s">
        <v>90</v>
      </c>
      <c r="Q62" s="50">
        <v>0</v>
      </c>
      <c r="R62" s="32">
        <v>310901</v>
      </c>
    </row>
    <row r="63" spans="1:18" x14ac:dyDescent="0.25">
      <c r="A63" s="32">
        <v>61</v>
      </c>
      <c r="B63" s="32" t="s">
        <v>4</v>
      </c>
      <c r="C63" s="3" t="s">
        <v>111</v>
      </c>
      <c r="D63" s="46">
        <v>45992</v>
      </c>
      <c r="E63" s="3" t="s">
        <v>119</v>
      </c>
      <c r="F63" s="46">
        <v>45995</v>
      </c>
      <c r="G63" s="137">
        <v>46001</v>
      </c>
      <c r="H63" s="3" t="s">
        <v>126</v>
      </c>
      <c r="I63" s="3" t="s">
        <v>112</v>
      </c>
      <c r="J63" s="32" t="s">
        <v>114</v>
      </c>
      <c r="K63" s="45" t="s">
        <v>110</v>
      </c>
      <c r="L63" s="32" t="s">
        <v>4</v>
      </c>
      <c r="M63" s="32" t="s">
        <v>141</v>
      </c>
      <c r="N63" s="32" t="s">
        <v>230</v>
      </c>
      <c r="O63" s="3" t="s">
        <v>229</v>
      </c>
      <c r="P63" s="32" t="s">
        <v>90</v>
      </c>
      <c r="Q63" s="50">
        <v>26.91</v>
      </c>
      <c r="R63" s="32">
        <v>310901</v>
      </c>
    </row>
    <row r="64" spans="1:18" x14ac:dyDescent="0.25">
      <c r="A64" s="32">
        <v>62</v>
      </c>
      <c r="B64" s="32" t="s">
        <v>4</v>
      </c>
      <c r="C64" s="3" t="s">
        <v>111</v>
      </c>
      <c r="D64" s="46">
        <v>45992</v>
      </c>
      <c r="E64" s="3" t="s">
        <v>119</v>
      </c>
      <c r="F64" s="46">
        <v>45995</v>
      </c>
      <c r="G64" s="137">
        <v>46001</v>
      </c>
      <c r="H64" s="3" t="s">
        <v>126</v>
      </c>
      <c r="I64" s="3" t="s">
        <v>113</v>
      </c>
      <c r="J64" s="32" t="s">
        <v>114</v>
      </c>
      <c r="K64" s="45" t="s">
        <v>110</v>
      </c>
      <c r="L64" s="32" t="s">
        <v>4</v>
      </c>
      <c r="M64" s="32" t="s">
        <v>141</v>
      </c>
      <c r="N64" s="32" t="s">
        <v>230</v>
      </c>
      <c r="O64" s="3" t="s">
        <v>229</v>
      </c>
      <c r="P64" s="32" t="s">
        <v>90</v>
      </c>
      <c r="Q64" s="50">
        <v>0</v>
      </c>
      <c r="R64" s="32">
        <v>310901</v>
      </c>
    </row>
    <row r="65" spans="1:18" x14ac:dyDescent="0.25">
      <c r="A65" s="32">
        <v>63</v>
      </c>
      <c r="B65" s="32" t="s">
        <v>5</v>
      </c>
      <c r="C65" s="3" t="s">
        <v>111</v>
      </c>
      <c r="D65" s="46">
        <v>45992</v>
      </c>
      <c r="E65" s="3" t="s">
        <v>120</v>
      </c>
      <c r="F65" s="46">
        <v>45995</v>
      </c>
      <c r="G65" s="137">
        <v>46001</v>
      </c>
      <c r="H65" s="3" t="s">
        <v>126</v>
      </c>
      <c r="I65" s="3" t="s">
        <v>112</v>
      </c>
      <c r="J65" s="32" t="s">
        <v>114</v>
      </c>
      <c r="K65" s="45" t="s">
        <v>110</v>
      </c>
      <c r="L65" s="32" t="s">
        <v>5</v>
      </c>
      <c r="M65" s="32" t="s">
        <v>133</v>
      </c>
      <c r="N65" s="32" t="s">
        <v>230</v>
      </c>
      <c r="O65" s="3" t="s">
        <v>229</v>
      </c>
      <c r="P65" s="32" t="s">
        <v>90</v>
      </c>
      <c r="Q65" s="50">
        <v>26.91</v>
      </c>
      <c r="R65" s="32">
        <v>310901</v>
      </c>
    </row>
    <row r="66" spans="1:18" x14ac:dyDescent="0.25">
      <c r="A66" s="32">
        <v>64</v>
      </c>
      <c r="B66" s="32" t="s">
        <v>5</v>
      </c>
      <c r="C66" s="3" t="s">
        <v>111</v>
      </c>
      <c r="D66" s="46">
        <v>45992</v>
      </c>
      <c r="E66" s="3" t="s">
        <v>120</v>
      </c>
      <c r="F66" s="46">
        <v>45995</v>
      </c>
      <c r="G66" s="137">
        <v>46001</v>
      </c>
      <c r="H66" s="3" t="s">
        <v>126</v>
      </c>
      <c r="I66" s="3" t="s">
        <v>113</v>
      </c>
      <c r="J66" s="32" t="s">
        <v>114</v>
      </c>
      <c r="K66" s="45" t="s">
        <v>110</v>
      </c>
      <c r="L66" s="32" t="s">
        <v>5</v>
      </c>
      <c r="M66" s="32" t="s">
        <v>133</v>
      </c>
      <c r="N66" s="32" t="s">
        <v>230</v>
      </c>
      <c r="O66" s="3" t="s">
        <v>229</v>
      </c>
      <c r="P66" s="32" t="s">
        <v>90</v>
      </c>
      <c r="Q66" s="50">
        <v>0</v>
      </c>
      <c r="R66" s="32">
        <v>310901</v>
      </c>
    </row>
    <row r="67" spans="1:18" x14ac:dyDescent="0.25">
      <c r="A67" s="32">
        <v>65</v>
      </c>
      <c r="B67" s="32" t="s">
        <v>6</v>
      </c>
      <c r="C67" s="3" t="s">
        <v>111</v>
      </c>
      <c r="D67" s="46">
        <v>45992</v>
      </c>
      <c r="E67" s="3" t="s">
        <v>121</v>
      </c>
      <c r="F67" s="46">
        <v>45995</v>
      </c>
      <c r="G67" s="137">
        <v>46001</v>
      </c>
      <c r="H67" s="3" t="s">
        <v>126</v>
      </c>
      <c r="I67" s="3" t="s">
        <v>112</v>
      </c>
      <c r="J67" s="32" t="s">
        <v>114</v>
      </c>
      <c r="K67" s="45" t="s">
        <v>110</v>
      </c>
      <c r="L67" s="32" t="s">
        <v>6</v>
      </c>
      <c r="M67" s="32" t="s">
        <v>130</v>
      </c>
      <c r="N67" s="32" t="s">
        <v>230</v>
      </c>
      <c r="O67" s="3" t="s">
        <v>229</v>
      </c>
      <c r="P67" s="32" t="s">
        <v>90</v>
      </c>
      <c r="Q67" s="50">
        <v>26.91</v>
      </c>
      <c r="R67" s="32">
        <v>310901</v>
      </c>
    </row>
    <row r="68" spans="1:18" x14ac:dyDescent="0.25">
      <c r="A68" s="32">
        <v>66</v>
      </c>
      <c r="B68" s="32" t="s">
        <v>6</v>
      </c>
      <c r="C68" s="3" t="s">
        <v>111</v>
      </c>
      <c r="D68" s="46">
        <v>45992</v>
      </c>
      <c r="E68" s="3" t="s">
        <v>121</v>
      </c>
      <c r="F68" s="46">
        <v>45995</v>
      </c>
      <c r="G68" s="137">
        <v>46001</v>
      </c>
      <c r="H68" s="3" t="s">
        <v>126</v>
      </c>
      <c r="I68" s="3" t="s">
        <v>113</v>
      </c>
      <c r="J68" s="32" t="s">
        <v>114</v>
      </c>
      <c r="K68" s="45" t="s">
        <v>110</v>
      </c>
      <c r="L68" s="32" t="s">
        <v>6</v>
      </c>
      <c r="M68" s="32" t="s">
        <v>130</v>
      </c>
      <c r="N68" s="32" t="s">
        <v>230</v>
      </c>
      <c r="O68" s="3" t="s">
        <v>229</v>
      </c>
      <c r="P68" s="32" t="s">
        <v>90</v>
      </c>
      <c r="Q68" s="50">
        <v>0</v>
      </c>
      <c r="R68" s="32">
        <v>310901</v>
      </c>
    </row>
    <row r="69" spans="1:18" x14ac:dyDescent="0.25">
      <c r="A69" s="32">
        <v>67</v>
      </c>
      <c r="B69" s="32" t="s">
        <v>127</v>
      </c>
      <c r="C69" s="3" t="s">
        <v>125</v>
      </c>
      <c r="D69" s="46">
        <v>45992</v>
      </c>
      <c r="E69" s="3" t="s">
        <v>122</v>
      </c>
      <c r="F69" s="46">
        <v>45995</v>
      </c>
      <c r="G69" s="137">
        <v>46001</v>
      </c>
      <c r="H69" s="3" t="s">
        <v>126</v>
      </c>
      <c r="I69" s="3" t="s">
        <v>112</v>
      </c>
      <c r="J69" s="32" t="s">
        <v>114</v>
      </c>
      <c r="K69" s="45" t="s">
        <v>110</v>
      </c>
      <c r="L69" s="32" t="s">
        <v>127</v>
      </c>
      <c r="M69" s="32" t="s">
        <v>137</v>
      </c>
      <c r="N69" s="32" t="s">
        <v>230</v>
      </c>
      <c r="O69" s="3" t="s">
        <v>229</v>
      </c>
      <c r="P69" s="32" t="s">
        <v>90</v>
      </c>
      <c r="Q69" s="50">
        <v>26.91</v>
      </c>
      <c r="R69" s="32">
        <v>310901</v>
      </c>
    </row>
    <row r="70" spans="1:18" x14ac:dyDescent="0.25">
      <c r="A70" s="32">
        <v>68</v>
      </c>
      <c r="B70" s="32" t="s">
        <v>127</v>
      </c>
      <c r="C70" s="3" t="s">
        <v>125</v>
      </c>
      <c r="D70" s="46">
        <v>45992</v>
      </c>
      <c r="E70" s="3" t="s">
        <v>122</v>
      </c>
      <c r="F70" s="46">
        <v>45995</v>
      </c>
      <c r="G70" s="137">
        <v>46001</v>
      </c>
      <c r="H70" s="3" t="s">
        <v>126</v>
      </c>
      <c r="I70" s="3" t="s">
        <v>113</v>
      </c>
      <c r="J70" s="32" t="s">
        <v>114</v>
      </c>
      <c r="K70" s="45" t="s">
        <v>110</v>
      </c>
      <c r="L70" s="32" t="s">
        <v>127</v>
      </c>
      <c r="M70" s="32" t="s">
        <v>137</v>
      </c>
      <c r="N70" s="32" t="s">
        <v>230</v>
      </c>
      <c r="O70" s="3" t="s">
        <v>229</v>
      </c>
      <c r="P70" s="32" t="s">
        <v>90</v>
      </c>
      <c r="Q70" s="50">
        <v>26.91</v>
      </c>
      <c r="R70" s="32">
        <v>310901</v>
      </c>
    </row>
    <row r="71" spans="1:18" x14ac:dyDescent="0.25">
      <c r="A71" s="32">
        <v>69</v>
      </c>
      <c r="B71" s="32" t="s">
        <v>16</v>
      </c>
      <c r="C71" s="3" t="s">
        <v>111</v>
      </c>
      <c r="D71" s="46">
        <v>46006</v>
      </c>
      <c r="E71" s="3" t="s">
        <v>115</v>
      </c>
      <c r="F71" s="53">
        <v>46008</v>
      </c>
      <c r="G71" s="71">
        <v>46014</v>
      </c>
      <c r="H71" s="3" t="s">
        <v>126</v>
      </c>
      <c r="I71" s="3" t="s">
        <v>112</v>
      </c>
      <c r="J71" s="32" t="s">
        <v>114</v>
      </c>
      <c r="K71" s="45" t="s">
        <v>110</v>
      </c>
      <c r="L71" s="32" t="s">
        <v>16</v>
      </c>
      <c r="M71" s="32" t="s">
        <v>135</v>
      </c>
      <c r="N71" s="32" t="s">
        <v>241</v>
      </c>
      <c r="O71" s="3" t="s">
        <v>240</v>
      </c>
      <c r="P71" s="32" t="s">
        <v>90</v>
      </c>
      <c r="Q71" s="50">
        <v>26.91</v>
      </c>
      <c r="R71" s="32">
        <v>311668</v>
      </c>
    </row>
    <row r="72" spans="1:18" x14ac:dyDescent="0.25">
      <c r="A72" s="32">
        <v>70</v>
      </c>
      <c r="B72" s="32" t="s">
        <v>16</v>
      </c>
      <c r="C72" s="3" t="s">
        <v>111</v>
      </c>
      <c r="D72" s="46">
        <v>46006</v>
      </c>
      <c r="E72" s="3" t="s">
        <v>115</v>
      </c>
      <c r="F72" s="53">
        <v>46008</v>
      </c>
      <c r="G72" s="71">
        <v>46014</v>
      </c>
      <c r="H72" s="3" t="s">
        <v>126</v>
      </c>
      <c r="I72" s="3" t="s">
        <v>113</v>
      </c>
      <c r="J72" s="32" t="s">
        <v>114</v>
      </c>
      <c r="K72" s="45" t="s">
        <v>110</v>
      </c>
      <c r="L72" s="32" t="s">
        <v>16</v>
      </c>
      <c r="M72" s="32" t="s">
        <v>135</v>
      </c>
      <c r="N72" s="32" t="s">
        <v>241</v>
      </c>
      <c r="O72" s="3" t="s">
        <v>240</v>
      </c>
      <c r="P72" s="32" t="s">
        <v>90</v>
      </c>
      <c r="Q72" s="50">
        <v>0</v>
      </c>
      <c r="R72" s="32">
        <v>311668</v>
      </c>
    </row>
    <row r="73" spans="1:18" x14ac:dyDescent="0.25">
      <c r="A73" s="32">
        <v>71</v>
      </c>
      <c r="B73" s="32" t="s">
        <v>1</v>
      </c>
      <c r="C73" s="3" t="s">
        <v>111</v>
      </c>
      <c r="D73" s="46">
        <v>46006</v>
      </c>
      <c r="E73" s="3" t="s">
        <v>116</v>
      </c>
      <c r="F73" s="53">
        <v>46008</v>
      </c>
      <c r="G73" s="71">
        <v>46014</v>
      </c>
      <c r="H73" s="3" t="s">
        <v>126</v>
      </c>
      <c r="I73" s="3" t="s">
        <v>112</v>
      </c>
      <c r="J73" s="32" t="s">
        <v>114</v>
      </c>
      <c r="K73" s="45" t="s">
        <v>110</v>
      </c>
      <c r="L73" s="32" t="s">
        <v>1</v>
      </c>
      <c r="M73" s="32" t="s">
        <v>132</v>
      </c>
      <c r="N73" s="32" t="s">
        <v>241</v>
      </c>
      <c r="O73" s="3" t="s">
        <v>240</v>
      </c>
      <c r="P73" s="32" t="s">
        <v>90</v>
      </c>
      <c r="Q73" s="50">
        <v>26.91</v>
      </c>
      <c r="R73" s="32">
        <v>311668</v>
      </c>
    </row>
    <row r="74" spans="1:18" x14ac:dyDescent="0.25">
      <c r="A74" s="32">
        <v>72</v>
      </c>
      <c r="B74" s="32" t="s">
        <v>1</v>
      </c>
      <c r="C74" s="3" t="s">
        <v>111</v>
      </c>
      <c r="D74" s="46">
        <v>46006</v>
      </c>
      <c r="E74" s="3" t="s">
        <v>116</v>
      </c>
      <c r="F74" s="53">
        <v>46008</v>
      </c>
      <c r="G74" s="71">
        <v>46014</v>
      </c>
      <c r="H74" s="3" t="s">
        <v>126</v>
      </c>
      <c r="I74" s="3" t="s">
        <v>113</v>
      </c>
      <c r="J74" s="32" t="s">
        <v>114</v>
      </c>
      <c r="K74" s="45" t="s">
        <v>110</v>
      </c>
      <c r="L74" s="32" t="s">
        <v>1</v>
      </c>
      <c r="M74" s="32" t="s">
        <v>132</v>
      </c>
      <c r="N74" s="32" t="s">
        <v>241</v>
      </c>
      <c r="O74" s="3" t="s">
        <v>240</v>
      </c>
      <c r="P74" s="32" t="s">
        <v>90</v>
      </c>
      <c r="Q74" s="50">
        <v>0</v>
      </c>
      <c r="R74" s="32">
        <v>311668</v>
      </c>
    </row>
    <row r="75" spans="1:18" x14ac:dyDescent="0.25">
      <c r="A75" s="32">
        <v>73</v>
      </c>
      <c r="B75" s="32" t="s">
        <v>2</v>
      </c>
      <c r="C75" s="3" t="s">
        <v>111</v>
      </c>
      <c r="D75" s="46">
        <v>46006</v>
      </c>
      <c r="E75" s="3" t="s">
        <v>117</v>
      </c>
      <c r="F75" s="53">
        <v>46008</v>
      </c>
      <c r="G75" s="71">
        <v>46014</v>
      </c>
      <c r="H75" s="3" t="s">
        <v>126</v>
      </c>
      <c r="I75" s="3" t="s">
        <v>112</v>
      </c>
      <c r="J75" s="32" t="s">
        <v>114</v>
      </c>
      <c r="K75" s="45" t="s">
        <v>110</v>
      </c>
      <c r="L75" s="32" t="s">
        <v>2</v>
      </c>
      <c r="M75" s="32" t="s">
        <v>131</v>
      </c>
      <c r="N75" s="32" t="s">
        <v>241</v>
      </c>
      <c r="O75" s="3" t="s">
        <v>240</v>
      </c>
      <c r="P75" s="32" t="s">
        <v>90</v>
      </c>
      <c r="Q75" s="50">
        <v>26.91</v>
      </c>
      <c r="R75" s="32">
        <v>311668</v>
      </c>
    </row>
    <row r="76" spans="1:18" x14ac:dyDescent="0.25">
      <c r="A76" s="32">
        <v>74</v>
      </c>
      <c r="B76" s="32" t="s">
        <v>2</v>
      </c>
      <c r="C76" s="3" t="s">
        <v>111</v>
      </c>
      <c r="D76" s="46">
        <v>46006</v>
      </c>
      <c r="E76" s="3" t="s">
        <v>117</v>
      </c>
      <c r="F76" s="53">
        <v>46008</v>
      </c>
      <c r="G76" s="71">
        <v>46014</v>
      </c>
      <c r="H76" s="3" t="s">
        <v>126</v>
      </c>
      <c r="I76" s="3" t="s">
        <v>113</v>
      </c>
      <c r="J76" s="32" t="s">
        <v>114</v>
      </c>
      <c r="K76" s="45" t="s">
        <v>110</v>
      </c>
      <c r="L76" s="32" t="s">
        <v>2</v>
      </c>
      <c r="M76" s="32" t="s">
        <v>131</v>
      </c>
      <c r="N76" s="32" t="s">
        <v>241</v>
      </c>
      <c r="O76" s="3" t="s">
        <v>240</v>
      </c>
      <c r="P76" s="32" t="s">
        <v>90</v>
      </c>
      <c r="Q76" s="50">
        <v>0</v>
      </c>
      <c r="R76" s="32">
        <v>311668</v>
      </c>
    </row>
    <row r="77" spans="1:18" x14ac:dyDescent="0.25">
      <c r="A77" s="32">
        <v>75</v>
      </c>
      <c r="B77" s="32" t="s">
        <v>3</v>
      </c>
      <c r="C77" s="3" t="s">
        <v>111</v>
      </c>
      <c r="D77" s="46">
        <v>46006</v>
      </c>
      <c r="E77" s="3" t="s">
        <v>118</v>
      </c>
      <c r="F77" s="53">
        <v>46008</v>
      </c>
      <c r="G77" s="71">
        <v>46014</v>
      </c>
      <c r="H77" s="3" t="s">
        <v>126</v>
      </c>
      <c r="I77" s="3" t="s">
        <v>112</v>
      </c>
      <c r="J77" s="32" t="s">
        <v>114</v>
      </c>
      <c r="K77" s="45" t="s">
        <v>110</v>
      </c>
      <c r="L77" s="32" t="s">
        <v>3</v>
      </c>
      <c r="M77" s="32" t="s">
        <v>134</v>
      </c>
      <c r="N77" s="32" t="s">
        <v>241</v>
      </c>
      <c r="O77" s="3" t="s">
        <v>240</v>
      </c>
      <c r="P77" s="32" t="s">
        <v>90</v>
      </c>
      <c r="Q77" s="50">
        <v>26.91</v>
      </c>
      <c r="R77" s="32">
        <v>311668</v>
      </c>
    </row>
    <row r="78" spans="1:18" x14ac:dyDescent="0.25">
      <c r="A78" s="32">
        <v>76</v>
      </c>
      <c r="B78" s="32" t="s">
        <v>3</v>
      </c>
      <c r="C78" s="3" t="s">
        <v>111</v>
      </c>
      <c r="D78" s="46">
        <v>46006</v>
      </c>
      <c r="E78" s="3" t="s">
        <v>118</v>
      </c>
      <c r="F78" s="53">
        <v>46008</v>
      </c>
      <c r="G78" s="71">
        <v>46014</v>
      </c>
      <c r="H78" s="3" t="s">
        <v>126</v>
      </c>
      <c r="I78" s="3" t="s">
        <v>113</v>
      </c>
      <c r="J78" s="32" t="s">
        <v>114</v>
      </c>
      <c r="K78" s="45" t="s">
        <v>110</v>
      </c>
      <c r="L78" s="32" t="s">
        <v>3</v>
      </c>
      <c r="M78" s="32" t="s">
        <v>134</v>
      </c>
      <c r="N78" s="32" t="s">
        <v>241</v>
      </c>
      <c r="O78" s="3" t="s">
        <v>240</v>
      </c>
      <c r="P78" s="32" t="s">
        <v>90</v>
      </c>
      <c r="Q78" s="50">
        <v>0</v>
      </c>
      <c r="R78" s="32">
        <v>311668</v>
      </c>
    </row>
    <row r="79" spans="1:18" x14ac:dyDescent="0.25">
      <c r="A79" s="32">
        <v>77</v>
      </c>
      <c r="B79" s="32" t="s">
        <v>4</v>
      </c>
      <c r="C79" s="3" t="s">
        <v>111</v>
      </c>
      <c r="D79" s="46">
        <v>46006</v>
      </c>
      <c r="E79" s="3" t="s">
        <v>119</v>
      </c>
      <c r="F79" s="53">
        <v>46008</v>
      </c>
      <c r="G79" s="71">
        <v>46014</v>
      </c>
      <c r="H79" s="3" t="s">
        <v>126</v>
      </c>
      <c r="I79" s="3" t="s">
        <v>112</v>
      </c>
      <c r="J79" s="32" t="s">
        <v>114</v>
      </c>
      <c r="K79" s="45" t="s">
        <v>110</v>
      </c>
      <c r="L79" s="32" t="s">
        <v>4</v>
      </c>
      <c r="M79" s="32" t="s">
        <v>141</v>
      </c>
      <c r="N79" s="32" t="s">
        <v>241</v>
      </c>
      <c r="O79" s="3" t="s">
        <v>240</v>
      </c>
      <c r="P79" s="32" t="s">
        <v>90</v>
      </c>
      <c r="Q79" s="50">
        <v>26.91</v>
      </c>
      <c r="R79" s="32">
        <v>311668</v>
      </c>
    </row>
    <row r="80" spans="1:18" x14ac:dyDescent="0.25">
      <c r="A80" s="32">
        <v>78</v>
      </c>
      <c r="B80" s="32" t="s">
        <v>4</v>
      </c>
      <c r="C80" s="3" t="s">
        <v>111</v>
      </c>
      <c r="D80" s="46">
        <v>46006</v>
      </c>
      <c r="E80" s="3" t="s">
        <v>119</v>
      </c>
      <c r="F80" s="53">
        <v>46008</v>
      </c>
      <c r="G80" s="71">
        <v>46014</v>
      </c>
      <c r="H80" s="3" t="s">
        <v>126</v>
      </c>
      <c r="I80" s="3" t="s">
        <v>113</v>
      </c>
      <c r="J80" s="32" t="s">
        <v>114</v>
      </c>
      <c r="K80" s="45" t="s">
        <v>110</v>
      </c>
      <c r="L80" s="32" t="s">
        <v>4</v>
      </c>
      <c r="M80" s="32" t="s">
        <v>141</v>
      </c>
      <c r="N80" s="32" t="s">
        <v>241</v>
      </c>
      <c r="O80" s="3" t="s">
        <v>240</v>
      </c>
      <c r="P80" s="32" t="s">
        <v>90</v>
      </c>
      <c r="Q80" s="50">
        <v>0</v>
      </c>
      <c r="R80" s="32">
        <v>311668</v>
      </c>
    </row>
    <row r="81" spans="1:19" x14ac:dyDescent="0.25">
      <c r="A81" s="32">
        <v>79</v>
      </c>
      <c r="B81" s="32" t="s">
        <v>5</v>
      </c>
      <c r="C81" s="3" t="s">
        <v>111</v>
      </c>
      <c r="D81" s="46">
        <v>46006</v>
      </c>
      <c r="E81" s="3" t="s">
        <v>120</v>
      </c>
      <c r="F81" s="53">
        <v>46008</v>
      </c>
      <c r="G81" s="71">
        <v>46014</v>
      </c>
      <c r="H81" s="3" t="s">
        <v>126</v>
      </c>
      <c r="I81" s="3" t="s">
        <v>112</v>
      </c>
      <c r="J81" s="32" t="s">
        <v>114</v>
      </c>
      <c r="K81" s="45" t="s">
        <v>110</v>
      </c>
      <c r="L81" s="32" t="s">
        <v>5</v>
      </c>
      <c r="M81" s="32" t="s">
        <v>133</v>
      </c>
      <c r="N81" s="32" t="s">
        <v>241</v>
      </c>
      <c r="O81" s="3" t="s">
        <v>240</v>
      </c>
      <c r="P81" s="32" t="s">
        <v>90</v>
      </c>
      <c r="Q81" s="50">
        <v>26.91</v>
      </c>
      <c r="R81" s="32">
        <v>311668</v>
      </c>
    </row>
    <row r="82" spans="1:19" x14ac:dyDescent="0.25">
      <c r="A82" s="32">
        <v>80</v>
      </c>
      <c r="B82" s="32" t="s">
        <v>5</v>
      </c>
      <c r="C82" s="3" t="s">
        <v>111</v>
      </c>
      <c r="D82" s="46">
        <v>46006</v>
      </c>
      <c r="E82" s="3" t="s">
        <v>120</v>
      </c>
      <c r="F82" s="53">
        <v>46008</v>
      </c>
      <c r="G82" s="71">
        <v>46014</v>
      </c>
      <c r="H82" s="3" t="s">
        <v>126</v>
      </c>
      <c r="I82" s="3" t="s">
        <v>113</v>
      </c>
      <c r="J82" s="32" t="s">
        <v>114</v>
      </c>
      <c r="K82" s="45" t="s">
        <v>110</v>
      </c>
      <c r="L82" s="32" t="s">
        <v>5</v>
      </c>
      <c r="M82" s="32" t="s">
        <v>133</v>
      </c>
      <c r="N82" s="32" t="s">
        <v>241</v>
      </c>
      <c r="O82" s="3" t="s">
        <v>240</v>
      </c>
      <c r="P82" s="32" t="s">
        <v>90</v>
      </c>
      <c r="Q82" s="50">
        <v>0</v>
      </c>
      <c r="R82" s="32">
        <v>311668</v>
      </c>
    </row>
    <row r="83" spans="1:19" x14ac:dyDescent="0.25">
      <c r="A83" s="32">
        <v>81</v>
      </c>
      <c r="B83" s="32" t="s">
        <v>6</v>
      </c>
      <c r="C83" s="3" t="s">
        <v>111</v>
      </c>
      <c r="D83" s="46">
        <v>46006</v>
      </c>
      <c r="E83" s="3" t="s">
        <v>121</v>
      </c>
      <c r="F83" s="53">
        <v>46008</v>
      </c>
      <c r="G83" s="71">
        <v>46014</v>
      </c>
      <c r="H83" s="3" t="s">
        <v>126</v>
      </c>
      <c r="I83" s="3" t="s">
        <v>112</v>
      </c>
      <c r="J83" s="32" t="s">
        <v>114</v>
      </c>
      <c r="K83" s="45" t="s">
        <v>110</v>
      </c>
      <c r="L83" s="32" t="s">
        <v>6</v>
      </c>
      <c r="M83" s="32" t="s">
        <v>130</v>
      </c>
      <c r="N83" s="32" t="s">
        <v>241</v>
      </c>
      <c r="O83" s="3" t="s">
        <v>240</v>
      </c>
      <c r="P83" s="32" t="s">
        <v>90</v>
      </c>
      <c r="Q83" s="50">
        <v>26.91</v>
      </c>
      <c r="R83" s="32">
        <v>311668</v>
      </c>
    </row>
    <row r="84" spans="1:19" x14ac:dyDescent="0.25">
      <c r="A84" s="32">
        <v>82</v>
      </c>
      <c r="B84" s="32" t="s">
        <v>6</v>
      </c>
      <c r="C84" s="3" t="s">
        <v>111</v>
      </c>
      <c r="D84" s="46">
        <v>46006</v>
      </c>
      <c r="E84" s="3" t="s">
        <v>121</v>
      </c>
      <c r="F84" s="53">
        <v>46008</v>
      </c>
      <c r="G84" s="71">
        <v>46014</v>
      </c>
      <c r="H84" s="3" t="s">
        <v>126</v>
      </c>
      <c r="I84" s="3" t="s">
        <v>113</v>
      </c>
      <c r="J84" s="32" t="s">
        <v>114</v>
      </c>
      <c r="K84" s="45" t="s">
        <v>110</v>
      </c>
      <c r="L84" s="32" t="s">
        <v>6</v>
      </c>
      <c r="M84" s="32" t="s">
        <v>130</v>
      </c>
      <c r="N84" s="32" t="s">
        <v>241</v>
      </c>
      <c r="O84" s="3" t="s">
        <v>240</v>
      </c>
      <c r="P84" s="32" t="s">
        <v>90</v>
      </c>
      <c r="Q84" s="50">
        <v>0</v>
      </c>
      <c r="R84" s="32">
        <v>311668</v>
      </c>
    </row>
    <row r="85" spans="1:19" x14ac:dyDescent="0.25">
      <c r="A85" s="32">
        <v>83</v>
      </c>
      <c r="B85" s="32" t="s">
        <v>127</v>
      </c>
      <c r="C85" s="3" t="s">
        <v>125</v>
      </c>
      <c r="D85" s="46">
        <v>46006</v>
      </c>
      <c r="E85" s="3" t="s">
        <v>122</v>
      </c>
      <c r="F85" s="53">
        <v>46008</v>
      </c>
      <c r="G85" s="71">
        <v>46014</v>
      </c>
      <c r="H85" s="3" t="s">
        <v>126</v>
      </c>
      <c r="I85" s="3" t="s">
        <v>112</v>
      </c>
      <c r="J85" s="32" t="s">
        <v>114</v>
      </c>
      <c r="K85" s="45" t="s">
        <v>110</v>
      </c>
      <c r="L85" s="32" t="s">
        <v>127</v>
      </c>
      <c r="M85" s="32" t="s">
        <v>137</v>
      </c>
      <c r="N85" s="32" t="s">
        <v>241</v>
      </c>
      <c r="O85" s="3" t="s">
        <v>240</v>
      </c>
      <c r="P85" s="32" t="s">
        <v>90</v>
      </c>
      <c r="Q85" s="50">
        <v>26.91</v>
      </c>
      <c r="R85" s="32">
        <v>311668</v>
      </c>
    </row>
    <row r="86" spans="1:19" x14ac:dyDescent="0.25">
      <c r="A86" s="32">
        <v>84</v>
      </c>
      <c r="B86" s="32" t="s">
        <v>127</v>
      </c>
      <c r="C86" s="3" t="s">
        <v>125</v>
      </c>
      <c r="D86" s="46">
        <v>46006</v>
      </c>
      <c r="E86" s="3" t="s">
        <v>122</v>
      </c>
      <c r="F86" s="53">
        <v>46008</v>
      </c>
      <c r="G86" s="71">
        <v>46014</v>
      </c>
      <c r="H86" s="3" t="s">
        <v>126</v>
      </c>
      <c r="I86" s="3" t="s">
        <v>113</v>
      </c>
      <c r="J86" s="32" t="s">
        <v>114</v>
      </c>
      <c r="K86" s="45" t="s">
        <v>110</v>
      </c>
      <c r="L86" s="32" t="s">
        <v>127</v>
      </c>
      <c r="M86" s="32" t="s">
        <v>137</v>
      </c>
      <c r="N86" s="32" t="s">
        <v>241</v>
      </c>
      <c r="O86" s="3" t="s">
        <v>240</v>
      </c>
      <c r="P86" s="32" t="s">
        <v>90</v>
      </c>
      <c r="Q86" s="50">
        <v>0</v>
      </c>
      <c r="R86" s="32">
        <v>311668</v>
      </c>
    </row>
    <row r="87" spans="1:19" x14ac:dyDescent="0.25">
      <c r="A87" s="32">
        <v>85</v>
      </c>
      <c r="B87" s="32" t="s">
        <v>16</v>
      </c>
      <c r="C87" s="3" t="s">
        <v>111</v>
      </c>
      <c r="D87" s="46">
        <v>46027</v>
      </c>
      <c r="E87" s="3" t="s">
        <v>115</v>
      </c>
      <c r="F87" s="53">
        <v>46029</v>
      </c>
      <c r="G87" s="71">
        <v>46035</v>
      </c>
      <c r="H87" s="3" t="s">
        <v>126</v>
      </c>
      <c r="I87" s="3" t="s">
        <v>112</v>
      </c>
      <c r="J87" s="32" t="s">
        <v>114</v>
      </c>
      <c r="K87" s="45" t="s">
        <v>110</v>
      </c>
      <c r="L87" s="32" t="s">
        <v>16</v>
      </c>
      <c r="M87" s="32" t="s">
        <v>135</v>
      </c>
      <c r="N87" s="32" t="s">
        <v>262</v>
      </c>
      <c r="O87" s="3" t="s">
        <v>251</v>
      </c>
      <c r="P87" s="32" t="s">
        <v>90</v>
      </c>
      <c r="Q87" s="50">
        <v>29.6</v>
      </c>
      <c r="R87" s="32">
        <v>312466</v>
      </c>
      <c r="S87" s="146" t="s">
        <v>263</v>
      </c>
    </row>
    <row r="88" spans="1:19" x14ac:dyDescent="0.25">
      <c r="A88" s="32">
        <v>86</v>
      </c>
      <c r="B88" s="32" t="s">
        <v>16</v>
      </c>
      <c r="C88" s="3" t="s">
        <v>111</v>
      </c>
      <c r="D88" s="46">
        <v>46027</v>
      </c>
      <c r="E88" s="3" t="s">
        <v>115</v>
      </c>
      <c r="F88" s="53">
        <v>46029</v>
      </c>
      <c r="G88" s="71">
        <v>46035</v>
      </c>
      <c r="H88" s="3" t="s">
        <v>126</v>
      </c>
      <c r="I88" s="3" t="s">
        <v>113</v>
      </c>
      <c r="J88" s="32" t="s">
        <v>114</v>
      </c>
      <c r="K88" s="45" t="s">
        <v>110</v>
      </c>
      <c r="L88" s="32" t="s">
        <v>16</v>
      </c>
      <c r="M88" s="32" t="s">
        <v>135</v>
      </c>
      <c r="N88" s="32" t="s">
        <v>262</v>
      </c>
      <c r="O88" s="3" t="s">
        <v>251</v>
      </c>
      <c r="P88" s="32" t="s">
        <v>90</v>
      </c>
      <c r="Q88" s="50">
        <v>0</v>
      </c>
      <c r="R88" s="32">
        <v>312466</v>
      </c>
      <c r="S88" s="146"/>
    </row>
    <row r="89" spans="1:19" x14ac:dyDescent="0.25">
      <c r="A89" s="32">
        <v>87</v>
      </c>
      <c r="B89" s="32" t="s">
        <v>1</v>
      </c>
      <c r="C89" s="3" t="s">
        <v>111</v>
      </c>
      <c r="D89" s="46">
        <v>46027</v>
      </c>
      <c r="E89" s="3" t="s">
        <v>116</v>
      </c>
      <c r="F89" s="53">
        <v>46029</v>
      </c>
      <c r="G89" s="71">
        <v>46035</v>
      </c>
      <c r="H89" s="3" t="s">
        <v>126</v>
      </c>
      <c r="I89" s="3" t="s">
        <v>112</v>
      </c>
      <c r="J89" s="32" t="s">
        <v>114</v>
      </c>
      <c r="K89" s="45" t="s">
        <v>110</v>
      </c>
      <c r="L89" s="32" t="s">
        <v>1</v>
      </c>
      <c r="M89" s="32" t="s">
        <v>132</v>
      </c>
      <c r="N89" s="32" t="s">
        <v>262</v>
      </c>
      <c r="O89" s="3" t="s">
        <v>251</v>
      </c>
      <c r="P89" s="32" t="s">
        <v>90</v>
      </c>
      <c r="Q89" s="50">
        <v>29.6</v>
      </c>
      <c r="R89" s="32">
        <v>312466</v>
      </c>
      <c r="S89" s="146"/>
    </row>
    <row r="90" spans="1:19" x14ac:dyDescent="0.25">
      <c r="A90" s="32">
        <v>88</v>
      </c>
      <c r="B90" s="32" t="s">
        <v>1</v>
      </c>
      <c r="C90" s="3" t="s">
        <v>111</v>
      </c>
      <c r="D90" s="46">
        <v>46027</v>
      </c>
      <c r="E90" s="3" t="s">
        <v>116</v>
      </c>
      <c r="F90" s="53">
        <v>46029</v>
      </c>
      <c r="G90" s="71">
        <v>46035</v>
      </c>
      <c r="H90" s="3" t="s">
        <v>126</v>
      </c>
      <c r="I90" s="3" t="s">
        <v>113</v>
      </c>
      <c r="J90" s="32" t="s">
        <v>114</v>
      </c>
      <c r="K90" s="45" t="s">
        <v>110</v>
      </c>
      <c r="L90" s="32" t="s">
        <v>1</v>
      </c>
      <c r="M90" s="32" t="s">
        <v>132</v>
      </c>
      <c r="N90" s="32" t="s">
        <v>262</v>
      </c>
      <c r="O90" s="3" t="s">
        <v>251</v>
      </c>
      <c r="P90" s="32" t="s">
        <v>90</v>
      </c>
      <c r="Q90" s="50">
        <v>0</v>
      </c>
      <c r="R90" s="32">
        <v>312466</v>
      </c>
      <c r="S90" s="146"/>
    </row>
    <row r="91" spans="1:19" x14ac:dyDescent="0.25">
      <c r="A91" s="32">
        <v>89</v>
      </c>
      <c r="B91" s="32" t="s">
        <v>2</v>
      </c>
      <c r="C91" s="3" t="s">
        <v>111</v>
      </c>
      <c r="D91" s="46">
        <v>46027</v>
      </c>
      <c r="E91" s="3" t="s">
        <v>117</v>
      </c>
      <c r="F91" s="53">
        <v>46029</v>
      </c>
      <c r="G91" s="71">
        <v>46035</v>
      </c>
      <c r="H91" s="3" t="s">
        <v>126</v>
      </c>
      <c r="I91" s="3" t="s">
        <v>112</v>
      </c>
      <c r="J91" s="32" t="s">
        <v>114</v>
      </c>
      <c r="K91" s="45" t="s">
        <v>110</v>
      </c>
      <c r="L91" s="32" t="s">
        <v>2</v>
      </c>
      <c r="M91" s="32" t="s">
        <v>131</v>
      </c>
      <c r="N91" s="32" t="s">
        <v>262</v>
      </c>
      <c r="O91" s="3" t="s">
        <v>251</v>
      </c>
      <c r="P91" s="32" t="s">
        <v>90</v>
      </c>
      <c r="Q91" s="50">
        <v>29.6</v>
      </c>
      <c r="R91" s="32">
        <v>312466</v>
      </c>
      <c r="S91" s="146"/>
    </row>
    <row r="92" spans="1:19" x14ac:dyDescent="0.25">
      <c r="A92" s="32">
        <v>90</v>
      </c>
      <c r="B92" s="32" t="s">
        <v>2</v>
      </c>
      <c r="C92" s="3" t="s">
        <v>111</v>
      </c>
      <c r="D92" s="46">
        <v>46027</v>
      </c>
      <c r="E92" s="3" t="s">
        <v>117</v>
      </c>
      <c r="F92" s="53">
        <v>46029</v>
      </c>
      <c r="G92" s="71">
        <v>46035</v>
      </c>
      <c r="H92" s="3" t="s">
        <v>126</v>
      </c>
      <c r="I92" s="3" t="s">
        <v>113</v>
      </c>
      <c r="J92" s="32" t="s">
        <v>114</v>
      </c>
      <c r="K92" s="45" t="s">
        <v>110</v>
      </c>
      <c r="L92" s="32" t="s">
        <v>2</v>
      </c>
      <c r="M92" s="32" t="s">
        <v>131</v>
      </c>
      <c r="N92" s="32" t="s">
        <v>262</v>
      </c>
      <c r="O92" s="3" t="s">
        <v>251</v>
      </c>
      <c r="P92" s="32" t="s">
        <v>90</v>
      </c>
      <c r="Q92" s="50">
        <v>0</v>
      </c>
      <c r="R92" s="32">
        <v>312466</v>
      </c>
      <c r="S92" s="146"/>
    </row>
    <row r="93" spans="1:19" x14ac:dyDescent="0.25">
      <c r="A93" s="32">
        <v>91</v>
      </c>
      <c r="B93" s="32" t="s">
        <v>3</v>
      </c>
      <c r="C93" s="3" t="s">
        <v>111</v>
      </c>
      <c r="D93" s="46">
        <v>46027</v>
      </c>
      <c r="E93" s="3" t="s">
        <v>118</v>
      </c>
      <c r="F93" s="53">
        <v>46029</v>
      </c>
      <c r="G93" s="71">
        <v>46035</v>
      </c>
      <c r="H93" s="3" t="s">
        <v>126</v>
      </c>
      <c r="I93" s="3" t="s">
        <v>112</v>
      </c>
      <c r="J93" s="32" t="s">
        <v>114</v>
      </c>
      <c r="K93" s="45" t="s">
        <v>110</v>
      </c>
      <c r="L93" s="32" t="s">
        <v>3</v>
      </c>
      <c r="M93" s="32" t="s">
        <v>134</v>
      </c>
      <c r="N93" s="32" t="s">
        <v>262</v>
      </c>
      <c r="O93" s="3" t="s">
        <v>251</v>
      </c>
      <c r="P93" s="32" t="s">
        <v>90</v>
      </c>
      <c r="Q93" s="50">
        <v>29.6</v>
      </c>
      <c r="R93" s="32">
        <v>312466</v>
      </c>
      <c r="S93" s="146"/>
    </row>
    <row r="94" spans="1:19" x14ac:dyDescent="0.25">
      <c r="A94" s="32">
        <v>92</v>
      </c>
      <c r="B94" s="32" t="s">
        <v>3</v>
      </c>
      <c r="C94" s="3" t="s">
        <v>111</v>
      </c>
      <c r="D94" s="46">
        <v>46027</v>
      </c>
      <c r="E94" s="3" t="s">
        <v>118</v>
      </c>
      <c r="F94" s="53">
        <v>46029</v>
      </c>
      <c r="G94" s="71">
        <v>46035</v>
      </c>
      <c r="H94" s="3" t="s">
        <v>126</v>
      </c>
      <c r="I94" s="3" t="s">
        <v>113</v>
      </c>
      <c r="J94" s="32" t="s">
        <v>114</v>
      </c>
      <c r="K94" s="45" t="s">
        <v>110</v>
      </c>
      <c r="L94" s="32" t="s">
        <v>3</v>
      </c>
      <c r="M94" s="32" t="s">
        <v>134</v>
      </c>
      <c r="N94" s="32" t="s">
        <v>262</v>
      </c>
      <c r="O94" s="3" t="s">
        <v>251</v>
      </c>
      <c r="P94" s="32" t="s">
        <v>90</v>
      </c>
      <c r="Q94" s="50">
        <v>0</v>
      </c>
      <c r="R94" s="32">
        <v>312466</v>
      </c>
      <c r="S94" s="146"/>
    </row>
    <row r="95" spans="1:19" x14ac:dyDescent="0.25">
      <c r="A95" s="32">
        <v>93</v>
      </c>
      <c r="B95" s="32" t="s">
        <v>4</v>
      </c>
      <c r="C95" s="3" t="s">
        <v>111</v>
      </c>
      <c r="D95" s="46">
        <v>46027</v>
      </c>
      <c r="E95" s="3" t="s">
        <v>119</v>
      </c>
      <c r="F95" s="53">
        <v>46029</v>
      </c>
      <c r="G95" s="71">
        <v>46035</v>
      </c>
      <c r="H95" s="3" t="s">
        <v>126</v>
      </c>
      <c r="I95" s="3" t="s">
        <v>112</v>
      </c>
      <c r="J95" s="32" t="s">
        <v>114</v>
      </c>
      <c r="K95" s="45" t="s">
        <v>110</v>
      </c>
      <c r="L95" s="32" t="s">
        <v>4</v>
      </c>
      <c r="M95" s="32" t="s">
        <v>141</v>
      </c>
      <c r="N95" s="32" t="s">
        <v>262</v>
      </c>
      <c r="O95" s="3" t="s">
        <v>251</v>
      </c>
      <c r="P95" s="32" t="s">
        <v>90</v>
      </c>
      <c r="Q95" s="50">
        <v>29.6</v>
      </c>
      <c r="R95" s="32">
        <v>312466</v>
      </c>
      <c r="S95" s="146"/>
    </row>
    <row r="96" spans="1:19" x14ac:dyDescent="0.25">
      <c r="A96" s="32">
        <v>94</v>
      </c>
      <c r="B96" s="32" t="s">
        <v>4</v>
      </c>
      <c r="C96" s="3" t="s">
        <v>111</v>
      </c>
      <c r="D96" s="46">
        <v>46027</v>
      </c>
      <c r="E96" s="3" t="s">
        <v>119</v>
      </c>
      <c r="F96" s="53">
        <v>46029</v>
      </c>
      <c r="G96" s="71">
        <v>46035</v>
      </c>
      <c r="H96" s="3" t="s">
        <v>126</v>
      </c>
      <c r="I96" s="3" t="s">
        <v>113</v>
      </c>
      <c r="J96" s="32" t="s">
        <v>114</v>
      </c>
      <c r="K96" s="45" t="s">
        <v>110</v>
      </c>
      <c r="L96" s="32" t="s">
        <v>4</v>
      </c>
      <c r="M96" s="32" t="s">
        <v>141</v>
      </c>
      <c r="N96" s="32" t="s">
        <v>262</v>
      </c>
      <c r="O96" s="3" t="s">
        <v>251</v>
      </c>
      <c r="P96" s="32" t="s">
        <v>90</v>
      </c>
      <c r="Q96" s="50">
        <v>0</v>
      </c>
      <c r="R96" s="32">
        <v>312466</v>
      </c>
      <c r="S96" s="146"/>
    </row>
    <row r="97" spans="1:19" x14ac:dyDescent="0.25">
      <c r="A97" s="32">
        <v>95</v>
      </c>
      <c r="B97" s="32" t="s">
        <v>5</v>
      </c>
      <c r="C97" s="3" t="s">
        <v>111</v>
      </c>
      <c r="D97" s="46">
        <v>46027</v>
      </c>
      <c r="E97" s="3" t="s">
        <v>120</v>
      </c>
      <c r="F97" s="53">
        <v>46029</v>
      </c>
      <c r="G97" s="71">
        <v>46035</v>
      </c>
      <c r="H97" s="3" t="s">
        <v>126</v>
      </c>
      <c r="I97" s="3" t="s">
        <v>112</v>
      </c>
      <c r="J97" s="32" t="s">
        <v>114</v>
      </c>
      <c r="K97" s="45" t="s">
        <v>110</v>
      </c>
      <c r="L97" s="32" t="s">
        <v>5</v>
      </c>
      <c r="M97" s="32" t="s">
        <v>133</v>
      </c>
      <c r="N97" s="32" t="s">
        <v>262</v>
      </c>
      <c r="O97" s="3" t="s">
        <v>251</v>
      </c>
      <c r="P97" s="32" t="s">
        <v>90</v>
      </c>
      <c r="Q97" s="50">
        <v>29.6</v>
      </c>
      <c r="R97" s="32">
        <v>312466</v>
      </c>
      <c r="S97" s="146"/>
    </row>
    <row r="98" spans="1:19" x14ac:dyDescent="0.25">
      <c r="A98" s="32">
        <v>96</v>
      </c>
      <c r="B98" s="32" t="s">
        <v>5</v>
      </c>
      <c r="C98" s="3" t="s">
        <v>111</v>
      </c>
      <c r="D98" s="46">
        <v>46027</v>
      </c>
      <c r="E98" s="3" t="s">
        <v>120</v>
      </c>
      <c r="F98" s="53">
        <v>46029</v>
      </c>
      <c r="G98" s="71">
        <v>46035</v>
      </c>
      <c r="H98" s="3" t="s">
        <v>126</v>
      </c>
      <c r="I98" s="3" t="s">
        <v>113</v>
      </c>
      <c r="J98" s="32" t="s">
        <v>114</v>
      </c>
      <c r="K98" s="45" t="s">
        <v>110</v>
      </c>
      <c r="L98" s="32" t="s">
        <v>5</v>
      </c>
      <c r="M98" s="32" t="s">
        <v>133</v>
      </c>
      <c r="N98" s="32" t="s">
        <v>262</v>
      </c>
      <c r="O98" s="3" t="s">
        <v>251</v>
      </c>
      <c r="P98" s="32" t="s">
        <v>90</v>
      </c>
      <c r="Q98" s="50">
        <v>0</v>
      </c>
      <c r="R98" s="32">
        <v>312466</v>
      </c>
      <c r="S98" s="146"/>
    </row>
    <row r="99" spans="1:19" x14ac:dyDescent="0.25">
      <c r="A99" s="32">
        <v>97</v>
      </c>
      <c r="B99" s="32" t="s">
        <v>6</v>
      </c>
      <c r="C99" s="3" t="s">
        <v>111</v>
      </c>
      <c r="D99" s="46">
        <v>46027</v>
      </c>
      <c r="E99" s="3" t="s">
        <v>121</v>
      </c>
      <c r="F99" s="53">
        <v>46029</v>
      </c>
      <c r="G99" s="71">
        <v>46035</v>
      </c>
      <c r="H99" s="3" t="s">
        <v>126</v>
      </c>
      <c r="I99" s="3" t="s">
        <v>112</v>
      </c>
      <c r="J99" s="32" t="s">
        <v>114</v>
      </c>
      <c r="K99" s="45" t="s">
        <v>110</v>
      </c>
      <c r="L99" s="32" t="s">
        <v>6</v>
      </c>
      <c r="M99" s="32" t="s">
        <v>130</v>
      </c>
      <c r="N99" s="32" t="s">
        <v>262</v>
      </c>
      <c r="O99" s="3" t="s">
        <v>251</v>
      </c>
      <c r="P99" s="32" t="s">
        <v>90</v>
      </c>
      <c r="Q99" s="50">
        <v>29.6</v>
      </c>
      <c r="R99" s="32">
        <v>312466</v>
      </c>
      <c r="S99" s="146"/>
    </row>
    <row r="100" spans="1:19" x14ac:dyDescent="0.25">
      <c r="A100" s="32">
        <v>98</v>
      </c>
      <c r="B100" s="32" t="s">
        <v>6</v>
      </c>
      <c r="C100" s="3" t="s">
        <v>111</v>
      </c>
      <c r="D100" s="46">
        <v>46027</v>
      </c>
      <c r="E100" s="3" t="s">
        <v>121</v>
      </c>
      <c r="F100" s="53">
        <v>46029</v>
      </c>
      <c r="G100" s="71">
        <v>46035</v>
      </c>
      <c r="H100" s="3" t="s">
        <v>126</v>
      </c>
      <c r="I100" s="3" t="s">
        <v>113</v>
      </c>
      <c r="J100" s="32" t="s">
        <v>114</v>
      </c>
      <c r="K100" s="45" t="s">
        <v>110</v>
      </c>
      <c r="L100" s="32" t="s">
        <v>6</v>
      </c>
      <c r="M100" s="32" t="s">
        <v>130</v>
      </c>
      <c r="N100" s="32" t="s">
        <v>262</v>
      </c>
      <c r="O100" s="3" t="s">
        <v>251</v>
      </c>
      <c r="P100" s="32" t="s">
        <v>90</v>
      </c>
      <c r="Q100" s="50">
        <v>0</v>
      </c>
      <c r="R100" s="32">
        <v>312466</v>
      </c>
      <c r="S100" s="146"/>
    </row>
    <row r="101" spans="1:19" x14ac:dyDescent="0.25">
      <c r="A101" s="32">
        <v>99</v>
      </c>
      <c r="B101" s="32" t="s">
        <v>127</v>
      </c>
      <c r="C101" s="3" t="s">
        <v>125</v>
      </c>
      <c r="D101" s="46">
        <v>46027</v>
      </c>
      <c r="E101" s="3" t="s">
        <v>122</v>
      </c>
      <c r="F101" s="53">
        <v>46029</v>
      </c>
      <c r="G101" s="71">
        <v>46035</v>
      </c>
      <c r="H101" s="3" t="s">
        <v>126</v>
      </c>
      <c r="I101" s="3" t="s">
        <v>112</v>
      </c>
      <c r="J101" s="32" t="s">
        <v>114</v>
      </c>
      <c r="K101" s="45" t="s">
        <v>110</v>
      </c>
      <c r="L101" s="32" t="s">
        <v>127</v>
      </c>
      <c r="M101" s="32" t="s">
        <v>137</v>
      </c>
      <c r="N101" s="32" t="s">
        <v>262</v>
      </c>
      <c r="O101" s="3" t="s">
        <v>251</v>
      </c>
      <c r="P101" s="32" t="s">
        <v>90</v>
      </c>
      <c r="Q101" s="50">
        <v>29.6</v>
      </c>
      <c r="R101" s="32">
        <v>312466</v>
      </c>
      <c r="S101" s="146"/>
    </row>
    <row r="102" spans="1:19" x14ac:dyDescent="0.25">
      <c r="A102" s="32">
        <v>100</v>
      </c>
      <c r="B102" s="32" t="s">
        <v>127</v>
      </c>
      <c r="C102" s="3" t="s">
        <v>125</v>
      </c>
      <c r="D102" s="46">
        <v>46027</v>
      </c>
      <c r="E102" s="3" t="s">
        <v>122</v>
      </c>
      <c r="F102" s="53">
        <v>46029</v>
      </c>
      <c r="G102" s="71">
        <v>46035</v>
      </c>
      <c r="H102" s="3" t="s">
        <v>126</v>
      </c>
      <c r="I102" s="3" t="s">
        <v>113</v>
      </c>
      <c r="J102" s="32" t="s">
        <v>114</v>
      </c>
      <c r="K102" s="45" t="s">
        <v>110</v>
      </c>
      <c r="L102" s="32" t="s">
        <v>127</v>
      </c>
      <c r="M102" s="32" t="s">
        <v>137</v>
      </c>
      <c r="N102" s="32" t="s">
        <v>262</v>
      </c>
      <c r="O102" s="3" t="s">
        <v>251</v>
      </c>
      <c r="P102" s="32" t="s">
        <v>90</v>
      </c>
      <c r="Q102" s="50">
        <v>0</v>
      </c>
      <c r="R102" s="32">
        <v>312466</v>
      </c>
      <c r="S102" s="146"/>
    </row>
    <row r="103" spans="1:19" x14ac:dyDescent="0.25">
      <c r="A103" s="32">
        <v>101</v>
      </c>
      <c r="B103" s="32" t="s">
        <v>16</v>
      </c>
      <c r="C103" s="3" t="s">
        <v>111</v>
      </c>
      <c r="D103" s="46">
        <v>46041</v>
      </c>
      <c r="E103" s="3" t="s">
        <v>115</v>
      </c>
      <c r="F103" s="32" t="s">
        <v>140</v>
      </c>
      <c r="G103" s="32" t="s">
        <v>140</v>
      </c>
      <c r="H103" s="3" t="s">
        <v>126</v>
      </c>
      <c r="I103" s="3" t="s">
        <v>112</v>
      </c>
      <c r="J103" s="32" t="s">
        <v>114</v>
      </c>
      <c r="K103" s="45" t="s">
        <v>110</v>
      </c>
      <c r="L103" s="32" t="s">
        <v>16</v>
      </c>
      <c r="M103" s="32" t="s">
        <v>135</v>
      </c>
      <c r="N103" s="32" t="s">
        <v>140</v>
      </c>
      <c r="O103" s="32" t="s">
        <v>264</v>
      </c>
      <c r="P103" s="32" t="s">
        <v>140</v>
      </c>
      <c r="Q103" s="50">
        <v>29.6</v>
      </c>
      <c r="R103" s="32" t="s">
        <v>140</v>
      </c>
    </row>
    <row r="104" spans="1:19" x14ac:dyDescent="0.25">
      <c r="A104" s="32">
        <v>102</v>
      </c>
      <c r="B104" s="32" t="s">
        <v>16</v>
      </c>
      <c r="C104" s="3" t="s">
        <v>111</v>
      </c>
      <c r="D104" s="46">
        <v>46041</v>
      </c>
      <c r="E104" s="3" t="s">
        <v>115</v>
      </c>
      <c r="F104" s="32" t="s">
        <v>140</v>
      </c>
      <c r="G104" s="32" t="s">
        <v>140</v>
      </c>
      <c r="H104" s="3" t="s">
        <v>126</v>
      </c>
      <c r="I104" s="3" t="s">
        <v>113</v>
      </c>
      <c r="J104" s="32" t="s">
        <v>114</v>
      </c>
      <c r="K104" s="45" t="s">
        <v>110</v>
      </c>
      <c r="L104" s="32" t="s">
        <v>16</v>
      </c>
      <c r="M104" s="32" t="s">
        <v>135</v>
      </c>
      <c r="N104" s="32" t="s">
        <v>140</v>
      </c>
      <c r="O104" s="32" t="s">
        <v>264</v>
      </c>
      <c r="P104" s="32" t="s">
        <v>140</v>
      </c>
      <c r="Q104" s="50">
        <v>0</v>
      </c>
      <c r="R104" s="32" t="s">
        <v>140</v>
      </c>
    </row>
    <row r="105" spans="1:19" x14ac:dyDescent="0.25">
      <c r="A105" s="32">
        <v>103</v>
      </c>
      <c r="B105" s="32" t="s">
        <v>1</v>
      </c>
      <c r="C105" s="3" t="s">
        <v>111</v>
      </c>
      <c r="D105" s="46">
        <v>46041</v>
      </c>
      <c r="E105" s="3" t="s">
        <v>116</v>
      </c>
      <c r="F105" s="32" t="s">
        <v>140</v>
      </c>
      <c r="G105" s="32" t="s">
        <v>140</v>
      </c>
      <c r="H105" s="3" t="s">
        <v>126</v>
      </c>
      <c r="I105" s="3" t="s">
        <v>112</v>
      </c>
      <c r="J105" s="32" t="s">
        <v>114</v>
      </c>
      <c r="K105" s="45" t="s">
        <v>110</v>
      </c>
      <c r="L105" s="32" t="s">
        <v>1</v>
      </c>
      <c r="M105" s="32" t="s">
        <v>132</v>
      </c>
      <c r="N105" s="32" t="s">
        <v>140</v>
      </c>
      <c r="O105" s="32" t="s">
        <v>264</v>
      </c>
      <c r="P105" s="32" t="s">
        <v>140</v>
      </c>
      <c r="Q105" s="50">
        <v>29.6</v>
      </c>
      <c r="R105" s="32" t="s">
        <v>140</v>
      </c>
    </row>
    <row r="106" spans="1:19" x14ac:dyDescent="0.25">
      <c r="A106" s="32">
        <v>104</v>
      </c>
      <c r="B106" s="32" t="s">
        <v>1</v>
      </c>
      <c r="C106" s="3" t="s">
        <v>111</v>
      </c>
      <c r="D106" s="46">
        <v>46041</v>
      </c>
      <c r="E106" s="3" t="s">
        <v>116</v>
      </c>
      <c r="F106" s="32" t="s">
        <v>140</v>
      </c>
      <c r="G106" s="32" t="s">
        <v>140</v>
      </c>
      <c r="H106" s="3" t="s">
        <v>126</v>
      </c>
      <c r="I106" s="3" t="s">
        <v>113</v>
      </c>
      <c r="J106" s="32" t="s">
        <v>114</v>
      </c>
      <c r="K106" s="45" t="s">
        <v>110</v>
      </c>
      <c r="L106" s="32" t="s">
        <v>1</v>
      </c>
      <c r="M106" s="32" t="s">
        <v>132</v>
      </c>
      <c r="N106" s="32" t="s">
        <v>140</v>
      </c>
      <c r="O106" s="32" t="s">
        <v>264</v>
      </c>
      <c r="P106" s="32" t="s">
        <v>140</v>
      </c>
      <c r="Q106" s="50">
        <v>0</v>
      </c>
      <c r="R106" s="32" t="s">
        <v>140</v>
      </c>
    </row>
    <row r="107" spans="1:19" x14ac:dyDescent="0.25">
      <c r="A107" s="32">
        <v>105</v>
      </c>
      <c r="B107" s="32" t="s">
        <v>2</v>
      </c>
      <c r="C107" s="3" t="s">
        <v>111</v>
      </c>
      <c r="D107" s="46">
        <v>46041</v>
      </c>
      <c r="E107" s="3" t="s">
        <v>117</v>
      </c>
      <c r="F107" s="32" t="s">
        <v>140</v>
      </c>
      <c r="G107" s="32" t="s">
        <v>140</v>
      </c>
      <c r="H107" s="3" t="s">
        <v>126</v>
      </c>
      <c r="I107" s="3" t="s">
        <v>112</v>
      </c>
      <c r="J107" s="32" t="s">
        <v>114</v>
      </c>
      <c r="K107" s="45" t="s">
        <v>110</v>
      </c>
      <c r="L107" s="32" t="s">
        <v>2</v>
      </c>
      <c r="M107" s="32" t="s">
        <v>131</v>
      </c>
      <c r="N107" s="32" t="s">
        <v>140</v>
      </c>
      <c r="O107" s="32" t="s">
        <v>264</v>
      </c>
      <c r="P107" s="32" t="s">
        <v>140</v>
      </c>
      <c r="Q107" s="50">
        <v>29.6</v>
      </c>
      <c r="R107" s="32" t="s">
        <v>140</v>
      </c>
    </row>
    <row r="108" spans="1:19" x14ac:dyDescent="0.25">
      <c r="A108" s="32">
        <v>106</v>
      </c>
      <c r="B108" s="32" t="s">
        <v>2</v>
      </c>
      <c r="C108" s="3" t="s">
        <v>111</v>
      </c>
      <c r="D108" s="46">
        <v>46041</v>
      </c>
      <c r="E108" s="3" t="s">
        <v>117</v>
      </c>
      <c r="F108" s="32" t="s">
        <v>140</v>
      </c>
      <c r="G108" s="32" t="s">
        <v>140</v>
      </c>
      <c r="H108" s="3" t="s">
        <v>126</v>
      </c>
      <c r="I108" s="3" t="s">
        <v>113</v>
      </c>
      <c r="J108" s="32" t="s">
        <v>114</v>
      </c>
      <c r="K108" s="45" t="s">
        <v>110</v>
      </c>
      <c r="L108" s="32" t="s">
        <v>2</v>
      </c>
      <c r="M108" s="32" t="s">
        <v>131</v>
      </c>
      <c r="N108" s="32" t="s">
        <v>140</v>
      </c>
      <c r="O108" s="32" t="s">
        <v>264</v>
      </c>
      <c r="P108" s="32" t="s">
        <v>140</v>
      </c>
      <c r="Q108" s="50">
        <v>0</v>
      </c>
      <c r="R108" s="32" t="s">
        <v>140</v>
      </c>
    </row>
    <row r="109" spans="1:19" x14ac:dyDescent="0.25">
      <c r="A109" s="32">
        <v>107</v>
      </c>
      <c r="B109" s="32" t="s">
        <v>3</v>
      </c>
      <c r="C109" s="3" t="s">
        <v>111</v>
      </c>
      <c r="D109" s="46">
        <v>46041</v>
      </c>
      <c r="E109" s="3" t="s">
        <v>118</v>
      </c>
      <c r="F109" s="32" t="s">
        <v>140</v>
      </c>
      <c r="G109" s="32" t="s">
        <v>140</v>
      </c>
      <c r="H109" s="3" t="s">
        <v>126</v>
      </c>
      <c r="I109" s="3" t="s">
        <v>112</v>
      </c>
      <c r="J109" s="32" t="s">
        <v>114</v>
      </c>
      <c r="K109" s="45" t="s">
        <v>110</v>
      </c>
      <c r="L109" s="32" t="s">
        <v>3</v>
      </c>
      <c r="M109" s="32" t="s">
        <v>134</v>
      </c>
      <c r="N109" s="32" t="s">
        <v>140</v>
      </c>
      <c r="O109" s="32" t="s">
        <v>264</v>
      </c>
      <c r="P109" s="32" t="s">
        <v>140</v>
      </c>
      <c r="Q109" s="50">
        <v>29.6</v>
      </c>
      <c r="R109" s="32" t="s">
        <v>140</v>
      </c>
    </row>
    <row r="110" spans="1:19" x14ac:dyDescent="0.25">
      <c r="A110" s="32">
        <v>108</v>
      </c>
      <c r="B110" s="32" t="s">
        <v>3</v>
      </c>
      <c r="C110" s="3" t="s">
        <v>111</v>
      </c>
      <c r="D110" s="46">
        <v>46041</v>
      </c>
      <c r="E110" s="3" t="s">
        <v>118</v>
      </c>
      <c r="F110" s="32" t="s">
        <v>140</v>
      </c>
      <c r="G110" s="32" t="s">
        <v>140</v>
      </c>
      <c r="H110" s="3" t="s">
        <v>126</v>
      </c>
      <c r="I110" s="3" t="s">
        <v>113</v>
      </c>
      <c r="J110" s="32" t="s">
        <v>114</v>
      </c>
      <c r="K110" s="45" t="s">
        <v>110</v>
      </c>
      <c r="L110" s="32" t="s">
        <v>3</v>
      </c>
      <c r="M110" s="32" t="s">
        <v>134</v>
      </c>
      <c r="N110" s="32" t="s">
        <v>140</v>
      </c>
      <c r="O110" s="32" t="s">
        <v>264</v>
      </c>
      <c r="P110" s="32" t="s">
        <v>140</v>
      </c>
      <c r="Q110" s="50">
        <v>0</v>
      </c>
      <c r="R110" s="32" t="s">
        <v>140</v>
      </c>
    </row>
    <row r="111" spans="1:19" x14ac:dyDescent="0.25">
      <c r="A111" s="32">
        <v>109</v>
      </c>
      <c r="B111" s="32" t="s">
        <v>4</v>
      </c>
      <c r="C111" s="3" t="s">
        <v>111</v>
      </c>
      <c r="D111" s="46">
        <v>46041</v>
      </c>
      <c r="E111" s="3" t="s">
        <v>119</v>
      </c>
      <c r="F111" s="32" t="s">
        <v>140</v>
      </c>
      <c r="G111" s="32" t="s">
        <v>140</v>
      </c>
      <c r="H111" s="3" t="s">
        <v>126</v>
      </c>
      <c r="I111" s="3" t="s">
        <v>112</v>
      </c>
      <c r="J111" s="32" t="s">
        <v>114</v>
      </c>
      <c r="K111" s="45" t="s">
        <v>110</v>
      </c>
      <c r="L111" s="32" t="s">
        <v>4</v>
      </c>
      <c r="M111" s="32" t="s">
        <v>141</v>
      </c>
      <c r="N111" s="32" t="s">
        <v>140</v>
      </c>
      <c r="O111" s="32" t="s">
        <v>264</v>
      </c>
      <c r="P111" s="32" t="s">
        <v>140</v>
      </c>
      <c r="Q111" s="50">
        <v>29.6</v>
      </c>
      <c r="R111" s="32" t="s">
        <v>140</v>
      </c>
    </row>
    <row r="112" spans="1:19" x14ac:dyDescent="0.25">
      <c r="A112" s="32">
        <v>110</v>
      </c>
      <c r="B112" s="32" t="s">
        <v>4</v>
      </c>
      <c r="C112" s="3" t="s">
        <v>111</v>
      </c>
      <c r="D112" s="46">
        <v>46041</v>
      </c>
      <c r="E112" s="3" t="s">
        <v>119</v>
      </c>
      <c r="F112" s="32" t="s">
        <v>140</v>
      </c>
      <c r="G112" s="32" t="s">
        <v>140</v>
      </c>
      <c r="H112" s="3" t="s">
        <v>126</v>
      </c>
      <c r="I112" s="3" t="s">
        <v>113</v>
      </c>
      <c r="J112" s="32" t="s">
        <v>114</v>
      </c>
      <c r="K112" s="45" t="s">
        <v>110</v>
      </c>
      <c r="L112" s="32" t="s">
        <v>4</v>
      </c>
      <c r="M112" s="32" t="s">
        <v>141</v>
      </c>
      <c r="N112" s="32" t="s">
        <v>140</v>
      </c>
      <c r="O112" s="32" t="s">
        <v>264</v>
      </c>
      <c r="P112" s="32" t="s">
        <v>140</v>
      </c>
      <c r="Q112" s="50">
        <v>0</v>
      </c>
      <c r="R112" s="32" t="s">
        <v>140</v>
      </c>
    </row>
    <row r="113" spans="1:18" x14ac:dyDescent="0.25">
      <c r="A113" s="32">
        <v>111</v>
      </c>
      <c r="B113" s="32" t="s">
        <v>5</v>
      </c>
      <c r="C113" s="3" t="s">
        <v>111</v>
      </c>
      <c r="D113" s="46">
        <v>46041</v>
      </c>
      <c r="E113" s="3" t="s">
        <v>120</v>
      </c>
      <c r="F113" s="32" t="s">
        <v>140</v>
      </c>
      <c r="G113" s="32" t="s">
        <v>140</v>
      </c>
      <c r="H113" s="3" t="s">
        <v>126</v>
      </c>
      <c r="I113" s="3" t="s">
        <v>112</v>
      </c>
      <c r="J113" s="32" t="s">
        <v>114</v>
      </c>
      <c r="K113" s="45" t="s">
        <v>110</v>
      </c>
      <c r="L113" s="32" t="s">
        <v>5</v>
      </c>
      <c r="M113" s="32" t="s">
        <v>133</v>
      </c>
      <c r="N113" s="32" t="s">
        <v>140</v>
      </c>
      <c r="O113" s="32" t="s">
        <v>264</v>
      </c>
      <c r="P113" s="32" t="s">
        <v>140</v>
      </c>
      <c r="Q113" s="50">
        <v>29.6</v>
      </c>
      <c r="R113" s="32" t="s">
        <v>140</v>
      </c>
    </row>
    <row r="114" spans="1:18" x14ac:dyDescent="0.25">
      <c r="A114" s="32">
        <v>112</v>
      </c>
      <c r="B114" s="32" t="s">
        <v>5</v>
      </c>
      <c r="C114" s="3" t="s">
        <v>111</v>
      </c>
      <c r="D114" s="46">
        <v>46041</v>
      </c>
      <c r="E114" s="3" t="s">
        <v>120</v>
      </c>
      <c r="F114" s="32" t="s">
        <v>140</v>
      </c>
      <c r="G114" s="32" t="s">
        <v>140</v>
      </c>
      <c r="H114" s="3" t="s">
        <v>126</v>
      </c>
      <c r="I114" s="3" t="s">
        <v>113</v>
      </c>
      <c r="J114" s="32" t="s">
        <v>114</v>
      </c>
      <c r="K114" s="45" t="s">
        <v>110</v>
      </c>
      <c r="L114" s="32" t="s">
        <v>5</v>
      </c>
      <c r="M114" s="32" t="s">
        <v>133</v>
      </c>
      <c r="N114" s="32" t="s">
        <v>140</v>
      </c>
      <c r="O114" s="32" t="s">
        <v>264</v>
      </c>
      <c r="P114" s="32" t="s">
        <v>140</v>
      </c>
      <c r="Q114" s="50">
        <v>0</v>
      </c>
      <c r="R114" s="32" t="s">
        <v>140</v>
      </c>
    </row>
    <row r="115" spans="1:18" x14ac:dyDescent="0.25">
      <c r="A115" s="32">
        <v>113</v>
      </c>
      <c r="B115" s="32" t="s">
        <v>6</v>
      </c>
      <c r="C115" s="3" t="s">
        <v>111</v>
      </c>
      <c r="D115" s="46">
        <v>46041</v>
      </c>
      <c r="E115" s="3" t="s">
        <v>121</v>
      </c>
      <c r="F115" s="32" t="s">
        <v>140</v>
      </c>
      <c r="G115" s="32" t="s">
        <v>140</v>
      </c>
      <c r="H115" s="3" t="s">
        <v>126</v>
      </c>
      <c r="I115" s="3" t="s">
        <v>112</v>
      </c>
      <c r="J115" s="32" t="s">
        <v>114</v>
      </c>
      <c r="K115" s="45" t="s">
        <v>110</v>
      </c>
      <c r="L115" s="32" t="s">
        <v>6</v>
      </c>
      <c r="M115" s="32" t="s">
        <v>130</v>
      </c>
      <c r="N115" s="32" t="s">
        <v>140</v>
      </c>
      <c r="O115" s="32" t="s">
        <v>264</v>
      </c>
      <c r="P115" s="32" t="s">
        <v>140</v>
      </c>
      <c r="Q115" s="50">
        <v>29.6</v>
      </c>
      <c r="R115" s="32" t="s">
        <v>140</v>
      </c>
    </row>
    <row r="116" spans="1:18" x14ac:dyDescent="0.25">
      <c r="A116" s="32">
        <v>114</v>
      </c>
      <c r="B116" s="32" t="s">
        <v>6</v>
      </c>
      <c r="C116" s="3" t="s">
        <v>111</v>
      </c>
      <c r="D116" s="46">
        <v>46041</v>
      </c>
      <c r="E116" s="3" t="s">
        <v>121</v>
      </c>
      <c r="F116" s="32" t="s">
        <v>140</v>
      </c>
      <c r="G116" s="32" t="s">
        <v>140</v>
      </c>
      <c r="H116" s="3" t="s">
        <v>126</v>
      </c>
      <c r="I116" s="3" t="s">
        <v>113</v>
      </c>
      <c r="J116" s="32" t="s">
        <v>114</v>
      </c>
      <c r="K116" s="45" t="s">
        <v>110</v>
      </c>
      <c r="L116" s="32" t="s">
        <v>6</v>
      </c>
      <c r="M116" s="32" t="s">
        <v>130</v>
      </c>
      <c r="N116" s="32" t="s">
        <v>140</v>
      </c>
      <c r="O116" s="32" t="s">
        <v>264</v>
      </c>
      <c r="P116" s="32" t="s">
        <v>140</v>
      </c>
      <c r="Q116" s="50">
        <v>0</v>
      </c>
      <c r="R116" s="32" t="s">
        <v>140</v>
      </c>
    </row>
    <row r="117" spans="1:18" x14ac:dyDescent="0.25">
      <c r="A117" s="32">
        <v>115</v>
      </c>
      <c r="B117" s="32" t="s">
        <v>127</v>
      </c>
      <c r="C117" s="3" t="s">
        <v>125</v>
      </c>
      <c r="D117" s="46">
        <v>46041</v>
      </c>
      <c r="E117" s="3" t="s">
        <v>122</v>
      </c>
      <c r="F117" s="32" t="s">
        <v>140</v>
      </c>
      <c r="G117" s="32" t="s">
        <v>140</v>
      </c>
      <c r="H117" s="3" t="s">
        <v>126</v>
      </c>
      <c r="I117" s="3" t="s">
        <v>112</v>
      </c>
      <c r="J117" s="32" t="s">
        <v>114</v>
      </c>
      <c r="K117" s="45" t="s">
        <v>110</v>
      </c>
      <c r="L117" s="32" t="s">
        <v>127</v>
      </c>
      <c r="M117" s="32" t="s">
        <v>137</v>
      </c>
      <c r="N117" s="32" t="s">
        <v>140</v>
      </c>
      <c r="O117" s="32" t="s">
        <v>264</v>
      </c>
      <c r="P117" s="32" t="s">
        <v>140</v>
      </c>
      <c r="Q117" s="50">
        <v>29.6</v>
      </c>
      <c r="R117" s="32" t="s">
        <v>140</v>
      </c>
    </row>
    <row r="118" spans="1:18" x14ac:dyDescent="0.25">
      <c r="A118" s="32">
        <v>116</v>
      </c>
      <c r="B118" s="32" t="s">
        <v>127</v>
      </c>
      <c r="C118" s="3" t="s">
        <v>125</v>
      </c>
      <c r="D118" s="46">
        <v>46041</v>
      </c>
      <c r="E118" s="3" t="s">
        <v>122</v>
      </c>
      <c r="F118" s="32" t="s">
        <v>140</v>
      </c>
      <c r="G118" s="32" t="s">
        <v>140</v>
      </c>
      <c r="H118" s="3" t="s">
        <v>126</v>
      </c>
      <c r="I118" s="3" t="s">
        <v>113</v>
      </c>
      <c r="J118" s="32" t="s">
        <v>114</v>
      </c>
      <c r="K118" s="45" t="s">
        <v>110</v>
      </c>
      <c r="L118" s="32" t="s">
        <v>127</v>
      </c>
      <c r="M118" s="32" t="s">
        <v>137</v>
      </c>
      <c r="N118" s="32" t="s">
        <v>140</v>
      </c>
      <c r="O118" s="32" t="s">
        <v>264</v>
      </c>
      <c r="P118" s="32" t="s">
        <v>140</v>
      </c>
      <c r="Q118" s="50">
        <v>0</v>
      </c>
      <c r="R118" s="32" t="s">
        <v>140</v>
      </c>
    </row>
    <row r="119" spans="1:18" x14ac:dyDescent="0.25">
      <c r="A119" s="32">
        <v>117</v>
      </c>
      <c r="B119" s="32" t="s">
        <v>128</v>
      </c>
      <c r="C119" s="3" t="s">
        <v>125</v>
      </c>
      <c r="D119" s="46">
        <v>46041</v>
      </c>
      <c r="E119" s="3" t="s">
        <v>123</v>
      </c>
      <c r="F119" s="32" t="s">
        <v>140</v>
      </c>
      <c r="G119" s="32" t="s">
        <v>140</v>
      </c>
      <c r="H119" s="3" t="s">
        <v>126</v>
      </c>
      <c r="I119" s="3" t="s">
        <v>113</v>
      </c>
      <c r="J119" s="32" t="s">
        <v>114</v>
      </c>
      <c r="K119" s="45" t="s">
        <v>110</v>
      </c>
      <c r="L119" s="32" t="s">
        <v>128</v>
      </c>
      <c r="M119" s="32" t="s">
        <v>138</v>
      </c>
      <c r="N119" s="32" t="s">
        <v>140</v>
      </c>
      <c r="O119" s="32" t="s">
        <v>264</v>
      </c>
      <c r="P119" s="32" t="s">
        <v>140</v>
      </c>
      <c r="Q119" s="50">
        <v>29.6</v>
      </c>
      <c r="R119" s="32" t="s">
        <v>140</v>
      </c>
    </row>
    <row r="120" spans="1:18" x14ac:dyDescent="0.25">
      <c r="A120" s="32">
        <v>118</v>
      </c>
      <c r="B120" s="32" t="s">
        <v>128</v>
      </c>
      <c r="C120" s="3" t="s">
        <v>125</v>
      </c>
      <c r="D120" s="46">
        <v>46041</v>
      </c>
      <c r="E120" s="3" t="s">
        <v>123</v>
      </c>
      <c r="F120" s="32" t="s">
        <v>140</v>
      </c>
      <c r="G120" s="32" t="s">
        <v>140</v>
      </c>
      <c r="H120" s="3" t="s">
        <v>126</v>
      </c>
      <c r="I120" s="3" t="s">
        <v>113</v>
      </c>
      <c r="J120" s="32" t="s">
        <v>114</v>
      </c>
      <c r="K120" s="45" t="s">
        <v>110</v>
      </c>
      <c r="L120" s="32" t="s">
        <v>128</v>
      </c>
      <c r="M120" s="32" t="s">
        <v>138</v>
      </c>
      <c r="N120" s="32" t="s">
        <v>140</v>
      </c>
      <c r="O120" s="32" t="s">
        <v>264</v>
      </c>
      <c r="P120" s="32" t="s">
        <v>140</v>
      </c>
      <c r="Q120" s="50">
        <v>0</v>
      </c>
      <c r="R120" s="32" t="s">
        <v>140</v>
      </c>
    </row>
    <row r="121" spans="1:18" x14ac:dyDescent="0.25">
      <c r="A121" s="32">
        <v>119</v>
      </c>
      <c r="B121" s="32"/>
      <c r="C121" s="3"/>
      <c r="D121" s="3"/>
      <c r="E121" s="3"/>
      <c r="F121" s="32" t="s">
        <v>140</v>
      </c>
      <c r="G121" s="32" t="s">
        <v>140</v>
      </c>
      <c r="H121" s="3"/>
      <c r="I121" s="3"/>
      <c r="J121" s="3"/>
      <c r="K121" s="3"/>
      <c r="L121" s="3"/>
      <c r="M121" s="32"/>
      <c r="N121" s="32" t="s">
        <v>140</v>
      </c>
      <c r="O121" s="32" t="s">
        <v>140</v>
      </c>
      <c r="P121" s="32" t="s">
        <v>140</v>
      </c>
      <c r="Q121" s="50"/>
      <c r="R121" s="32" t="s">
        <v>140</v>
      </c>
    </row>
    <row r="122" spans="1:18" x14ac:dyDescent="0.25">
      <c r="A122" s="32">
        <v>120</v>
      </c>
      <c r="B122" s="32"/>
      <c r="C122" s="3"/>
      <c r="D122" s="3"/>
      <c r="E122" s="3"/>
      <c r="F122" s="32" t="s">
        <v>140</v>
      </c>
      <c r="G122" s="32" t="s">
        <v>140</v>
      </c>
      <c r="H122" s="3"/>
      <c r="I122" s="3"/>
      <c r="J122" s="3"/>
      <c r="K122" s="3"/>
      <c r="L122" s="3"/>
      <c r="M122" s="32"/>
      <c r="N122" s="32" t="s">
        <v>140</v>
      </c>
      <c r="O122" s="32" t="s">
        <v>140</v>
      </c>
      <c r="P122" s="32" t="s">
        <v>140</v>
      </c>
      <c r="Q122" s="50"/>
      <c r="R122" s="32" t="s">
        <v>140</v>
      </c>
    </row>
    <row r="123" spans="1:18" x14ac:dyDescent="0.25">
      <c r="A123" s="32">
        <v>121</v>
      </c>
      <c r="B123" s="32"/>
      <c r="C123" s="3"/>
      <c r="D123" s="3"/>
      <c r="E123" s="3"/>
      <c r="F123" s="32" t="s">
        <v>140</v>
      </c>
      <c r="G123" s="32" t="s">
        <v>140</v>
      </c>
      <c r="H123" s="3"/>
      <c r="I123" s="3"/>
      <c r="J123" s="3"/>
      <c r="K123" s="3"/>
      <c r="L123" s="3"/>
      <c r="M123" s="32"/>
      <c r="N123" s="32" t="s">
        <v>140</v>
      </c>
      <c r="O123" s="32" t="s">
        <v>140</v>
      </c>
      <c r="P123" s="32" t="s">
        <v>140</v>
      </c>
      <c r="Q123" s="50"/>
      <c r="R123" s="32" t="s">
        <v>140</v>
      </c>
    </row>
    <row r="124" spans="1:18" x14ac:dyDescent="0.25">
      <c r="A124" s="32">
        <v>122</v>
      </c>
      <c r="B124" s="32"/>
      <c r="C124" s="3"/>
      <c r="D124" s="3"/>
      <c r="E124" s="3"/>
      <c r="F124" s="32" t="s">
        <v>140</v>
      </c>
      <c r="G124" s="32" t="s">
        <v>140</v>
      </c>
      <c r="H124" s="3"/>
      <c r="I124" s="3"/>
      <c r="J124" s="3"/>
      <c r="K124" s="3"/>
      <c r="L124" s="3"/>
      <c r="M124" s="32"/>
      <c r="N124" s="32" t="s">
        <v>140</v>
      </c>
      <c r="O124" s="32" t="s">
        <v>140</v>
      </c>
      <c r="P124" s="32" t="s">
        <v>140</v>
      </c>
      <c r="Q124" s="50"/>
      <c r="R124" s="32" t="s">
        <v>140</v>
      </c>
    </row>
    <row r="125" spans="1:18" x14ac:dyDescent="0.25">
      <c r="A125" s="32">
        <v>123</v>
      </c>
      <c r="B125" s="32"/>
      <c r="C125" s="3"/>
      <c r="D125" s="3"/>
      <c r="E125" s="3"/>
      <c r="F125" s="32" t="s">
        <v>140</v>
      </c>
      <c r="G125" s="32" t="s">
        <v>140</v>
      </c>
      <c r="H125" s="3"/>
      <c r="I125" s="3"/>
      <c r="J125" s="3"/>
      <c r="K125" s="3"/>
      <c r="L125" s="3"/>
      <c r="M125" s="32"/>
      <c r="N125" s="32" t="s">
        <v>140</v>
      </c>
      <c r="O125" s="32" t="s">
        <v>140</v>
      </c>
      <c r="P125" s="32" t="s">
        <v>140</v>
      </c>
      <c r="Q125" s="50"/>
      <c r="R125" s="32" t="s">
        <v>140</v>
      </c>
    </row>
    <row r="126" spans="1:18" x14ac:dyDescent="0.25">
      <c r="A126" s="32">
        <v>124</v>
      </c>
      <c r="B126" s="32"/>
      <c r="C126" s="3"/>
      <c r="D126" s="3"/>
      <c r="E126" s="3"/>
      <c r="F126" s="32" t="s">
        <v>140</v>
      </c>
      <c r="G126" s="32" t="s">
        <v>140</v>
      </c>
      <c r="H126" s="3"/>
      <c r="I126" s="3"/>
      <c r="J126" s="3"/>
      <c r="K126" s="3"/>
      <c r="L126" s="3"/>
      <c r="M126" s="32"/>
      <c r="N126" s="32" t="s">
        <v>140</v>
      </c>
      <c r="O126" s="32" t="s">
        <v>140</v>
      </c>
      <c r="P126" s="32" t="s">
        <v>140</v>
      </c>
      <c r="Q126" s="50"/>
      <c r="R126" s="32" t="s">
        <v>140</v>
      </c>
    </row>
    <row r="127" spans="1:18" x14ac:dyDescent="0.25">
      <c r="A127" s="32">
        <v>125</v>
      </c>
      <c r="B127" s="32"/>
      <c r="C127" s="3"/>
      <c r="D127" s="3"/>
      <c r="E127" s="3"/>
      <c r="F127" s="32" t="s">
        <v>140</v>
      </c>
      <c r="G127" s="32" t="s">
        <v>140</v>
      </c>
      <c r="H127" s="3"/>
      <c r="I127" s="3"/>
      <c r="J127" s="3"/>
      <c r="K127" s="3"/>
      <c r="L127" s="3"/>
      <c r="M127" s="32"/>
      <c r="N127" s="32" t="s">
        <v>140</v>
      </c>
      <c r="O127" s="32" t="s">
        <v>140</v>
      </c>
      <c r="P127" s="32" t="s">
        <v>140</v>
      </c>
      <c r="Q127" s="50"/>
      <c r="R127" s="32" t="s">
        <v>140</v>
      </c>
    </row>
    <row r="128" spans="1:18" x14ac:dyDescent="0.25">
      <c r="A128" s="32">
        <v>126</v>
      </c>
      <c r="B128" s="32"/>
      <c r="C128" s="3"/>
      <c r="D128" s="3"/>
      <c r="E128" s="3"/>
      <c r="F128" s="32" t="s">
        <v>140</v>
      </c>
      <c r="G128" s="32" t="s">
        <v>140</v>
      </c>
      <c r="H128" s="3"/>
      <c r="I128" s="3"/>
      <c r="J128" s="3"/>
      <c r="K128" s="3"/>
      <c r="L128" s="3"/>
      <c r="M128" s="32"/>
      <c r="N128" s="32" t="s">
        <v>140</v>
      </c>
      <c r="O128" s="32" t="s">
        <v>140</v>
      </c>
      <c r="P128" s="32" t="s">
        <v>140</v>
      </c>
      <c r="Q128" s="50"/>
      <c r="R128" s="32" t="s">
        <v>140</v>
      </c>
    </row>
    <row r="129" spans="1:18" x14ac:dyDescent="0.25">
      <c r="A129" s="32">
        <v>127</v>
      </c>
      <c r="B129" s="32"/>
      <c r="C129" s="3"/>
      <c r="D129" s="3"/>
      <c r="E129" s="3"/>
      <c r="F129" s="32" t="s">
        <v>140</v>
      </c>
      <c r="G129" s="32" t="s">
        <v>140</v>
      </c>
      <c r="H129" s="3"/>
      <c r="I129" s="3"/>
      <c r="J129" s="3"/>
      <c r="K129" s="3"/>
      <c r="L129" s="3"/>
      <c r="M129" s="32"/>
      <c r="N129" s="32" t="s">
        <v>140</v>
      </c>
      <c r="O129" s="32" t="s">
        <v>140</v>
      </c>
      <c r="P129" s="32" t="s">
        <v>140</v>
      </c>
      <c r="Q129" s="50"/>
      <c r="R129" s="32" t="s">
        <v>140</v>
      </c>
    </row>
    <row r="130" spans="1:18" x14ac:dyDescent="0.25">
      <c r="A130" s="32">
        <v>128</v>
      </c>
      <c r="B130" s="32"/>
      <c r="C130" s="3"/>
      <c r="D130" s="3"/>
      <c r="E130" s="3"/>
      <c r="F130" s="32" t="s">
        <v>140</v>
      </c>
      <c r="G130" s="32" t="s">
        <v>140</v>
      </c>
      <c r="H130" s="3"/>
      <c r="I130" s="3"/>
      <c r="J130" s="3"/>
      <c r="K130" s="3"/>
      <c r="L130" s="3"/>
      <c r="M130" s="32"/>
      <c r="N130" s="32" t="s">
        <v>140</v>
      </c>
      <c r="O130" s="32" t="s">
        <v>140</v>
      </c>
      <c r="P130" s="32" t="s">
        <v>140</v>
      </c>
      <c r="Q130" s="50"/>
      <c r="R130" s="32" t="s">
        <v>140</v>
      </c>
    </row>
    <row r="131" spans="1:18" x14ac:dyDescent="0.25">
      <c r="A131" s="32">
        <v>129</v>
      </c>
      <c r="B131" s="32"/>
      <c r="C131" s="3"/>
      <c r="D131" s="3"/>
      <c r="E131" s="3"/>
      <c r="F131" s="32" t="s">
        <v>140</v>
      </c>
      <c r="G131" s="32" t="s">
        <v>140</v>
      </c>
      <c r="H131" s="3"/>
      <c r="I131" s="3"/>
      <c r="J131" s="3"/>
      <c r="K131" s="3"/>
      <c r="L131" s="3"/>
      <c r="M131" s="32"/>
      <c r="N131" s="32" t="s">
        <v>140</v>
      </c>
      <c r="O131" s="32" t="s">
        <v>140</v>
      </c>
      <c r="P131" s="32" t="s">
        <v>140</v>
      </c>
      <c r="Q131" s="50"/>
      <c r="R131" s="32" t="s">
        <v>140</v>
      </c>
    </row>
    <row r="132" spans="1:18" x14ac:dyDescent="0.25">
      <c r="A132" s="32">
        <v>130</v>
      </c>
      <c r="B132" s="32"/>
      <c r="C132" s="3"/>
      <c r="D132" s="3"/>
      <c r="E132" s="3"/>
      <c r="F132" s="32" t="s">
        <v>140</v>
      </c>
      <c r="G132" s="32" t="s">
        <v>140</v>
      </c>
      <c r="H132" s="3"/>
      <c r="I132" s="3"/>
      <c r="J132" s="3"/>
      <c r="K132" s="3"/>
      <c r="L132" s="3"/>
      <c r="M132" s="32"/>
      <c r="N132" s="32" t="s">
        <v>140</v>
      </c>
      <c r="O132" s="32" t="s">
        <v>140</v>
      </c>
      <c r="P132" s="32" t="s">
        <v>140</v>
      </c>
      <c r="Q132" s="50"/>
      <c r="R132" s="32" t="s">
        <v>140</v>
      </c>
    </row>
    <row r="133" spans="1:18" x14ac:dyDescent="0.25">
      <c r="A133" s="32">
        <v>131</v>
      </c>
      <c r="B133" s="32"/>
      <c r="C133" s="3"/>
      <c r="D133" s="3"/>
      <c r="E133" s="3"/>
      <c r="F133" s="32" t="s">
        <v>140</v>
      </c>
      <c r="G133" s="32" t="s">
        <v>140</v>
      </c>
      <c r="H133" s="3"/>
      <c r="I133" s="3"/>
      <c r="J133" s="3"/>
      <c r="K133" s="3"/>
      <c r="L133" s="3"/>
      <c r="M133" s="32"/>
      <c r="N133" s="32" t="s">
        <v>140</v>
      </c>
      <c r="O133" s="32" t="s">
        <v>140</v>
      </c>
      <c r="P133" s="32" t="s">
        <v>140</v>
      </c>
      <c r="Q133" s="50"/>
      <c r="R133" s="32" t="s">
        <v>140</v>
      </c>
    </row>
    <row r="134" spans="1:18" x14ac:dyDescent="0.25">
      <c r="A134" s="32">
        <v>132</v>
      </c>
      <c r="B134" s="32"/>
      <c r="C134" s="3"/>
      <c r="D134" s="3"/>
      <c r="E134" s="3"/>
      <c r="F134" s="32" t="s">
        <v>140</v>
      </c>
      <c r="G134" s="32" t="s">
        <v>140</v>
      </c>
      <c r="H134" s="3"/>
      <c r="I134" s="3"/>
      <c r="J134" s="3"/>
      <c r="K134" s="3"/>
      <c r="L134" s="3"/>
      <c r="M134" s="32"/>
      <c r="N134" s="32" t="s">
        <v>140</v>
      </c>
      <c r="O134" s="32" t="s">
        <v>140</v>
      </c>
      <c r="P134" s="32" t="s">
        <v>140</v>
      </c>
      <c r="Q134" s="50"/>
      <c r="R134" s="32" t="s">
        <v>140</v>
      </c>
    </row>
    <row r="135" spans="1:18" x14ac:dyDescent="0.25">
      <c r="A135" s="32">
        <v>133</v>
      </c>
      <c r="B135" s="32"/>
      <c r="C135" s="3"/>
      <c r="D135" s="3"/>
      <c r="E135" s="3"/>
      <c r="F135" s="32" t="s">
        <v>140</v>
      </c>
      <c r="G135" s="32" t="s">
        <v>140</v>
      </c>
      <c r="H135" s="3"/>
      <c r="I135" s="3"/>
      <c r="J135" s="3"/>
      <c r="K135" s="3"/>
      <c r="L135" s="3"/>
      <c r="M135" s="32"/>
      <c r="N135" s="32" t="s">
        <v>140</v>
      </c>
      <c r="O135" s="32" t="s">
        <v>140</v>
      </c>
      <c r="P135" s="32" t="s">
        <v>140</v>
      </c>
      <c r="Q135" s="50"/>
      <c r="R135" s="32" t="s">
        <v>140</v>
      </c>
    </row>
    <row r="136" spans="1:18" x14ac:dyDescent="0.25">
      <c r="A136" s="32">
        <v>134</v>
      </c>
      <c r="B136" s="32"/>
      <c r="C136" s="3"/>
      <c r="D136" s="3"/>
      <c r="E136" s="3"/>
      <c r="F136" s="32" t="s">
        <v>140</v>
      </c>
      <c r="G136" s="32" t="s">
        <v>140</v>
      </c>
      <c r="H136" s="3"/>
      <c r="I136" s="3"/>
      <c r="J136" s="3"/>
      <c r="K136" s="3"/>
      <c r="L136" s="3"/>
      <c r="M136" s="32"/>
      <c r="N136" s="32" t="s">
        <v>140</v>
      </c>
      <c r="O136" s="32" t="s">
        <v>140</v>
      </c>
      <c r="P136" s="32" t="s">
        <v>140</v>
      </c>
      <c r="Q136" s="50"/>
      <c r="R136" s="32" t="s">
        <v>140</v>
      </c>
    </row>
    <row r="137" spans="1:18" x14ac:dyDescent="0.25">
      <c r="A137" s="32">
        <v>135</v>
      </c>
      <c r="B137" s="32"/>
      <c r="C137" s="3"/>
      <c r="D137" s="3"/>
      <c r="E137" s="3"/>
      <c r="F137" s="32" t="s">
        <v>140</v>
      </c>
      <c r="G137" s="32" t="s">
        <v>140</v>
      </c>
      <c r="H137" s="3"/>
      <c r="I137" s="3"/>
      <c r="J137" s="3"/>
      <c r="K137" s="3"/>
      <c r="L137" s="3"/>
      <c r="M137" s="32"/>
      <c r="N137" s="32" t="s">
        <v>140</v>
      </c>
      <c r="O137" s="32" t="s">
        <v>140</v>
      </c>
      <c r="P137" s="32" t="s">
        <v>140</v>
      </c>
      <c r="Q137" s="50"/>
      <c r="R137" s="32" t="s">
        <v>140</v>
      </c>
    </row>
    <row r="138" spans="1:18" x14ac:dyDescent="0.25">
      <c r="A138" s="32">
        <v>136</v>
      </c>
      <c r="B138" s="32"/>
      <c r="C138" s="3"/>
      <c r="D138" s="3"/>
      <c r="E138" s="3"/>
      <c r="F138" s="32" t="s">
        <v>140</v>
      </c>
      <c r="G138" s="32" t="s">
        <v>140</v>
      </c>
      <c r="H138" s="3"/>
      <c r="I138" s="3"/>
      <c r="J138" s="3"/>
      <c r="K138" s="3"/>
      <c r="L138" s="3"/>
      <c r="M138" s="32"/>
      <c r="N138" s="32" t="s">
        <v>140</v>
      </c>
      <c r="O138" s="32" t="s">
        <v>140</v>
      </c>
      <c r="P138" s="32" t="s">
        <v>140</v>
      </c>
      <c r="Q138" s="50"/>
      <c r="R138" s="32" t="s">
        <v>140</v>
      </c>
    </row>
    <row r="139" spans="1:18" x14ac:dyDescent="0.25">
      <c r="Q139" s="49">
        <f>SUM(Q3:Q109)</f>
        <v>1512.329999999999</v>
      </c>
    </row>
  </sheetData>
  <autoFilter ref="A2:R139" xr:uid="{FC0EDFC3-383A-4101-A377-8A05AE7A2410}"/>
  <mergeCells count="3">
    <mergeCell ref="A1:R1"/>
    <mergeCell ref="S3:S22"/>
    <mergeCell ref="S87:S102"/>
  </mergeCells>
  <conditionalFormatting sqref="F55:F69">
    <cfRule type="cellIs" dxfId="6" priority="12" operator="equal">
      <formula>"AWAITING"</formula>
    </cfRule>
  </conditionalFormatting>
  <conditionalFormatting sqref="F3:G38 G24:G54">
    <cfRule type="cellIs" dxfId="5" priority="15" operator="equal">
      <formula>"AWAITING"</formula>
    </cfRule>
  </conditionalFormatting>
  <conditionalFormatting sqref="F71:G138">
    <cfRule type="cellIs" dxfId="4" priority="1" operator="equal">
      <formula>"AWAITING"</formula>
    </cfRule>
  </conditionalFormatting>
  <conditionalFormatting sqref="P1:P102 N3:N102 N103:P138">
    <cfRule type="cellIs" dxfId="3" priority="4" operator="equal">
      <formula>"AWAITING"</formula>
    </cfRule>
  </conditionalFormatting>
  <conditionalFormatting sqref="R1:R138">
    <cfRule type="cellIs" dxfId="2" priority="3" operator="equal">
      <formula>"AWAITING"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682B-31E9-4E79-97A3-B49EEB8E64F5}">
  <dimension ref="A1:S66"/>
  <sheetViews>
    <sheetView workbookViewId="0">
      <selection sqref="A1:S1"/>
    </sheetView>
  </sheetViews>
  <sheetFormatPr defaultRowHeight="15" x14ac:dyDescent="0.25"/>
  <cols>
    <col min="2" max="2" width="22" style="31" bestFit="1" customWidth="1"/>
    <col min="3" max="3" width="13.28515625" bestFit="1" customWidth="1"/>
    <col min="4" max="4" width="10.42578125" bestFit="1" customWidth="1"/>
    <col min="5" max="5" width="13.85546875" bestFit="1" customWidth="1"/>
    <col min="8" max="8" width="17.85546875" bestFit="1" customWidth="1"/>
    <col min="9" max="9" width="20.7109375" bestFit="1" customWidth="1"/>
    <col min="10" max="10" width="10.7109375" customWidth="1"/>
    <col min="11" max="11" width="11.5703125" customWidth="1"/>
    <col min="12" max="12" width="18.7109375" customWidth="1"/>
    <col min="13" max="13" width="14.28515625" customWidth="1"/>
  </cols>
  <sheetData>
    <row r="1" spans="1:19" ht="26.25" x14ac:dyDescent="0.25">
      <c r="A1" s="171" t="s">
        <v>129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3"/>
    </row>
    <row r="2" spans="1:19" ht="45" x14ac:dyDescent="0.25">
      <c r="A2" s="41" t="s">
        <v>92</v>
      </c>
      <c r="B2" s="41" t="s">
        <v>93</v>
      </c>
      <c r="C2" s="41" t="s">
        <v>94</v>
      </c>
      <c r="D2" s="42" t="s">
        <v>95</v>
      </c>
      <c r="E2" s="41" t="s">
        <v>96</v>
      </c>
      <c r="F2" s="43" t="s">
        <v>97</v>
      </c>
      <c r="G2" s="43" t="s">
        <v>98</v>
      </c>
      <c r="H2" s="41" t="s">
        <v>99</v>
      </c>
      <c r="I2" s="41" t="s">
        <v>100</v>
      </c>
      <c r="J2" s="41" t="s">
        <v>101</v>
      </c>
      <c r="K2" s="41" t="s">
        <v>102</v>
      </c>
      <c r="L2" s="41" t="s">
        <v>103</v>
      </c>
      <c r="M2" s="41" t="s">
        <v>104</v>
      </c>
      <c r="N2" s="44" t="s">
        <v>105</v>
      </c>
      <c r="O2" s="44" t="s">
        <v>105</v>
      </c>
      <c r="P2" s="41" t="s">
        <v>106</v>
      </c>
      <c r="Q2" s="41" t="s">
        <v>107</v>
      </c>
      <c r="R2" s="44" t="s">
        <v>108</v>
      </c>
      <c r="S2" s="44" t="s">
        <v>109</v>
      </c>
    </row>
    <row r="3" spans="1:19" x14ac:dyDescent="0.25">
      <c r="A3" s="32">
        <v>1</v>
      </c>
      <c r="B3" s="32" t="s">
        <v>16</v>
      </c>
      <c r="C3" s="3" t="s">
        <v>111</v>
      </c>
      <c r="D3" s="46">
        <v>45950</v>
      </c>
      <c r="E3" s="3" t="s">
        <v>115</v>
      </c>
      <c r="F3" s="3"/>
      <c r="G3" s="3"/>
      <c r="H3" s="3" t="s">
        <v>126</v>
      </c>
      <c r="I3" s="3" t="s">
        <v>112</v>
      </c>
      <c r="J3" s="32" t="s">
        <v>114</v>
      </c>
      <c r="K3" s="45" t="s">
        <v>110</v>
      </c>
      <c r="L3" s="3"/>
      <c r="M3" s="3"/>
      <c r="N3" s="3"/>
      <c r="O3" s="3"/>
      <c r="P3" s="3"/>
      <c r="Q3" s="3"/>
      <c r="R3" s="3"/>
      <c r="S3" s="3"/>
    </row>
    <row r="4" spans="1:19" x14ac:dyDescent="0.25">
      <c r="A4" s="32">
        <v>2</v>
      </c>
      <c r="B4" s="32" t="s">
        <v>16</v>
      </c>
      <c r="C4" s="3" t="s">
        <v>111</v>
      </c>
      <c r="D4" s="46">
        <v>45950</v>
      </c>
      <c r="E4" s="3" t="s">
        <v>115</v>
      </c>
      <c r="F4" s="3"/>
      <c r="G4" s="3"/>
      <c r="H4" s="3" t="s">
        <v>126</v>
      </c>
      <c r="I4" s="3" t="s">
        <v>113</v>
      </c>
      <c r="J4" s="32" t="s">
        <v>114</v>
      </c>
      <c r="K4" s="45" t="s">
        <v>110</v>
      </c>
      <c r="L4" s="3"/>
      <c r="M4" s="3"/>
      <c r="N4" s="3"/>
      <c r="O4" s="3"/>
      <c r="P4" s="3"/>
      <c r="Q4" s="3"/>
      <c r="R4" s="3"/>
      <c r="S4" s="3"/>
    </row>
    <row r="5" spans="1:19" x14ac:dyDescent="0.25">
      <c r="A5" s="32">
        <v>3</v>
      </c>
      <c r="B5" s="32" t="s">
        <v>23</v>
      </c>
      <c r="C5" s="3" t="s">
        <v>111</v>
      </c>
      <c r="D5" s="46">
        <v>45950</v>
      </c>
      <c r="E5" s="3" t="s">
        <v>116</v>
      </c>
      <c r="F5" s="3"/>
      <c r="G5" s="3"/>
      <c r="H5" s="3" t="s">
        <v>126</v>
      </c>
      <c r="I5" s="3" t="s">
        <v>112</v>
      </c>
      <c r="J5" s="32" t="s">
        <v>114</v>
      </c>
      <c r="K5" s="45" t="s">
        <v>110</v>
      </c>
      <c r="L5" s="3"/>
      <c r="M5" s="3"/>
      <c r="N5" s="3"/>
      <c r="O5" s="3"/>
      <c r="P5" s="3"/>
      <c r="Q5" s="3"/>
      <c r="R5" s="3"/>
      <c r="S5" s="3"/>
    </row>
    <row r="6" spans="1:19" x14ac:dyDescent="0.25">
      <c r="A6" s="32">
        <v>4</v>
      </c>
      <c r="B6" s="32" t="s">
        <v>23</v>
      </c>
      <c r="C6" s="3" t="s">
        <v>111</v>
      </c>
      <c r="D6" s="46">
        <v>45950</v>
      </c>
      <c r="E6" s="3" t="s">
        <v>116</v>
      </c>
      <c r="F6" s="3"/>
      <c r="G6" s="3"/>
      <c r="H6" s="3" t="s">
        <v>126</v>
      </c>
      <c r="I6" s="3" t="s">
        <v>113</v>
      </c>
      <c r="J6" s="32" t="s">
        <v>114</v>
      </c>
      <c r="K6" s="45" t="s">
        <v>110</v>
      </c>
      <c r="L6" s="3"/>
      <c r="M6" s="3"/>
      <c r="N6" s="3"/>
      <c r="O6" s="3"/>
      <c r="P6" s="3"/>
      <c r="Q6" s="3"/>
      <c r="R6" s="3"/>
      <c r="S6" s="3"/>
    </row>
    <row r="7" spans="1:19" x14ac:dyDescent="0.25">
      <c r="A7" s="32">
        <v>5</v>
      </c>
      <c r="B7" s="32" t="s">
        <v>1</v>
      </c>
      <c r="C7" s="3" t="s">
        <v>111</v>
      </c>
      <c r="D7" s="46">
        <v>45950</v>
      </c>
      <c r="E7" s="3" t="s">
        <v>117</v>
      </c>
      <c r="F7" s="3"/>
      <c r="G7" s="3"/>
      <c r="H7" s="3" t="s">
        <v>126</v>
      </c>
      <c r="I7" s="3" t="s">
        <v>112</v>
      </c>
      <c r="J7" s="32" t="s">
        <v>114</v>
      </c>
      <c r="K7" s="45" t="s">
        <v>110</v>
      </c>
      <c r="L7" s="3"/>
      <c r="M7" s="3"/>
      <c r="N7" s="3"/>
      <c r="O7" s="3"/>
      <c r="P7" s="3"/>
      <c r="Q7" s="3"/>
      <c r="R7" s="3"/>
      <c r="S7" s="3"/>
    </row>
    <row r="8" spans="1:19" x14ac:dyDescent="0.25">
      <c r="A8" s="32">
        <v>6</v>
      </c>
      <c r="B8" s="32" t="s">
        <v>1</v>
      </c>
      <c r="C8" s="3" t="s">
        <v>111</v>
      </c>
      <c r="D8" s="46">
        <v>45950</v>
      </c>
      <c r="E8" s="3" t="s">
        <v>117</v>
      </c>
      <c r="F8" s="3"/>
      <c r="G8" s="3"/>
      <c r="H8" s="3" t="s">
        <v>126</v>
      </c>
      <c r="I8" s="3" t="s">
        <v>113</v>
      </c>
      <c r="J8" s="32" t="s">
        <v>114</v>
      </c>
      <c r="K8" s="45" t="s">
        <v>110</v>
      </c>
      <c r="L8" s="3"/>
      <c r="M8" s="3"/>
      <c r="N8" s="3"/>
      <c r="O8" s="3"/>
      <c r="P8" s="3"/>
      <c r="Q8" s="3"/>
      <c r="R8" s="3"/>
      <c r="S8" s="3"/>
    </row>
    <row r="9" spans="1:19" x14ac:dyDescent="0.25">
      <c r="A9" s="32">
        <v>7</v>
      </c>
      <c r="B9" s="32" t="s">
        <v>2</v>
      </c>
      <c r="C9" s="3" t="s">
        <v>111</v>
      </c>
      <c r="D9" s="46">
        <v>45950</v>
      </c>
      <c r="E9" s="3" t="s">
        <v>118</v>
      </c>
      <c r="F9" s="3"/>
      <c r="G9" s="3"/>
      <c r="H9" s="3" t="s">
        <v>126</v>
      </c>
      <c r="I9" s="3" t="s">
        <v>112</v>
      </c>
      <c r="J9" s="32" t="s">
        <v>114</v>
      </c>
      <c r="K9" s="45" t="s">
        <v>110</v>
      </c>
      <c r="L9" s="3"/>
      <c r="M9" s="3"/>
      <c r="N9" s="3"/>
      <c r="O9" s="3"/>
      <c r="P9" s="3"/>
      <c r="Q9" s="3"/>
      <c r="R9" s="3"/>
      <c r="S9" s="3"/>
    </row>
    <row r="10" spans="1:19" x14ac:dyDescent="0.25">
      <c r="A10" s="32">
        <v>8</v>
      </c>
      <c r="B10" s="32" t="s">
        <v>2</v>
      </c>
      <c r="C10" s="3" t="s">
        <v>111</v>
      </c>
      <c r="D10" s="46">
        <v>45950</v>
      </c>
      <c r="E10" s="3" t="s">
        <v>118</v>
      </c>
      <c r="F10" s="3"/>
      <c r="G10" s="3"/>
      <c r="H10" s="3" t="s">
        <v>126</v>
      </c>
      <c r="I10" s="3" t="s">
        <v>113</v>
      </c>
      <c r="J10" s="32" t="s">
        <v>114</v>
      </c>
      <c r="K10" s="45" t="s">
        <v>110</v>
      </c>
      <c r="L10" s="3"/>
      <c r="M10" s="3"/>
      <c r="N10" s="3"/>
      <c r="O10" s="3"/>
      <c r="P10" s="3"/>
      <c r="Q10" s="3"/>
      <c r="R10" s="3"/>
      <c r="S10" s="3"/>
    </row>
    <row r="11" spans="1:19" x14ac:dyDescent="0.25">
      <c r="A11" s="32">
        <v>9</v>
      </c>
      <c r="B11" s="32" t="s">
        <v>3</v>
      </c>
      <c r="C11" s="3" t="s">
        <v>111</v>
      </c>
      <c r="D11" s="46">
        <v>45950</v>
      </c>
      <c r="E11" s="3" t="s">
        <v>119</v>
      </c>
      <c r="F11" s="3"/>
      <c r="G11" s="3"/>
      <c r="H11" s="3" t="s">
        <v>126</v>
      </c>
      <c r="I11" s="3" t="s">
        <v>112</v>
      </c>
      <c r="J11" s="32" t="s">
        <v>114</v>
      </c>
      <c r="K11" s="45" t="s">
        <v>110</v>
      </c>
      <c r="L11" s="3"/>
      <c r="M11" s="3"/>
      <c r="N11" s="3"/>
      <c r="O11" s="3"/>
      <c r="P11" s="3"/>
      <c r="Q11" s="3"/>
      <c r="R11" s="3"/>
      <c r="S11" s="3"/>
    </row>
    <row r="12" spans="1:19" x14ac:dyDescent="0.25">
      <c r="A12" s="32">
        <v>10</v>
      </c>
      <c r="B12" s="32" t="s">
        <v>3</v>
      </c>
      <c r="C12" s="3" t="s">
        <v>111</v>
      </c>
      <c r="D12" s="46">
        <v>45950</v>
      </c>
      <c r="E12" s="3" t="s">
        <v>119</v>
      </c>
      <c r="F12" s="3"/>
      <c r="G12" s="3"/>
      <c r="H12" s="3" t="s">
        <v>126</v>
      </c>
      <c r="I12" s="3" t="s">
        <v>113</v>
      </c>
      <c r="J12" s="32" t="s">
        <v>114</v>
      </c>
      <c r="K12" s="45" t="s">
        <v>110</v>
      </c>
      <c r="L12" s="3"/>
      <c r="M12" s="3"/>
      <c r="N12" s="3"/>
      <c r="O12" s="3"/>
      <c r="P12" s="3"/>
      <c r="Q12" s="3"/>
      <c r="R12" s="3"/>
      <c r="S12" s="3"/>
    </row>
    <row r="13" spans="1:19" x14ac:dyDescent="0.25">
      <c r="A13" s="32">
        <v>11</v>
      </c>
      <c r="B13" s="32" t="s">
        <v>4</v>
      </c>
      <c r="C13" s="3" t="s">
        <v>111</v>
      </c>
      <c r="D13" s="46">
        <v>45950</v>
      </c>
      <c r="E13" s="3" t="s">
        <v>120</v>
      </c>
      <c r="F13" s="3"/>
      <c r="G13" s="3"/>
      <c r="H13" s="3" t="s">
        <v>126</v>
      </c>
      <c r="I13" s="3" t="s">
        <v>112</v>
      </c>
      <c r="J13" s="32" t="s">
        <v>114</v>
      </c>
      <c r="K13" s="45" t="s">
        <v>110</v>
      </c>
      <c r="L13" s="3"/>
      <c r="M13" s="3"/>
      <c r="N13" s="3"/>
      <c r="O13" s="3"/>
      <c r="P13" s="3"/>
      <c r="Q13" s="3"/>
      <c r="R13" s="3"/>
      <c r="S13" s="3"/>
    </row>
    <row r="14" spans="1:19" x14ac:dyDescent="0.25">
      <c r="A14" s="32">
        <v>12</v>
      </c>
      <c r="B14" s="32" t="s">
        <v>4</v>
      </c>
      <c r="C14" s="3" t="s">
        <v>111</v>
      </c>
      <c r="D14" s="46">
        <v>45950</v>
      </c>
      <c r="E14" s="3" t="s">
        <v>120</v>
      </c>
      <c r="F14" s="3"/>
      <c r="G14" s="3"/>
      <c r="H14" s="3" t="s">
        <v>126</v>
      </c>
      <c r="I14" s="3" t="s">
        <v>113</v>
      </c>
      <c r="J14" s="32" t="s">
        <v>114</v>
      </c>
      <c r="K14" s="45" t="s">
        <v>110</v>
      </c>
      <c r="L14" s="3"/>
      <c r="M14" s="3"/>
      <c r="N14" s="3"/>
      <c r="O14" s="3"/>
      <c r="P14" s="3"/>
      <c r="Q14" s="3"/>
      <c r="R14" s="3"/>
      <c r="S14" s="3"/>
    </row>
    <row r="15" spans="1:19" x14ac:dyDescent="0.25">
      <c r="A15" s="32">
        <v>13</v>
      </c>
      <c r="B15" s="32" t="s">
        <v>5</v>
      </c>
      <c r="C15" s="3" t="s">
        <v>111</v>
      </c>
      <c r="D15" s="46">
        <v>45950</v>
      </c>
      <c r="E15" s="3" t="s">
        <v>121</v>
      </c>
      <c r="F15" s="3"/>
      <c r="G15" s="3"/>
      <c r="H15" s="3" t="s">
        <v>126</v>
      </c>
      <c r="I15" s="3" t="s">
        <v>112</v>
      </c>
      <c r="J15" s="32" t="s">
        <v>114</v>
      </c>
      <c r="K15" s="45" t="s">
        <v>110</v>
      </c>
      <c r="L15" s="3"/>
      <c r="M15" s="3"/>
      <c r="N15" s="3"/>
      <c r="O15" s="3"/>
      <c r="P15" s="3"/>
      <c r="Q15" s="3"/>
      <c r="R15" s="3"/>
      <c r="S15" s="3"/>
    </row>
    <row r="16" spans="1:19" x14ac:dyDescent="0.25">
      <c r="A16" s="32">
        <v>14</v>
      </c>
      <c r="B16" s="32" t="s">
        <v>5</v>
      </c>
      <c r="C16" s="3" t="s">
        <v>111</v>
      </c>
      <c r="D16" s="46">
        <v>45950</v>
      </c>
      <c r="E16" s="3" t="s">
        <v>121</v>
      </c>
      <c r="F16" s="3"/>
      <c r="G16" s="3"/>
      <c r="H16" s="3" t="s">
        <v>126</v>
      </c>
      <c r="I16" s="3" t="s">
        <v>113</v>
      </c>
      <c r="J16" s="32" t="s">
        <v>114</v>
      </c>
      <c r="K16" s="45" t="s">
        <v>110</v>
      </c>
      <c r="L16" s="3"/>
      <c r="M16" s="3"/>
      <c r="N16" s="3"/>
      <c r="O16" s="3"/>
      <c r="P16" s="3"/>
      <c r="Q16" s="3"/>
      <c r="R16" s="3"/>
      <c r="S16" s="3"/>
    </row>
    <row r="17" spans="1:19" x14ac:dyDescent="0.25">
      <c r="A17" s="32">
        <v>15</v>
      </c>
      <c r="B17" s="32" t="s">
        <v>6</v>
      </c>
      <c r="C17" s="3" t="s">
        <v>111</v>
      </c>
      <c r="D17" s="46">
        <v>45950</v>
      </c>
      <c r="E17" s="3" t="s">
        <v>122</v>
      </c>
      <c r="F17" s="3"/>
      <c r="G17" s="3"/>
      <c r="H17" s="3" t="s">
        <v>126</v>
      </c>
      <c r="I17" s="3" t="s">
        <v>112</v>
      </c>
      <c r="J17" s="32" t="s">
        <v>114</v>
      </c>
      <c r="K17" s="45" t="s">
        <v>110</v>
      </c>
      <c r="L17" s="3"/>
      <c r="M17" s="3"/>
      <c r="N17" s="3"/>
      <c r="O17" s="3"/>
      <c r="P17" s="3"/>
      <c r="Q17" s="3"/>
      <c r="R17" s="3"/>
      <c r="S17" s="3"/>
    </row>
    <row r="18" spans="1:19" x14ac:dyDescent="0.25">
      <c r="A18" s="32">
        <v>16</v>
      </c>
      <c r="B18" s="32" t="s">
        <v>6</v>
      </c>
      <c r="C18" s="3" t="s">
        <v>111</v>
      </c>
      <c r="D18" s="46">
        <v>45950</v>
      </c>
      <c r="E18" s="3" t="s">
        <v>122</v>
      </c>
      <c r="F18" s="3"/>
      <c r="G18" s="3"/>
      <c r="H18" s="3" t="s">
        <v>126</v>
      </c>
      <c r="I18" s="3" t="s">
        <v>113</v>
      </c>
      <c r="J18" s="32" t="s">
        <v>114</v>
      </c>
      <c r="K18" s="45" t="s">
        <v>110</v>
      </c>
      <c r="L18" s="3"/>
      <c r="M18" s="3"/>
      <c r="N18" s="3"/>
      <c r="O18" s="3"/>
      <c r="P18" s="3"/>
      <c r="Q18" s="3"/>
      <c r="R18" s="3"/>
      <c r="S18" s="3"/>
    </row>
    <row r="19" spans="1:19" x14ac:dyDescent="0.25">
      <c r="A19" s="32">
        <v>17</v>
      </c>
      <c r="B19" s="32" t="s">
        <v>127</v>
      </c>
      <c r="C19" s="3" t="s">
        <v>125</v>
      </c>
      <c r="D19" s="46">
        <v>45950</v>
      </c>
      <c r="E19" s="3" t="s">
        <v>123</v>
      </c>
      <c r="F19" s="3"/>
      <c r="G19" s="3"/>
      <c r="H19" s="3" t="s">
        <v>126</v>
      </c>
      <c r="I19" s="3" t="s">
        <v>112</v>
      </c>
      <c r="J19" s="32" t="s">
        <v>114</v>
      </c>
      <c r="K19" s="45" t="s">
        <v>110</v>
      </c>
      <c r="L19" s="3"/>
      <c r="M19" s="3"/>
      <c r="N19" s="3"/>
      <c r="O19" s="3"/>
      <c r="P19" s="3"/>
      <c r="Q19" s="3"/>
      <c r="R19" s="3"/>
      <c r="S19" s="3"/>
    </row>
    <row r="20" spans="1:19" x14ac:dyDescent="0.25">
      <c r="A20" s="32">
        <v>18</v>
      </c>
      <c r="B20" s="32" t="s">
        <v>127</v>
      </c>
      <c r="C20" s="3" t="s">
        <v>125</v>
      </c>
      <c r="D20" s="46">
        <v>45950</v>
      </c>
      <c r="E20" s="3" t="s">
        <v>123</v>
      </c>
      <c r="F20" s="3"/>
      <c r="G20" s="3"/>
      <c r="H20" s="3" t="s">
        <v>126</v>
      </c>
      <c r="I20" s="3" t="s">
        <v>113</v>
      </c>
      <c r="J20" s="32" t="s">
        <v>114</v>
      </c>
      <c r="K20" s="45" t="s">
        <v>110</v>
      </c>
      <c r="L20" s="3"/>
      <c r="M20" s="3"/>
      <c r="N20" s="3"/>
      <c r="O20" s="3"/>
      <c r="P20" s="3"/>
      <c r="Q20" s="3"/>
      <c r="R20" s="3"/>
      <c r="S20" s="3"/>
    </row>
    <row r="21" spans="1:19" x14ac:dyDescent="0.25">
      <c r="A21" s="32">
        <v>19</v>
      </c>
      <c r="B21" s="32" t="s">
        <v>128</v>
      </c>
      <c r="C21" s="3" t="s">
        <v>125</v>
      </c>
      <c r="D21" s="46">
        <v>45950</v>
      </c>
      <c r="E21" s="3" t="s">
        <v>124</v>
      </c>
      <c r="F21" s="3"/>
      <c r="G21" s="3"/>
      <c r="H21" s="3" t="s">
        <v>126</v>
      </c>
      <c r="I21" s="3" t="s">
        <v>112</v>
      </c>
      <c r="J21" s="32" t="s">
        <v>114</v>
      </c>
      <c r="K21" s="45" t="s">
        <v>110</v>
      </c>
      <c r="L21" s="3"/>
      <c r="M21" s="3"/>
      <c r="N21" s="3"/>
      <c r="O21" s="3"/>
      <c r="P21" s="3"/>
      <c r="Q21" s="3"/>
      <c r="R21" s="3"/>
      <c r="S21" s="3"/>
    </row>
    <row r="22" spans="1:19" x14ac:dyDescent="0.25">
      <c r="A22" s="32">
        <v>20</v>
      </c>
      <c r="B22" s="32" t="s">
        <v>128</v>
      </c>
      <c r="C22" s="3" t="s">
        <v>125</v>
      </c>
      <c r="D22" s="46">
        <v>45950</v>
      </c>
      <c r="E22" s="3" t="s">
        <v>124</v>
      </c>
      <c r="F22" s="3"/>
      <c r="G22" s="3"/>
      <c r="H22" s="3" t="s">
        <v>126</v>
      </c>
      <c r="I22" s="3" t="s">
        <v>113</v>
      </c>
      <c r="J22" s="32" t="s">
        <v>114</v>
      </c>
      <c r="K22" s="45" t="s">
        <v>110</v>
      </c>
      <c r="L22" s="3"/>
      <c r="M22" s="3"/>
      <c r="N22" s="3"/>
      <c r="O22" s="3"/>
      <c r="P22" s="3"/>
      <c r="Q22" s="3"/>
      <c r="R22" s="3"/>
      <c r="S22" s="3"/>
    </row>
    <row r="23" spans="1:19" x14ac:dyDescent="0.25">
      <c r="A23" s="31"/>
      <c r="K23" s="47"/>
    </row>
    <row r="24" spans="1:19" x14ac:dyDescent="0.25">
      <c r="A24" s="31"/>
    </row>
    <row r="25" spans="1:19" x14ac:dyDescent="0.25">
      <c r="A25" s="31"/>
    </row>
    <row r="26" spans="1:19" x14ac:dyDescent="0.25">
      <c r="A26" s="31"/>
    </row>
    <row r="27" spans="1:19" x14ac:dyDescent="0.25">
      <c r="A27" s="31"/>
    </row>
    <row r="28" spans="1:19" x14ac:dyDescent="0.25">
      <c r="A28" s="31"/>
    </row>
    <row r="29" spans="1:19" x14ac:dyDescent="0.25">
      <c r="A29" s="31"/>
    </row>
    <row r="30" spans="1:19" x14ac:dyDescent="0.25">
      <c r="A30" s="31"/>
    </row>
    <row r="31" spans="1:19" x14ac:dyDescent="0.25">
      <c r="A31" s="31"/>
    </row>
    <row r="32" spans="1:19" x14ac:dyDescent="0.25">
      <c r="A32" s="31"/>
    </row>
    <row r="33" spans="1:1" x14ac:dyDescent="0.25">
      <c r="A33" s="31"/>
    </row>
    <row r="34" spans="1:1" x14ac:dyDescent="0.25">
      <c r="A34" s="31"/>
    </row>
    <row r="35" spans="1:1" x14ac:dyDescent="0.25">
      <c r="A35" s="31"/>
    </row>
    <row r="36" spans="1:1" x14ac:dyDescent="0.25">
      <c r="A36" s="31"/>
    </row>
    <row r="37" spans="1:1" x14ac:dyDescent="0.25">
      <c r="A37" s="31"/>
    </row>
    <row r="38" spans="1:1" x14ac:dyDescent="0.25">
      <c r="A38" s="31"/>
    </row>
    <row r="39" spans="1:1" x14ac:dyDescent="0.25">
      <c r="A39" s="31"/>
    </row>
    <row r="40" spans="1:1" x14ac:dyDescent="0.25">
      <c r="A40" s="31"/>
    </row>
    <row r="41" spans="1:1" x14ac:dyDescent="0.25">
      <c r="A41" s="31"/>
    </row>
    <row r="42" spans="1:1" x14ac:dyDescent="0.25">
      <c r="A42" s="31"/>
    </row>
    <row r="43" spans="1:1" x14ac:dyDescent="0.25">
      <c r="A43" s="31"/>
    </row>
    <row r="44" spans="1:1" x14ac:dyDescent="0.25">
      <c r="A44" s="31"/>
    </row>
    <row r="45" spans="1:1" x14ac:dyDescent="0.25">
      <c r="A45" s="31"/>
    </row>
    <row r="46" spans="1:1" x14ac:dyDescent="0.25">
      <c r="A46" s="31"/>
    </row>
    <row r="47" spans="1:1" x14ac:dyDescent="0.25">
      <c r="A47" s="31"/>
    </row>
    <row r="48" spans="1:1" x14ac:dyDescent="0.25">
      <c r="A48" s="31"/>
    </row>
    <row r="49" spans="1:1" x14ac:dyDescent="0.25">
      <c r="A49" s="31"/>
    </row>
    <row r="50" spans="1:1" x14ac:dyDescent="0.25">
      <c r="A50" s="31"/>
    </row>
    <row r="51" spans="1:1" x14ac:dyDescent="0.25">
      <c r="A51" s="31"/>
    </row>
    <row r="52" spans="1:1" x14ac:dyDescent="0.25">
      <c r="A52" s="31"/>
    </row>
    <row r="53" spans="1:1" x14ac:dyDescent="0.25">
      <c r="A53" s="31"/>
    </row>
    <row r="54" spans="1:1" x14ac:dyDescent="0.25">
      <c r="A54" s="31"/>
    </row>
    <row r="55" spans="1:1" x14ac:dyDescent="0.25">
      <c r="A55" s="31"/>
    </row>
    <row r="56" spans="1:1" x14ac:dyDescent="0.25">
      <c r="A56" s="31"/>
    </row>
    <row r="57" spans="1:1" x14ac:dyDescent="0.25">
      <c r="A57" s="31"/>
    </row>
    <row r="58" spans="1:1" x14ac:dyDescent="0.25">
      <c r="A58" s="31"/>
    </row>
    <row r="59" spans="1:1" x14ac:dyDescent="0.25">
      <c r="A59" s="31"/>
    </row>
    <row r="60" spans="1:1" x14ac:dyDescent="0.25">
      <c r="A60" s="31"/>
    </row>
    <row r="61" spans="1:1" x14ac:dyDescent="0.25">
      <c r="A61" s="31"/>
    </row>
    <row r="62" spans="1:1" x14ac:dyDescent="0.25">
      <c r="A62" s="31"/>
    </row>
    <row r="63" spans="1:1" x14ac:dyDescent="0.25">
      <c r="A63" s="31"/>
    </row>
    <row r="64" spans="1:1" x14ac:dyDescent="0.25">
      <c r="A64" s="31"/>
    </row>
    <row r="65" spans="1:1" x14ac:dyDescent="0.25">
      <c r="A65" s="31"/>
    </row>
    <row r="66" spans="1:1" x14ac:dyDescent="0.25">
      <c r="A66" s="31"/>
    </row>
  </sheetData>
  <mergeCells count="1">
    <mergeCell ref="A1:S1"/>
  </mergeCells>
  <conditionalFormatting sqref="P1:P2">
    <cfRule type="cellIs" dxfId="1" priority="2" operator="equal">
      <formula>"AWAITING"</formula>
    </cfRule>
  </conditionalFormatting>
  <conditionalFormatting sqref="S1:S2">
    <cfRule type="cellIs" dxfId="0" priority="1" operator="equal">
      <formula>"AWAITING"</formula>
    </cfRule>
  </conditionalFormatting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C3E2-7A78-4A42-AF1D-FB73A9A30A58}">
  <dimension ref="A1:BJ19"/>
  <sheetViews>
    <sheetView topLeftCell="AN1" workbookViewId="0">
      <selection activeCell="AZ32" sqref="AZ32"/>
    </sheetView>
  </sheetViews>
  <sheetFormatPr defaultColWidth="10.7109375" defaultRowHeight="11.25" x14ac:dyDescent="0.2"/>
  <cols>
    <col min="1" max="1" width="29.7109375" style="69" customWidth="1"/>
    <col min="2" max="2" width="10.140625" style="69" bestFit="1" customWidth="1"/>
    <col min="3" max="3" width="7" style="70" bestFit="1" customWidth="1"/>
    <col min="4" max="4" width="4.42578125" style="55" bestFit="1" customWidth="1"/>
    <col min="5" max="5" width="5.28515625" style="55" bestFit="1" customWidth="1"/>
    <col min="6" max="6" width="4.85546875" style="55" bestFit="1" customWidth="1"/>
    <col min="7" max="14" width="10.42578125" style="55" bestFit="1" customWidth="1"/>
    <col min="15" max="16384" width="10.7109375" style="70"/>
  </cols>
  <sheetData>
    <row r="1" spans="1:62" s="55" customFormat="1" ht="11.25" customHeight="1" x14ac:dyDescent="0.25">
      <c r="A1" s="175" t="s">
        <v>143</v>
      </c>
      <c r="B1" s="176"/>
      <c r="C1" s="176"/>
      <c r="D1" s="176"/>
      <c r="E1" s="176"/>
      <c r="F1" s="176"/>
      <c r="G1" s="54"/>
      <c r="H1" s="54"/>
      <c r="I1" s="54"/>
      <c r="J1" s="54"/>
      <c r="K1" s="54"/>
      <c r="L1" s="54"/>
      <c r="M1" s="54"/>
      <c r="N1" s="54"/>
    </row>
    <row r="2" spans="1:62" s="55" customFormat="1" x14ac:dyDescent="0.2">
      <c r="A2" s="56" t="s">
        <v>144</v>
      </c>
      <c r="B2" s="56"/>
      <c r="C2" s="177" t="s">
        <v>145</v>
      </c>
      <c r="D2" s="177"/>
      <c r="E2" s="177"/>
      <c r="F2" s="177"/>
      <c r="G2" s="57" t="s">
        <v>146</v>
      </c>
      <c r="H2" s="57" t="s">
        <v>146</v>
      </c>
      <c r="I2" s="57" t="s">
        <v>146</v>
      </c>
      <c r="J2" s="57" t="s">
        <v>146</v>
      </c>
      <c r="K2" s="57" t="s">
        <v>146</v>
      </c>
      <c r="L2" s="57" t="s">
        <v>146</v>
      </c>
      <c r="M2" s="57" t="s">
        <v>146</v>
      </c>
      <c r="N2" s="57" t="s">
        <v>146</v>
      </c>
      <c r="O2" s="57" t="s">
        <v>201</v>
      </c>
      <c r="P2" s="57" t="s">
        <v>201</v>
      </c>
      <c r="Q2" s="57" t="s">
        <v>201</v>
      </c>
      <c r="R2" s="57" t="s">
        <v>201</v>
      </c>
      <c r="S2" s="57" t="s">
        <v>201</v>
      </c>
      <c r="T2" s="57" t="s">
        <v>201</v>
      </c>
      <c r="U2" s="57" t="s">
        <v>201</v>
      </c>
      <c r="V2" s="57" t="s">
        <v>201</v>
      </c>
      <c r="W2" s="57" t="s">
        <v>212</v>
      </c>
      <c r="X2" s="57" t="s">
        <v>212</v>
      </c>
      <c r="Y2" s="57" t="s">
        <v>212</v>
      </c>
      <c r="Z2" s="57" t="s">
        <v>212</v>
      </c>
      <c r="AA2" s="57" t="s">
        <v>212</v>
      </c>
      <c r="AB2" s="57" t="s">
        <v>212</v>
      </c>
      <c r="AC2" s="57" t="s">
        <v>212</v>
      </c>
      <c r="AD2" s="57" t="s">
        <v>212</v>
      </c>
      <c r="AE2" s="57" t="s">
        <v>212</v>
      </c>
      <c r="AF2" s="57" t="s">
        <v>212</v>
      </c>
      <c r="AG2" s="57" t="s">
        <v>212</v>
      </c>
      <c r="AH2" s="57" t="s">
        <v>212</v>
      </c>
      <c r="AI2" s="57" t="s">
        <v>212</v>
      </c>
      <c r="AJ2" s="57" t="s">
        <v>212</v>
      </c>
      <c r="AK2" s="57" t="s">
        <v>212</v>
      </c>
      <c r="AL2" s="57" t="s">
        <v>212</v>
      </c>
      <c r="AM2" s="130" t="s">
        <v>231</v>
      </c>
      <c r="AN2" s="130" t="s">
        <v>231</v>
      </c>
      <c r="AO2" s="130" t="s">
        <v>231</v>
      </c>
      <c r="AP2" s="130" t="s">
        <v>231</v>
      </c>
      <c r="AQ2" s="130" t="s">
        <v>231</v>
      </c>
      <c r="AR2" s="130" t="s">
        <v>231</v>
      </c>
      <c r="AS2" s="130" t="s">
        <v>231</v>
      </c>
      <c r="AT2" s="130" t="s">
        <v>231</v>
      </c>
      <c r="AU2" s="130" t="s">
        <v>242</v>
      </c>
      <c r="AV2" s="130" t="s">
        <v>242</v>
      </c>
      <c r="AW2" s="130" t="s">
        <v>242</v>
      </c>
      <c r="AX2" s="130" t="s">
        <v>242</v>
      </c>
      <c r="AY2" s="130" t="s">
        <v>242</v>
      </c>
      <c r="AZ2" s="130" t="s">
        <v>242</v>
      </c>
      <c r="BA2" s="130" t="s">
        <v>242</v>
      </c>
      <c r="BB2" s="130" t="s">
        <v>242</v>
      </c>
      <c r="BC2" s="130" t="s">
        <v>252</v>
      </c>
      <c r="BD2" s="130" t="s">
        <v>252</v>
      </c>
      <c r="BE2" s="130" t="s">
        <v>252</v>
      </c>
      <c r="BF2" s="130" t="s">
        <v>252</v>
      </c>
      <c r="BG2" s="130" t="s">
        <v>252</v>
      </c>
      <c r="BH2" s="130" t="s">
        <v>252</v>
      </c>
      <c r="BI2" s="130" t="s">
        <v>252</v>
      </c>
      <c r="BJ2" s="130" t="s">
        <v>252</v>
      </c>
    </row>
    <row r="3" spans="1:62" s="55" customFormat="1" x14ac:dyDescent="0.2">
      <c r="A3" s="58" t="s">
        <v>147</v>
      </c>
      <c r="B3" s="59"/>
      <c r="C3" s="178" t="s">
        <v>148</v>
      </c>
      <c r="D3" s="178"/>
      <c r="E3" s="178"/>
      <c r="F3" s="178"/>
      <c r="G3" s="60" t="s">
        <v>149</v>
      </c>
      <c r="H3" s="60" t="s">
        <v>150</v>
      </c>
      <c r="I3" s="60" t="s">
        <v>151</v>
      </c>
      <c r="J3" s="60" t="s">
        <v>152</v>
      </c>
      <c r="K3" s="60" t="s">
        <v>153</v>
      </c>
      <c r="L3" s="60" t="s">
        <v>154</v>
      </c>
      <c r="M3" s="60" t="s">
        <v>155</v>
      </c>
      <c r="N3" s="60" t="s">
        <v>156</v>
      </c>
      <c r="O3" s="60" t="s">
        <v>202</v>
      </c>
      <c r="P3" s="60" t="s">
        <v>203</v>
      </c>
      <c r="Q3" s="60" t="s">
        <v>204</v>
      </c>
      <c r="R3" s="60" t="s">
        <v>205</v>
      </c>
      <c r="S3" s="60" t="s">
        <v>206</v>
      </c>
      <c r="T3" s="60" t="s">
        <v>207</v>
      </c>
      <c r="U3" s="60" t="s">
        <v>208</v>
      </c>
      <c r="V3" s="60" t="s">
        <v>209</v>
      </c>
      <c r="W3" s="60" t="s">
        <v>213</v>
      </c>
      <c r="X3" s="60" t="s">
        <v>214</v>
      </c>
      <c r="Y3" s="60" t="s">
        <v>215</v>
      </c>
      <c r="Z3" s="60" t="s">
        <v>216</v>
      </c>
      <c r="AA3" s="60" t="s">
        <v>217</v>
      </c>
      <c r="AB3" s="60" t="s">
        <v>218</v>
      </c>
      <c r="AC3" s="60" t="s">
        <v>219</v>
      </c>
      <c r="AD3" s="60" t="s">
        <v>220</v>
      </c>
      <c r="AE3" s="60" t="s">
        <v>221</v>
      </c>
      <c r="AF3" s="60" t="s">
        <v>222</v>
      </c>
      <c r="AG3" s="60" t="s">
        <v>223</v>
      </c>
      <c r="AH3" s="60" t="s">
        <v>224</v>
      </c>
      <c r="AI3" s="60" t="s">
        <v>225</v>
      </c>
      <c r="AJ3" s="60" t="s">
        <v>226</v>
      </c>
      <c r="AK3" s="60" t="s">
        <v>227</v>
      </c>
      <c r="AL3" s="60" t="s">
        <v>228</v>
      </c>
      <c r="AM3" s="129" t="s">
        <v>232</v>
      </c>
      <c r="AN3" s="129" t="s">
        <v>233</v>
      </c>
      <c r="AO3" s="129" t="s">
        <v>234</v>
      </c>
      <c r="AP3" s="129" t="s">
        <v>235</v>
      </c>
      <c r="AQ3" s="129" t="s">
        <v>236</v>
      </c>
      <c r="AR3" s="129" t="s">
        <v>237</v>
      </c>
      <c r="AS3" s="129" t="s">
        <v>238</v>
      </c>
      <c r="AT3" s="129" t="s">
        <v>239</v>
      </c>
      <c r="AU3" s="129" t="s">
        <v>243</v>
      </c>
      <c r="AV3" s="129" t="s">
        <v>244</v>
      </c>
      <c r="AW3" s="129" t="s">
        <v>245</v>
      </c>
      <c r="AX3" s="129" t="s">
        <v>246</v>
      </c>
      <c r="AY3" s="129" t="s">
        <v>247</v>
      </c>
      <c r="AZ3" s="129" t="s">
        <v>248</v>
      </c>
      <c r="BA3" s="129" t="s">
        <v>249</v>
      </c>
      <c r="BB3" s="129" t="s">
        <v>250</v>
      </c>
      <c r="BC3" s="129" t="s">
        <v>253</v>
      </c>
      <c r="BD3" s="129" t="s">
        <v>254</v>
      </c>
      <c r="BE3" s="129" t="s">
        <v>255</v>
      </c>
      <c r="BF3" s="129" t="s">
        <v>256</v>
      </c>
      <c r="BG3" s="129" t="s">
        <v>257</v>
      </c>
      <c r="BH3" s="129" t="s">
        <v>258</v>
      </c>
      <c r="BI3" s="129" t="s">
        <v>259</v>
      </c>
      <c r="BJ3" s="129" t="s">
        <v>260</v>
      </c>
    </row>
    <row r="4" spans="1:62" s="55" customFormat="1" ht="33.75" x14ac:dyDescent="0.2">
      <c r="A4" s="58" t="s">
        <v>157</v>
      </c>
      <c r="B4" s="59"/>
      <c r="C4" s="174" t="s">
        <v>158</v>
      </c>
      <c r="D4" s="174"/>
      <c r="E4" s="174"/>
      <c r="F4" s="174"/>
      <c r="G4" s="61" t="s">
        <v>16</v>
      </c>
      <c r="H4" s="61" t="s">
        <v>1</v>
      </c>
      <c r="I4" s="61" t="s">
        <v>2</v>
      </c>
      <c r="J4" s="61" t="s">
        <v>3</v>
      </c>
      <c r="K4" s="61" t="s">
        <v>4</v>
      </c>
      <c r="L4" s="61" t="s">
        <v>5</v>
      </c>
      <c r="M4" s="61" t="s">
        <v>6</v>
      </c>
      <c r="N4" s="61" t="s">
        <v>127</v>
      </c>
      <c r="O4" s="61" t="s">
        <v>1</v>
      </c>
      <c r="P4" s="61" t="s">
        <v>2</v>
      </c>
      <c r="Q4" s="61" t="s">
        <v>3</v>
      </c>
      <c r="R4" s="61" t="s">
        <v>4</v>
      </c>
      <c r="S4" s="61" t="s">
        <v>5</v>
      </c>
      <c r="T4" s="61" t="s">
        <v>6</v>
      </c>
      <c r="U4" s="61" t="s">
        <v>16</v>
      </c>
      <c r="V4" s="61" t="s">
        <v>210</v>
      </c>
      <c r="W4" s="61" t="s">
        <v>16</v>
      </c>
      <c r="X4" s="61" t="s">
        <v>16</v>
      </c>
      <c r="Y4" s="61" t="s">
        <v>1</v>
      </c>
      <c r="Z4" s="61" t="s">
        <v>1</v>
      </c>
      <c r="AA4" s="61" t="s">
        <v>2</v>
      </c>
      <c r="AB4" s="61" t="s">
        <v>2</v>
      </c>
      <c r="AC4" s="61" t="s">
        <v>3</v>
      </c>
      <c r="AD4" s="61" t="s">
        <v>3</v>
      </c>
      <c r="AE4" s="61" t="s">
        <v>4</v>
      </c>
      <c r="AF4" s="61" t="s">
        <v>4</v>
      </c>
      <c r="AG4" s="61" t="s">
        <v>5</v>
      </c>
      <c r="AH4" s="61" t="s">
        <v>5</v>
      </c>
      <c r="AI4" s="61" t="s">
        <v>6</v>
      </c>
      <c r="AJ4" s="61" t="s">
        <v>6</v>
      </c>
      <c r="AK4" s="61" t="s">
        <v>127</v>
      </c>
      <c r="AL4" s="61" t="s">
        <v>127</v>
      </c>
      <c r="AM4" s="131" t="s">
        <v>16</v>
      </c>
      <c r="AN4" s="131" t="s">
        <v>1</v>
      </c>
      <c r="AO4" s="131" t="s">
        <v>2</v>
      </c>
      <c r="AP4" s="131" t="s">
        <v>3</v>
      </c>
      <c r="AQ4" s="131" t="s">
        <v>4</v>
      </c>
      <c r="AR4" s="131" t="s">
        <v>5</v>
      </c>
      <c r="AS4" s="131" t="s">
        <v>6</v>
      </c>
      <c r="AT4" s="131" t="s">
        <v>127</v>
      </c>
      <c r="AU4" s="131" t="s">
        <v>16</v>
      </c>
      <c r="AV4" s="131" t="s">
        <v>1</v>
      </c>
      <c r="AW4" s="131" t="s">
        <v>2</v>
      </c>
      <c r="AX4" s="131" t="s">
        <v>3</v>
      </c>
      <c r="AY4" s="131" t="s">
        <v>4</v>
      </c>
      <c r="AZ4" s="131" t="s">
        <v>5</v>
      </c>
      <c r="BA4" s="131" t="s">
        <v>6</v>
      </c>
      <c r="BB4" s="131" t="s">
        <v>127</v>
      </c>
      <c r="BC4" s="131" t="s">
        <v>16</v>
      </c>
      <c r="BD4" s="131" t="s">
        <v>1</v>
      </c>
      <c r="BE4" s="131" t="s">
        <v>2</v>
      </c>
      <c r="BF4" s="131" t="s">
        <v>3</v>
      </c>
      <c r="BG4" s="131" t="s">
        <v>4</v>
      </c>
      <c r="BH4" s="131" t="s">
        <v>5</v>
      </c>
      <c r="BI4" s="131" t="s">
        <v>6</v>
      </c>
      <c r="BJ4" s="131" t="s">
        <v>127</v>
      </c>
    </row>
    <row r="5" spans="1:62" s="55" customFormat="1" ht="33.75" x14ac:dyDescent="0.2">
      <c r="A5" s="59"/>
      <c r="B5" s="59"/>
      <c r="C5" s="174" t="s">
        <v>159</v>
      </c>
      <c r="D5" s="174"/>
      <c r="E5" s="174"/>
      <c r="F5" s="174"/>
      <c r="G5" s="61" t="s">
        <v>16</v>
      </c>
      <c r="H5" s="61" t="s">
        <v>1</v>
      </c>
      <c r="I5" s="61" t="s">
        <v>2</v>
      </c>
      <c r="J5" s="61" t="s">
        <v>3</v>
      </c>
      <c r="K5" s="61" t="s">
        <v>4</v>
      </c>
      <c r="L5" s="61" t="s">
        <v>5</v>
      </c>
      <c r="M5" s="61" t="s">
        <v>6</v>
      </c>
      <c r="N5" s="61" t="s">
        <v>127</v>
      </c>
      <c r="O5" s="61" t="s">
        <v>16</v>
      </c>
      <c r="P5" s="61" t="s">
        <v>1</v>
      </c>
      <c r="Q5" s="61" t="s">
        <v>2</v>
      </c>
      <c r="R5" s="61" t="s">
        <v>3</v>
      </c>
      <c r="S5" s="61" t="s">
        <v>4</v>
      </c>
      <c r="T5" s="61" t="s">
        <v>5</v>
      </c>
      <c r="U5" s="61" t="s">
        <v>6</v>
      </c>
      <c r="V5" s="61" t="s">
        <v>127</v>
      </c>
      <c r="W5" s="61" t="s">
        <v>16</v>
      </c>
      <c r="X5" s="61" t="s">
        <v>16</v>
      </c>
      <c r="Y5" s="61" t="s">
        <v>1</v>
      </c>
      <c r="Z5" s="61" t="s">
        <v>1</v>
      </c>
      <c r="AA5" s="61" t="s">
        <v>2</v>
      </c>
      <c r="AB5" s="61" t="s">
        <v>2</v>
      </c>
      <c r="AC5" s="61" t="s">
        <v>3</v>
      </c>
      <c r="AD5" s="61" t="s">
        <v>3</v>
      </c>
      <c r="AE5" s="61" t="s">
        <v>4</v>
      </c>
      <c r="AF5" s="61" t="s">
        <v>4</v>
      </c>
      <c r="AG5" s="61" t="s">
        <v>5</v>
      </c>
      <c r="AH5" s="61" t="s">
        <v>5</v>
      </c>
      <c r="AI5" s="61" t="s">
        <v>6</v>
      </c>
      <c r="AJ5" s="61" t="s">
        <v>6</v>
      </c>
      <c r="AK5" s="61" t="s">
        <v>127</v>
      </c>
      <c r="AL5" s="61" t="s">
        <v>127</v>
      </c>
      <c r="AM5" s="131" t="s">
        <v>16</v>
      </c>
      <c r="AN5" s="131" t="s">
        <v>1</v>
      </c>
      <c r="AO5" s="131" t="s">
        <v>2</v>
      </c>
      <c r="AP5" s="131" t="s">
        <v>3</v>
      </c>
      <c r="AQ5" s="131" t="s">
        <v>4</v>
      </c>
      <c r="AR5" s="131" t="s">
        <v>5</v>
      </c>
      <c r="AS5" s="131" t="s">
        <v>6</v>
      </c>
      <c r="AT5" s="131" t="s">
        <v>127</v>
      </c>
      <c r="AU5" s="131" t="s">
        <v>16</v>
      </c>
      <c r="AV5" s="131" t="s">
        <v>1</v>
      </c>
      <c r="AW5" s="131" t="s">
        <v>2</v>
      </c>
      <c r="AX5" s="131" t="s">
        <v>3</v>
      </c>
      <c r="AY5" s="131" t="s">
        <v>4</v>
      </c>
      <c r="AZ5" s="131" t="s">
        <v>5</v>
      </c>
      <c r="BA5" s="131" t="s">
        <v>6</v>
      </c>
      <c r="BB5" s="131" t="s">
        <v>127</v>
      </c>
      <c r="BC5" s="131" t="s">
        <v>16</v>
      </c>
      <c r="BD5" s="131" t="s">
        <v>1</v>
      </c>
      <c r="BE5" s="131" t="s">
        <v>2</v>
      </c>
      <c r="BF5" s="131" t="s">
        <v>3</v>
      </c>
      <c r="BG5" s="131" t="s">
        <v>4</v>
      </c>
      <c r="BH5" s="131" t="s">
        <v>5</v>
      </c>
      <c r="BI5" s="131" t="s">
        <v>6</v>
      </c>
      <c r="BJ5" s="131" t="s">
        <v>127</v>
      </c>
    </row>
    <row r="6" spans="1:62" s="55" customFormat="1" ht="22.5" x14ac:dyDescent="0.2">
      <c r="A6" s="59"/>
      <c r="B6" s="59"/>
      <c r="C6" s="174" t="s">
        <v>160</v>
      </c>
      <c r="D6" s="174"/>
      <c r="E6" s="174"/>
      <c r="F6" s="174"/>
      <c r="G6" s="61" t="s">
        <v>161</v>
      </c>
      <c r="H6" s="61" t="s">
        <v>161</v>
      </c>
      <c r="I6" s="61" t="s">
        <v>161</v>
      </c>
      <c r="J6" s="61" t="s">
        <v>161</v>
      </c>
      <c r="K6" s="61" t="s">
        <v>161</v>
      </c>
      <c r="L6" s="61" t="s">
        <v>161</v>
      </c>
      <c r="M6" s="61" t="s">
        <v>161</v>
      </c>
      <c r="N6" s="61" t="s">
        <v>161</v>
      </c>
      <c r="O6" s="61" t="s">
        <v>161</v>
      </c>
      <c r="P6" s="61" t="s">
        <v>161</v>
      </c>
      <c r="Q6" s="61" t="s">
        <v>161</v>
      </c>
      <c r="R6" s="61" t="s">
        <v>161</v>
      </c>
      <c r="S6" s="61" t="s">
        <v>161</v>
      </c>
      <c r="T6" s="61" t="s">
        <v>161</v>
      </c>
      <c r="U6" s="61" t="s">
        <v>161</v>
      </c>
      <c r="V6" s="61" t="s">
        <v>161</v>
      </c>
      <c r="W6" s="61" t="s">
        <v>161</v>
      </c>
      <c r="X6" s="61" t="s">
        <v>161</v>
      </c>
      <c r="Y6" s="61" t="s">
        <v>161</v>
      </c>
      <c r="Z6" s="61" t="s">
        <v>161</v>
      </c>
      <c r="AA6" s="61" t="s">
        <v>161</v>
      </c>
      <c r="AB6" s="61" t="s">
        <v>161</v>
      </c>
      <c r="AC6" s="61" t="s">
        <v>161</v>
      </c>
      <c r="AD6" s="61" t="s">
        <v>161</v>
      </c>
      <c r="AE6" s="61" t="s">
        <v>161</v>
      </c>
      <c r="AF6" s="61" t="s">
        <v>161</v>
      </c>
      <c r="AG6" s="61" t="s">
        <v>161</v>
      </c>
      <c r="AH6" s="61" t="s">
        <v>161</v>
      </c>
      <c r="AI6" s="61" t="s">
        <v>161</v>
      </c>
      <c r="AJ6" s="61" t="s">
        <v>161</v>
      </c>
      <c r="AK6" s="61" t="s">
        <v>161</v>
      </c>
      <c r="AL6" s="61" t="s">
        <v>161</v>
      </c>
      <c r="AM6" s="131" t="s">
        <v>161</v>
      </c>
      <c r="AN6" s="131" t="s">
        <v>161</v>
      </c>
      <c r="AO6" s="131" t="s">
        <v>161</v>
      </c>
      <c r="AP6" s="131" t="s">
        <v>161</v>
      </c>
      <c r="AQ6" s="131" t="s">
        <v>161</v>
      </c>
      <c r="AR6" s="131" t="s">
        <v>161</v>
      </c>
      <c r="AS6" s="131" t="s">
        <v>161</v>
      </c>
      <c r="AT6" s="131" t="s">
        <v>161</v>
      </c>
      <c r="AU6" s="131" t="s">
        <v>161</v>
      </c>
      <c r="AV6" s="131" t="s">
        <v>161</v>
      </c>
      <c r="AW6" s="131" t="s">
        <v>161</v>
      </c>
      <c r="AX6" s="131" t="s">
        <v>161</v>
      </c>
      <c r="AY6" s="131" t="s">
        <v>161</v>
      </c>
      <c r="AZ6" s="131" t="s">
        <v>161</v>
      </c>
      <c r="BA6" s="131" t="s">
        <v>161</v>
      </c>
      <c r="BB6" s="131" t="s">
        <v>161</v>
      </c>
      <c r="BC6" s="131" t="s">
        <v>161</v>
      </c>
      <c r="BD6" s="131" t="s">
        <v>161</v>
      </c>
      <c r="BE6" s="131" t="s">
        <v>161</v>
      </c>
      <c r="BF6" s="131" t="s">
        <v>161</v>
      </c>
      <c r="BG6" s="131" t="s">
        <v>161</v>
      </c>
      <c r="BH6" s="131" t="s">
        <v>161</v>
      </c>
      <c r="BI6" s="131" t="s">
        <v>161</v>
      </c>
      <c r="BJ6" s="131" t="s">
        <v>161</v>
      </c>
    </row>
    <row r="7" spans="1:62" s="55" customFormat="1" x14ac:dyDescent="0.2">
      <c r="A7" s="59"/>
      <c r="B7" s="59"/>
      <c r="C7" s="174" t="s">
        <v>162</v>
      </c>
      <c r="D7" s="174"/>
      <c r="E7" s="174"/>
      <c r="F7" s="174"/>
      <c r="G7" s="61" t="s">
        <v>163</v>
      </c>
      <c r="H7" s="61" t="s">
        <v>163</v>
      </c>
      <c r="I7" s="61" t="s">
        <v>163</v>
      </c>
      <c r="J7" s="61" t="s">
        <v>163</v>
      </c>
      <c r="K7" s="61" t="s">
        <v>163</v>
      </c>
      <c r="L7" s="61" t="s">
        <v>163</v>
      </c>
      <c r="M7" s="61" t="s">
        <v>163</v>
      </c>
      <c r="N7" s="61" t="s">
        <v>163</v>
      </c>
      <c r="O7" s="61" t="s">
        <v>163</v>
      </c>
      <c r="P7" s="61" t="s">
        <v>163</v>
      </c>
      <c r="Q7" s="61" t="s">
        <v>163</v>
      </c>
      <c r="R7" s="61" t="s">
        <v>163</v>
      </c>
      <c r="S7" s="61" t="s">
        <v>163</v>
      </c>
      <c r="T7" s="61" t="s">
        <v>163</v>
      </c>
      <c r="U7" s="61" t="s">
        <v>163</v>
      </c>
      <c r="V7" s="61" t="s">
        <v>163</v>
      </c>
      <c r="W7" s="61" t="s">
        <v>163</v>
      </c>
      <c r="X7" s="61" t="s">
        <v>163</v>
      </c>
      <c r="Y7" s="61" t="s">
        <v>163</v>
      </c>
      <c r="Z7" s="61" t="s">
        <v>163</v>
      </c>
      <c r="AA7" s="61" t="s">
        <v>163</v>
      </c>
      <c r="AB7" s="61" t="s">
        <v>163</v>
      </c>
      <c r="AC7" s="61" t="s">
        <v>163</v>
      </c>
      <c r="AD7" s="61" t="s">
        <v>163</v>
      </c>
      <c r="AE7" s="61" t="s">
        <v>163</v>
      </c>
      <c r="AF7" s="61" t="s">
        <v>163</v>
      </c>
      <c r="AG7" s="61" t="s">
        <v>163</v>
      </c>
      <c r="AH7" s="61" t="s">
        <v>163</v>
      </c>
      <c r="AI7" s="61" t="s">
        <v>163</v>
      </c>
      <c r="AJ7" s="61" t="s">
        <v>163</v>
      </c>
      <c r="AK7" s="61" t="s">
        <v>163</v>
      </c>
      <c r="AL7" s="61" t="s">
        <v>163</v>
      </c>
      <c r="AM7" s="131" t="s">
        <v>163</v>
      </c>
      <c r="AN7" s="131" t="s">
        <v>163</v>
      </c>
      <c r="AO7" s="131" t="s">
        <v>163</v>
      </c>
      <c r="AP7" s="131" t="s">
        <v>163</v>
      </c>
      <c r="AQ7" s="131" t="s">
        <v>163</v>
      </c>
      <c r="AR7" s="131" t="s">
        <v>163</v>
      </c>
      <c r="AS7" s="131" t="s">
        <v>163</v>
      </c>
      <c r="AT7" s="131" t="s">
        <v>163</v>
      </c>
      <c r="AU7" s="131" t="s">
        <v>163</v>
      </c>
      <c r="AV7" s="131" t="s">
        <v>163</v>
      </c>
      <c r="AW7" s="131" t="s">
        <v>163</v>
      </c>
      <c r="AX7" s="131" t="s">
        <v>163</v>
      </c>
      <c r="AY7" s="131" t="s">
        <v>163</v>
      </c>
      <c r="AZ7" s="131" t="s">
        <v>163</v>
      </c>
      <c r="BA7" s="131" t="s">
        <v>163</v>
      </c>
      <c r="BB7" s="131" t="s">
        <v>163</v>
      </c>
      <c r="BC7" s="131" t="s">
        <v>163</v>
      </c>
      <c r="BD7" s="131" t="s">
        <v>163</v>
      </c>
      <c r="BE7" s="131" t="s">
        <v>163</v>
      </c>
      <c r="BF7" s="131" t="s">
        <v>163</v>
      </c>
      <c r="BG7" s="131" t="s">
        <v>163</v>
      </c>
      <c r="BH7" s="131" t="s">
        <v>163</v>
      </c>
      <c r="BI7" s="131" t="s">
        <v>163</v>
      </c>
      <c r="BJ7" s="131" t="s">
        <v>163</v>
      </c>
    </row>
    <row r="8" spans="1:62" s="55" customFormat="1" x14ac:dyDescent="0.2">
      <c r="A8" s="59"/>
      <c r="B8" s="59"/>
      <c r="C8" s="174" t="s">
        <v>164</v>
      </c>
      <c r="D8" s="174"/>
      <c r="E8" s="174"/>
      <c r="F8" s="174"/>
      <c r="G8" s="61" t="s">
        <v>165</v>
      </c>
      <c r="H8" s="61" t="s">
        <v>165</v>
      </c>
      <c r="I8" s="61" t="s">
        <v>165</v>
      </c>
      <c r="J8" s="61" t="s">
        <v>165</v>
      </c>
      <c r="K8" s="61" t="s">
        <v>165</v>
      </c>
      <c r="L8" s="61" t="s">
        <v>165</v>
      </c>
      <c r="M8" s="61" t="s">
        <v>165</v>
      </c>
      <c r="N8" s="61" t="s">
        <v>165</v>
      </c>
      <c r="O8" s="61" t="s">
        <v>165</v>
      </c>
      <c r="P8" s="61" t="s">
        <v>165</v>
      </c>
      <c r="Q8" s="61" t="s">
        <v>165</v>
      </c>
      <c r="R8" s="61" t="s">
        <v>165</v>
      </c>
      <c r="S8" s="61" t="s">
        <v>165</v>
      </c>
      <c r="T8" s="61" t="s">
        <v>165</v>
      </c>
      <c r="U8" s="61" t="s">
        <v>165</v>
      </c>
      <c r="V8" s="61" t="s">
        <v>165</v>
      </c>
      <c r="W8" s="61" t="s">
        <v>165</v>
      </c>
      <c r="X8" s="61" t="s">
        <v>165</v>
      </c>
      <c r="Y8" s="61" t="s">
        <v>165</v>
      </c>
      <c r="Z8" s="61" t="s">
        <v>165</v>
      </c>
      <c r="AA8" s="61" t="s">
        <v>165</v>
      </c>
      <c r="AB8" s="61" t="s">
        <v>165</v>
      </c>
      <c r="AC8" s="61" t="s">
        <v>165</v>
      </c>
      <c r="AD8" s="61" t="s">
        <v>165</v>
      </c>
      <c r="AE8" s="61" t="s">
        <v>165</v>
      </c>
      <c r="AF8" s="61" t="s">
        <v>165</v>
      </c>
      <c r="AG8" s="61" t="s">
        <v>165</v>
      </c>
      <c r="AH8" s="61" t="s">
        <v>165</v>
      </c>
      <c r="AI8" s="61" t="s">
        <v>165</v>
      </c>
      <c r="AJ8" s="61" t="s">
        <v>165</v>
      </c>
      <c r="AK8" s="61" t="s">
        <v>165</v>
      </c>
      <c r="AL8" s="61" t="s">
        <v>165</v>
      </c>
      <c r="AM8" s="131" t="s">
        <v>165</v>
      </c>
      <c r="AN8" s="131" t="s">
        <v>165</v>
      </c>
      <c r="AO8" s="131" t="s">
        <v>165</v>
      </c>
      <c r="AP8" s="131" t="s">
        <v>165</v>
      </c>
      <c r="AQ8" s="131" t="s">
        <v>165</v>
      </c>
      <c r="AR8" s="131" t="s">
        <v>165</v>
      </c>
      <c r="AS8" s="131" t="s">
        <v>165</v>
      </c>
      <c r="AT8" s="131" t="s">
        <v>165</v>
      </c>
      <c r="AU8" s="131" t="s">
        <v>165</v>
      </c>
      <c r="AV8" s="131" t="s">
        <v>165</v>
      </c>
      <c r="AW8" s="131" t="s">
        <v>165</v>
      </c>
      <c r="AX8" s="131" t="s">
        <v>165</v>
      </c>
      <c r="AY8" s="131" t="s">
        <v>165</v>
      </c>
      <c r="AZ8" s="131" t="s">
        <v>165</v>
      </c>
      <c r="BA8" s="131" t="s">
        <v>165</v>
      </c>
      <c r="BB8" s="131" t="s">
        <v>165</v>
      </c>
      <c r="BC8" s="131" t="s">
        <v>165</v>
      </c>
      <c r="BD8" s="131" t="s">
        <v>165</v>
      </c>
      <c r="BE8" s="131" t="s">
        <v>165</v>
      </c>
      <c r="BF8" s="131" t="s">
        <v>165</v>
      </c>
      <c r="BG8" s="131" t="s">
        <v>165</v>
      </c>
      <c r="BH8" s="131" t="s">
        <v>165</v>
      </c>
      <c r="BI8" s="131" t="s">
        <v>165</v>
      </c>
      <c r="BJ8" s="131" t="s">
        <v>165</v>
      </c>
    </row>
    <row r="9" spans="1:62" s="55" customFormat="1" x14ac:dyDescent="0.2">
      <c r="A9" s="59"/>
      <c r="B9" s="59"/>
      <c r="C9" s="174" t="s">
        <v>166</v>
      </c>
      <c r="D9" s="174"/>
      <c r="E9" s="174"/>
      <c r="F9" s="174"/>
      <c r="G9" s="126">
        <v>45950</v>
      </c>
      <c r="H9" s="126">
        <v>45950</v>
      </c>
      <c r="I9" s="126">
        <v>45950</v>
      </c>
      <c r="J9" s="126">
        <v>45950</v>
      </c>
      <c r="K9" s="126">
        <v>45950</v>
      </c>
      <c r="L9" s="126">
        <v>45950</v>
      </c>
      <c r="M9" s="126">
        <v>45950</v>
      </c>
      <c r="N9" s="126">
        <v>45950</v>
      </c>
      <c r="O9" s="127">
        <v>45964</v>
      </c>
      <c r="P9" s="127">
        <v>45964</v>
      </c>
      <c r="Q9" s="127">
        <v>45964</v>
      </c>
      <c r="R9" s="127">
        <v>45964</v>
      </c>
      <c r="S9" s="127">
        <v>45964</v>
      </c>
      <c r="T9" s="127">
        <v>45964</v>
      </c>
      <c r="U9" s="127">
        <v>45964</v>
      </c>
      <c r="V9" s="127">
        <v>45964</v>
      </c>
      <c r="W9" s="126">
        <v>45979</v>
      </c>
      <c r="X9" s="126">
        <v>45979</v>
      </c>
      <c r="Y9" s="126">
        <v>45979</v>
      </c>
      <c r="Z9" s="126">
        <v>45979</v>
      </c>
      <c r="AA9" s="126">
        <v>45979</v>
      </c>
      <c r="AB9" s="126">
        <v>45979</v>
      </c>
      <c r="AC9" s="126">
        <v>45979</v>
      </c>
      <c r="AD9" s="126">
        <v>45979</v>
      </c>
      <c r="AE9" s="126">
        <v>45979</v>
      </c>
      <c r="AF9" s="126">
        <v>45979</v>
      </c>
      <c r="AG9" s="126">
        <v>45979</v>
      </c>
      <c r="AH9" s="126">
        <v>45979</v>
      </c>
      <c r="AI9" s="126">
        <v>45979</v>
      </c>
      <c r="AJ9" s="126">
        <v>45979</v>
      </c>
      <c r="AK9" s="126">
        <v>45979</v>
      </c>
      <c r="AL9" s="126">
        <v>45979</v>
      </c>
      <c r="AM9" s="128">
        <v>45992</v>
      </c>
      <c r="AN9" s="128">
        <v>45992</v>
      </c>
      <c r="AO9" s="128">
        <v>45992</v>
      </c>
      <c r="AP9" s="128">
        <v>45992</v>
      </c>
      <c r="AQ9" s="128">
        <v>45992</v>
      </c>
      <c r="AR9" s="128">
        <v>45992</v>
      </c>
      <c r="AS9" s="128">
        <v>45992</v>
      </c>
      <c r="AT9" s="128">
        <v>45992</v>
      </c>
      <c r="AU9" s="136">
        <v>46006</v>
      </c>
      <c r="AV9" s="136">
        <v>46006</v>
      </c>
      <c r="AW9" s="136">
        <v>46006</v>
      </c>
      <c r="AX9" s="136">
        <v>46006</v>
      </c>
      <c r="AY9" s="136">
        <v>46006</v>
      </c>
      <c r="AZ9" s="136">
        <v>46006</v>
      </c>
      <c r="BA9" s="136">
        <v>46006</v>
      </c>
      <c r="BB9" s="136">
        <v>46006</v>
      </c>
      <c r="BC9" s="128">
        <v>46027</v>
      </c>
      <c r="BD9" s="128">
        <v>46027</v>
      </c>
      <c r="BE9" s="128">
        <v>46027</v>
      </c>
      <c r="BF9" s="128">
        <v>46027</v>
      </c>
      <c r="BG9" s="128">
        <v>46027</v>
      </c>
      <c r="BH9" s="128">
        <v>46027</v>
      </c>
      <c r="BI9" s="128">
        <v>46027</v>
      </c>
      <c r="BJ9" s="128">
        <v>46027</v>
      </c>
    </row>
    <row r="10" spans="1:62" s="55" customFormat="1" x14ac:dyDescent="0.2">
      <c r="A10" s="59"/>
      <c r="B10" s="59"/>
      <c r="C10" s="174" t="s">
        <v>167</v>
      </c>
      <c r="D10" s="174"/>
      <c r="E10" s="174"/>
      <c r="F10" s="174"/>
      <c r="G10" s="62">
        <v>800</v>
      </c>
      <c r="H10" s="62">
        <v>900</v>
      </c>
      <c r="I10" s="62">
        <v>930</v>
      </c>
      <c r="J10" s="62">
        <v>1000</v>
      </c>
      <c r="K10" s="62">
        <v>1030</v>
      </c>
      <c r="L10" s="62">
        <v>1100</v>
      </c>
      <c r="M10" s="62">
        <v>1130</v>
      </c>
      <c r="N10" s="62">
        <v>1200</v>
      </c>
      <c r="O10" s="62">
        <v>800</v>
      </c>
      <c r="P10" s="62">
        <v>830</v>
      </c>
      <c r="Q10" s="62">
        <v>900</v>
      </c>
      <c r="R10" s="62">
        <v>930</v>
      </c>
      <c r="S10" s="62">
        <v>1000</v>
      </c>
      <c r="T10" s="62">
        <v>1030</v>
      </c>
      <c r="U10" s="62">
        <v>1100</v>
      </c>
      <c r="V10" s="62">
        <v>1200</v>
      </c>
      <c r="W10" s="62">
        <v>800</v>
      </c>
      <c r="X10" s="62">
        <v>800</v>
      </c>
      <c r="Y10" s="62">
        <v>830</v>
      </c>
      <c r="Z10" s="62">
        <v>830</v>
      </c>
      <c r="AA10" s="62">
        <v>900</v>
      </c>
      <c r="AB10" s="62">
        <v>900</v>
      </c>
      <c r="AC10" s="62">
        <v>930</v>
      </c>
      <c r="AD10" s="62">
        <v>930</v>
      </c>
      <c r="AE10" s="62">
        <v>1000</v>
      </c>
      <c r="AF10" s="62">
        <v>1000</v>
      </c>
      <c r="AG10" s="62">
        <v>1030</v>
      </c>
      <c r="AH10" s="62">
        <v>1030</v>
      </c>
      <c r="AI10" s="62">
        <v>1100</v>
      </c>
      <c r="AJ10" s="62">
        <v>1100</v>
      </c>
      <c r="AK10" s="62">
        <v>1130</v>
      </c>
      <c r="AL10" s="62">
        <v>1130</v>
      </c>
      <c r="AM10" s="132">
        <v>800</v>
      </c>
      <c r="AN10" s="132">
        <v>830</v>
      </c>
      <c r="AO10" s="132">
        <v>900</v>
      </c>
      <c r="AP10" s="132">
        <v>930</v>
      </c>
      <c r="AQ10" s="132">
        <v>1000</v>
      </c>
      <c r="AR10" s="132">
        <v>1030</v>
      </c>
      <c r="AS10" s="132">
        <v>1100</v>
      </c>
      <c r="AT10" s="132">
        <v>1130</v>
      </c>
      <c r="AU10" s="132">
        <v>800</v>
      </c>
      <c r="AV10" s="132">
        <v>830</v>
      </c>
      <c r="AW10" s="132">
        <v>900</v>
      </c>
      <c r="AX10" s="132">
        <v>930</v>
      </c>
      <c r="AY10" s="132">
        <v>1000</v>
      </c>
      <c r="AZ10" s="132">
        <v>1030</v>
      </c>
      <c r="BA10" s="132">
        <v>1100</v>
      </c>
      <c r="BB10" s="132">
        <v>1130</v>
      </c>
      <c r="BC10" s="132">
        <v>800</v>
      </c>
      <c r="BD10" s="132">
        <v>830</v>
      </c>
      <c r="BE10" s="132">
        <v>900</v>
      </c>
      <c r="BF10" s="132">
        <v>930</v>
      </c>
      <c r="BG10" s="132">
        <v>1000</v>
      </c>
      <c r="BH10" s="132">
        <v>1030</v>
      </c>
      <c r="BI10" s="132">
        <v>1100</v>
      </c>
      <c r="BJ10" s="132">
        <v>1130</v>
      </c>
    </row>
    <row r="11" spans="1:62" s="55" customFormat="1" x14ac:dyDescent="0.2">
      <c r="A11" s="63" t="s">
        <v>168</v>
      </c>
      <c r="B11" s="63" t="s">
        <v>169</v>
      </c>
      <c r="C11" s="64" t="s">
        <v>170</v>
      </c>
      <c r="D11" s="64" t="s">
        <v>171</v>
      </c>
      <c r="E11" s="64" t="s">
        <v>172</v>
      </c>
      <c r="F11" s="64" t="s">
        <v>173</v>
      </c>
      <c r="G11" s="57" t="s">
        <v>165</v>
      </c>
      <c r="H11" s="57" t="s">
        <v>165</v>
      </c>
      <c r="I11" s="57" t="s">
        <v>165</v>
      </c>
      <c r="J11" s="57" t="s">
        <v>165</v>
      </c>
      <c r="K11" s="57" t="s">
        <v>165</v>
      </c>
      <c r="L11" s="57" t="s">
        <v>165</v>
      </c>
      <c r="M11" s="57" t="s">
        <v>165</v>
      </c>
      <c r="N11" s="57" t="s">
        <v>165</v>
      </c>
      <c r="O11" s="57" t="s">
        <v>165</v>
      </c>
      <c r="P11" s="57" t="s">
        <v>165</v>
      </c>
      <c r="Q11" s="57" t="s">
        <v>165</v>
      </c>
      <c r="R11" s="57" t="s">
        <v>165</v>
      </c>
      <c r="S11" s="57" t="s">
        <v>165</v>
      </c>
      <c r="T11" s="57" t="s">
        <v>165</v>
      </c>
      <c r="U11" s="57" t="s">
        <v>165</v>
      </c>
      <c r="V11" s="57" t="s">
        <v>165</v>
      </c>
      <c r="W11" s="57" t="s">
        <v>165</v>
      </c>
      <c r="X11" s="57" t="s">
        <v>165</v>
      </c>
      <c r="Y11" s="57" t="s">
        <v>165</v>
      </c>
      <c r="Z11" s="57" t="s">
        <v>165</v>
      </c>
      <c r="AA11" s="57" t="s">
        <v>165</v>
      </c>
      <c r="AB11" s="57" t="s">
        <v>165</v>
      </c>
      <c r="AC11" s="57" t="s">
        <v>165</v>
      </c>
      <c r="AD11" s="57" t="s">
        <v>165</v>
      </c>
      <c r="AE11" s="57" t="s">
        <v>165</v>
      </c>
      <c r="AF11" s="57" t="s">
        <v>165</v>
      </c>
      <c r="AG11" s="57" t="s">
        <v>165</v>
      </c>
      <c r="AH11" s="57" t="s">
        <v>165</v>
      </c>
      <c r="AI11" s="57" t="s">
        <v>165</v>
      </c>
      <c r="AJ11" s="57" t="s">
        <v>165</v>
      </c>
      <c r="AK11" s="57" t="s">
        <v>165</v>
      </c>
      <c r="AL11" s="57" t="s">
        <v>165</v>
      </c>
      <c r="AM11" s="130" t="s">
        <v>165</v>
      </c>
      <c r="AN11" s="130" t="s">
        <v>165</v>
      </c>
      <c r="AO11" s="130" t="s">
        <v>165</v>
      </c>
      <c r="AP11" s="130" t="s">
        <v>165</v>
      </c>
      <c r="AQ11" s="130" t="s">
        <v>165</v>
      </c>
      <c r="AR11" s="130" t="s">
        <v>165</v>
      </c>
      <c r="AS11" s="130" t="s">
        <v>165</v>
      </c>
      <c r="AT11" s="130" t="s">
        <v>165</v>
      </c>
      <c r="AU11" s="130" t="s">
        <v>165</v>
      </c>
      <c r="AV11" s="130" t="s">
        <v>165</v>
      </c>
      <c r="AW11" s="130" t="s">
        <v>165</v>
      </c>
      <c r="AX11" s="130" t="s">
        <v>165</v>
      </c>
      <c r="AY11" s="130" t="s">
        <v>165</v>
      </c>
      <c r="AZ11" s="130" t="s">
        <v>165</v>
      </c>
      <c r="BA11" s="130" t="s">
        <v>165</v>
      </c>
      <c r="BB11" s="130" t="s">
        <v>165</v>
      </c>
      <c r="BC11" s="130" t="s">
        <v>165</v>
      </c>
      <c r="BD11" s="130" t="s">
        <v>165</v>
      </c>
      <c r="BE11" s="130" t="s">
        <v>165</v>
      </c>
      <c r="BF11" s="130" t="s">
        <v>165</v>
      </c>
      <c r="BG11" s="130" t="s">
        <v>165</v>
      </c>
      <c r="BH11" s="130" t="s">
        <v>165</v>
      </c>
      <c r="BI11" s="130" t="s">
        <v>165</v>
      </c>
      <c r="BJ11" s="130" t="s">
        <v>165</v>
      </c>
    </row>
    <row r="12" spans="1:62" s="55" customFormat="1" x14ac:dyDescent="0.2">
      <c r="A12" s="65" t="s">
        <v>174</v>
      </c>
      <c r="B12" s="60" t="s">
        <v>165</v>
      </c>
      <c r="C12" s="60" t="s">
        <v>175</v>
      </c>
      <c r="D12" s="60" t="s">
        <v>176</v>
      </c>
      <c r="E12" s="60" t="s">
        <v>165</v>
      </c>
      <c r="F12" s="60" t="s">
        <v>177</v>
      </c>
      <c r="G12" s="66">
        <v>8.1</v>
      </c>
      <c r="H12" s="66">
        <v>8.1</v>
      </c>
      <c r="I12" s="66">
        <v>8.1999999999999993</v>
      </c>
      <c r="J12" s="66">
        <v>8.1999999999999993</v>
      </c>
      <c r="K12" s="66">
        <v>8.1999999999999993</v>
      </c>
      <c r="L12" s="66">
        <v>8.1</v>
      </c>
      <c r="M12" s="66">
        <v>8</v>
      </c>
      <c r="N12" s="66">
        <v>9.6999999999999993</v>
      </c>
      <c r="O12" s="66">
        <v>7.9</v>
      </c>
      <c r="P12" s="66">
        <v>7.8</v>
      </c>
      <c r="Q12" s="66">
        <v>7.8</v>
      </c>
      <c r="R12" s="66">
        <v>7.9</v>
      </c>
      <c r="S12" s="66">
        <v>8</v>
      </c>
      <c r="T12" s="66">
        <v>8</v>
      </c>
      <c r="U12" s="66">
        <v>8.1</v>
      </c>
      <c r="V12" s="66">
        <v>8.4</v>
      </c>
      <c r="W12" s="66">
        <v>8.1999999999999993</v>
      </c>
      <c r="X12" s="66">
        <v>8.3000000000000007</v>
      </c>
      <c r="Y12" s="66">
        <v>8.5</v>
      </c>
      <c r="Z12" s="66">
        <v>8.5</v>
      </c>
      <c r="AA12" s="66">
        <v>8.3000000000000007</v>
      </c>
      <c r="AB12" s="66">
        <v>8.4</v>
      </c>
      <c r="AC12" s="66">
        <v>8</v>
      </c>
      <c r="AD12" s="66">
        <v>8.1999999999999993</v>
      </c>
      <c r="AE12" s="66">
        <v>8.4</v>
      </c>
      <c r="AF12" s="66">
        <v>8.4</v>
      </c>
      <c r="AG12" s="66">
        <v>8.1999999999999993</v>
      </c>
      <c r="AH12" s="66">
        <v>8.3000000000000007</v>
      </c>
      <c r="AI12" s="66">
        <v>8.4</v>
      </c>
      <c r="AJ12" s="66">
        <v>8.4</v>
      </c>
      <c r="AK12" s="66">
        <v>8.3000000000000007</v>
      </c>
      <c r="AL12" s="66">
        <v>8.3000000000000007</v>
      </c>
      <c r="AM12" s="133">
        <v>7.6</v>
      </c>
      <c r="AN12" s="133">
        <v>8.3000000000000007</v>
      </c>
      <c r="AO12" s="133">
        <v>7.9</v>
      </c>
      <c r="AP12" s="133">
        <v>7.5</v>
      </c>
      <c r="AQ12" s="133">
        <v>7.2</v>
      </c>
      <c r="AR12" s="133">
        <v>7.2</v>
      </c>
      <c r="AS12" s="133">
        <v>7.1</v>
      </c>
      <c r="AT12" s="133">
        <v>7.8</v>
      </c>
      <c r="AU12" s="133">
        <v>7.6</v>
      </c>
      <c r="AV12" s="133">
        <v>7.9</v>
      </c>
      <c r="AW12" s="133">
        <v>7.6</v>
      </c>
      <c r="AX12" s="133">
        <v>7.2</v>
      </c>
      <c r="AY12" s="133">
        <v>7.3</v>
      </c>
      <c r="AZ12" s="133">
        <v>7.1</v>
      </c>
      <c r="BA12" s="133">
        <v>7.5</v>
      </c>
      <c r="BB12" s="133">
        <v>8.1</v>
      </c>
      <c r="BC12" s="133">
        <v>8</v>
      </c>
      <c r="BD12" s="133">
        <v>7.8</v>
      </c>
      <c r="BE12" s="133">
        <v>8</v>
      </c>
      <c r="BF12" s="133">
        <v>7.7</v>
      </c>
      <c r="BG12" s="133">
        <v>7.8</v>
      </c>
      <c r="BH12" s="133">
        <v>7.9</v>
      </c>
      <c r="BI12" s="133">
        <v>7.7</v>
      </c>
      <c r="BJ12" s="133">
        <v>8</v>
      </c>
    </row>
    <row r="13" spans="1:62" s="55" customFormat="1" x14ac:dyDescent="0.2">
      <c r="A13" s="65" t="s">
        <v>178</v>
      </c>
      <c r="B13" s="60" t="s">
        <v>165</v>
      </c>
      <c r="C13" s="60" t="s">
        <v>175</v>
      </c>
      <c r="D13" s="60" t="s">
        <v>179</v>
      </c>
      <c r="E13" s="60" t="s">
        <v>180</v>
      </c>
      <c r="F13" s="60" t="s">
        <v>181</v>
      </c>
      <c r="G13" s="67">
        <v>1300</v>
      </c>
      <c r="H13" s="67">
        <v>1300</v>
      </c>
      <c r="I13" s="67">
        <v>1300</v>
      </c>
      <c r="J13" s="67">
        <v>1300</v>
      </c>
      <c r="K13" s="67">
        <v>1200</v>
      </c>
      <c r="L13" s="67">
        <v>1300</v>
      </c>
      <c r="M13" s="67">
        <v>1300</v>
      </c>
      <c r="N13" s="66">
        <v>2.2999999999999998</v>
      </c>
      <c r="O13" s="67">
        <v>1500</v>
      </c>
      <c r="P13" s="67">
        <v>1500</v>
      </c>
      <c r="Q13" s="67">
        <v>87</v>
      </c>
      <c r="R13" s="67">
        <v>1300</v>
      </c>
      <c r="S13" s="67">
        <v>1500</v>
      </c>
      <c r="T13" s="67">
        <v>1400</v>
      </c>
      <c r="U13" s="67">
        <v>21</v>
      </c>
      <c r="V13" s="67">
        <v>32</v>
      </c>
      <c r="W13" s="67">
        <v>710</v>
      </c>
      <c r="X13" s="67">
        <v>700</v>
      </c>
      <c r="Y13" s="67">
        <v>530</v>
      </c>
      <c r="Z13" s="67">
        <v>580</v>
      </c>
      <c r="AA13" s="67">
        <v>1000</v>
      </c>
      <c r="AB13" s="67">
        <v>1000</v>
      </c>
      <c r="AC13" s="67">
        <v>1000</v>
      </c>
      <c r="AD13" s="67">
        <v>1100</v>
      </c>
      <c r="AE13" s="67">
        <v>1500</v>
      </c>
      <c r="AF13" s="67">
        <v>1500</v>
      </c>
      <c r="AG13" s="67">
        <v>810</v>
      </c>
      <c r="AH13" s="67">
        <v>700</v>
      </c>
      <c r="AI13" s="67">
        <v>1300</v>
      </c>
      <c r="AJ13" s="67">
        <v>1400</v>
      </c>
      <c r="AK13" s="67">
        <v>1900</v>
      </c>
      <c r="AL13" s="67">
        <v>1800</v>
      </c>
      <c r="AM13" s="134">
        <v>940</v>
      </c>
      <c r="AN13" s="134">
        <v>770</v>
      </c>
      <c r="AO13" s="134">
        <v>970</v>
      </c>
      <c r="AP13" s="134">
        <v>1400</v>
      </c>
      <c r="AQ13" s="134">
        <v>1500</v>
      </c>
      <c r="AR13" s="134">
        <v>720</v>
      </c>
      <c r="AS13" s="134">
        <v>1200</v>
      </c>
      <c r="AT13" s="134">
        <v>2100</v>
      </c>
      <c r="AU13" s="134">
        <v>1000</v>
      </c>
      <c r="AV13" s="134">
        <v>680</v>
      </c>
      <c r="AW13" s="134">
        <v>950</v>
      </c>
      <c r="AX13" s="134">
        <v>1500</v>
      </c>
      <c r="AY13" s="134">
        <v>1400</v>
      </c>
      <c r="AZ13" s="134">
        <v>810</v>
      </c>
      <c r="BA13" s="134">
        <v>1200</v>
      </c>
      <c r="BB13" s="134">
        <v>2900</v>
      </c>
      <c r="BC13" s="134">
        <v>980</v>
      </c>
      <c r="BD13" s="134">
        <v>690</v>
      </c>
      <c r="BE13" s="134">
        <v>950</v>
      </c>
      <c r="BF13" s="134">
        <v>1500</v>
      </c>
      <c r="BG13" s="134">
        <v>1600</v>
      </c>
      <c r="BH13" s="134">
        <v>770</v>
      </c>
      <c r="BI13" s="134">
        <v>1300</v>
      </c>
      <c r="BJ13" s="134">
        <v>6900</v>
      </c>
    </row>
    <row r="14" spans="1:62" s="55" customFormat="1" x14ac:dyDescent="0.2">
      <c r="A14" s="65" t="s">
        <v>182</v>
      </c>
      <c r="B14" s="60" t="s">
        <v>165</v>
      </c>
      <c r="C14" s="60" t="s">
        <v>175</v>
      </c>
      <c r="D14" s="60" t="s">
        <v>183</v>
      </c>
      <c r="E14" s="60" t="s">
        <v>184</v>
      </c>
      <c r="F14" s="60" t="s">
        <v>181</v>
      </c>
      <c r="G14" s="67">
        <v>270</v>
      </c>
      <c r="H14" s="67">
        <v>280</v>
      </c>
      <c r="I14" s="67">
        <v>280</v>
      </c>
      <c r="J14" s="67">
        <v>270</v>
      </c>
      <c r="K14" s="67">
        <v>280</v>
      </c>
      <c r="L14" s="67">
        <v>270</v>
      </c>
      <c r="M14" s="67">
        <v>270</v>
      </c>
      <c r="N14" s="67">
        <v>65</v>
      </c>
      <c r="O14" s="67">
        <v>320</v>
      </c>
      <c r="P14" s="67">
        <v>290</v>
      </c>
      <c r="Q14" s="67">
        <v>290</v>
      </c>
      <c r="R14" s="67">
        <v>290</v>
      </c>
      <c r="S14" s="67">
        <v>290</v>
      </c>
      <c r="T14" s="67">
        <v>290</v>
      </c>
      <c r="U14" s="67">
        <v>310</v>
      </c>
      <c r="V14" s="67">
        <v>100</v>
      </c>
      <c r="W14" s="67">
        <v>68</v>
      </c>
      <c r="X14" s="67">
        <v>69</v>
      </c>
      <c r="Y14" s="67">
        <v>36</v>
      </c>
      <c r="Z14" s="67">
        <v>36</v>
      </c>
      <c r="AA14" s="67">
        <v>110</v>
      </c>
      <c r="AB14" s="67">
        <v>110</v>
      </c>
      <c r="AC14" s="67">
        <v>170</v>
      </c>
      <c r="AD14" s="67">
        <v>180</v>
      </c>
      <c r="AE14" s="67">
        <v>300</v>
      </c>
      <c r="AF14" s="67">
        <v>300</v>
      </c>
      <c r="AG14" s="67">
        <v>38</v>
      </c>
      <c r="AH14" s="67">
        <v>38</v>
      </c>
      <c r="AI14" s="67">
        <v>310</v>
      </c>
      <c r="AJ14" s="67">
        <v>300</v>
      </c>
      <c r="AK14" s="67">
        <v>520</v>
      </c>
      <c r="AL14" s="67">
        <v>500</v>
      </c>
      <c r="AM14" s="134">
        <v>100</v>
      </c>
      <c r="AN14" s="134">
        <v>41</v>
      </c>
      <c r="AO14" s="134">
        <v>110</v>
      </c>
      <c r="AP14" s="134">
        <v>340</v>
      </c>
      <c r="AQ14" s="134">
        <v>340</v>
      </c>
      <c r="AR14" s="134">
        <v>42</v>
      </c>
      <c r="AS14" s="134">
        <v>310</v>
      </c>
      <c r="AT14" s="134">
        <v>710</v>
      </c>
      <c r="AU14" s="134">
        <v>88</v>
      </c>
      <c r="AV14" s="134">
        <v>34</v>
      </c>
      <c r="AW14" s="134">
        <v>88</v>
      </c>
      <c r="AX14" s="134">
        <v>280</v>
      </c>
      <c r="AY14" s="134">
        <v>280</v>
      </c>
      <c r="AZ14" s="134">
        <v>35</v>
      </c>
      <c r="BA14" s="134">
        <v>240</v>
      </c>
      <c r="BB14" s="134">
        <v>760</v>
      </c>
      <c r="BC14" s="134">
        <v>74</v>
      </c>
      <c r="BD14" s="134">
        <v>33</v>
      </c>
      <c r="BE14" s="134">
        <v>75</v>
      </c>
      <c r="BF14" s="134">
        <v>320</v>
      </c>
      <c r="BG14" s="134">
        <v>320</v>
      </c>
      <c r="BH14" s="134">
        <v>34</v>
      </c>
      <c r="BI14" s="134">
        <v>270</v>
      </c>
      <c r="BJ14" s="134">
        <v>2200</v>
      </c>
    </row>
    <row r="15" spans="1:62" s="55" customFormat="1" x14ac:dyDescent="0.2">
      <c r="A15" s="65" t="s">
        <v>185</v>
      </c>
      <c r="B15" s="60" t="s">
        <v>165</v>
      </c>
      <c r="C15" s="60" t="s">
        <v>175</v>
      </c>
      <c r="D15" s="60" t="s">
        <v>183</v>
      </c>
      <c r="E15" s="60" t="s">
        <v>184</v>
      </c>
      <c r="F15" s="60" t="s">
        <v>186</v>
      </c>
      <c r="G15" s="68">
        <v>0.4</v>
      </c>
      <c r="H15" s="68">
        <v>0.39</v>
      </c>
      <c r="I15" s="68">
        <v>0.37</v>
      </c>
      <c r="J15" s="68">
        <v>0.4</v>
      </c>
      <c r="K15" s="68">
        <v>0.37</v>
      </c>
      <c r="L15" s="68">
        <v>0.41</v>
      </c>
      <c r="M15" s="68">
        <v>0.4</v>
      </c>
      <c r="N15" s="68">
        <v>0.43</v>
      </c>
      <c r="O15" s="68">
        <v>0.6</v>
      </c>
      <c r="P15" s="68">
        <v>0.6</v>
      </c>
      <c r="Q15" s="68">
        <v>0.59</v>
      </c>
      <c r="R15" s="68">
        <v>0.55000000000000004</v>
      </c>
      <c r="S15" s="68">
        <v>0.54</v>
      </c>
      <c r="T15" s="68">
        <v>0.86</v>
      </c>
      <c r="U15" s="66">
        <v>1.6</v>
      </c>
      <c r="V15" s="66">
        <v>1.4</v>
      </c>
      <c r="W15" s="66">
        <v>1</v>
      </c>
      <c r="X15" s="66">
        <v>1.2</v>
      </c>
      <c r="Y15" s="68">
        <v>0.93</v>
      </c>
      <c r="Z15" s="66">
        <v>1</v>
      </c>
      <c r="AA15" s="68">
        <v>0.78</v>
      </c>
      <c r="AB15" s="68">
        <v>0.74</v>
      </c>
      <c r="AC15" s="68">
        <v>0.93</v>
      </c>
      <c r="AD15" s="68">
        <v>0.93</v>
      </c>
      <c r="AE15" s="68">
        <v>0.86</v>
      </c>
      <c r="AF15" s="66">
        <v>1</v>
      </c>
      <c r="AG15" s="66">
        <v>1.3</v>
      </c>
      <c r="AH15" s="66">
        <v>1.2</v>
      </c>
      <c r="AI15" s="66">
        <v>1.2</v>
      </c>
      <c r="AJ15" s="66">
        <v>1.1000000000000001</v>
      </c>
      <c r="AK15" s="66">
        <v>1.7</v>
      </c>
      <c r="AL15" s="66">
        <v>1.5</v>
      </c>
      <c r="AM15" s="135">
        <v>0.64</v>
      </c>
      <c r="AN15" s="133">
        <v>1.1000000000000001</v>
      </c>
      <c r="AO15" s="135">
        <v>0.45</v>
      </c>
      <c r="AP15" s="135">
        <v>0.63</v>
      </c>
      <c r="AQ15" s="135">
        <v>0.63</v>
      </c>
      <c r="AR15" s="135">
        <v>0.56000000000000005</v>
      </c>
      <c r="AS15" s="135">
        <v>0.78</v>
      </c>
      <c r="AT15" s="135">
        <v>0.86</v>
      </c>
      <c r="AU15" s="135">
        <v>0.15</v>
      </c>
      <c r="AV15" s="135">
        <v>0.16</v>
      </c>
      <c r="AW15" s="135">
        <v>0.16</v>
      </c>
      <c r="AX15" s="135">
        <v>0.17</v>
      </c>
      <c r="AY15" s="135">
        <v>0.26</v>
      </c>
      <c r="AZ15" s="135">
        <v>0.19</v>
      </c>
      <c r="BA15" s="135">
        <v>0.16</v>
      </c>
      <c r="BB15" s="135">
        <v>0.57999999999999996</v>
      </c>
      <c r="BC15" s="129" t="s">
        <v>261</v>
      </c>
      <c r="BD15" s="129" t="s">
        <v>261</v>
      </c>
      <c r="BE15" s="129" t="s">
        <v>261</v>
      </c>
      <c r="BF15" s="129" t="s">
        <v>261</v>
      </c>
      <c r="BG15" s="129" t="s">
        <v>261</v>
      </c>
      <c r="BH15" s="129" t="s">
        <v>261</v>
      </c>
      <c r="BI15" s="129" t="s">
        <v>261</v>
      </c>
      <c r="BJ15" s="129" t="s">
        <v>261</v>
      </c>
    </row>
    <row r="16" spans="1:62" s="55" customFormat="1" x14ac:dyDescent="0.2">
      <c r="A16" s="65" t="s">
        <v>187</v>
      </c>
      <c r="B16" s="60" t="s">
        <v>165</v>
      </c>
      <c r="C16" s="60" t="s">
        <v>175</v>
      </c>
      <c r="D16" s="60" t="s">
        <v>188</v>
      </c>
      <c r="E16" s="60" t="s">
        <v>189</v>
      </c>
      <c r="F16" s="60" t="s">
        <v>190</v>
      </c>
      <c r="G16" s="60" t="s">
        <v>191</v>
      </c>
      <c r="H16" s="60" t="s">
        <v>191</v>
      </c>
      <c r="I16" s="60" t="s">
        <v>191</v>
      </c>
      <c r="J16" s="60" t="s">
        <v>191</v>
      </c>
      <c r="K16" s="60" t="s">
        <v>191</v>
      </c>
      <c r="L16" s="60" t="s">
        <v>191</v>
      </c>
      <c r="M16" s="60" t="s">
        <v>191</v>
      </c>
      <c r="N16" s="66">
        <v>1.2</v>
      </c>
      <c r="O16" s="60" t="s">
        <v>191</v>
      </c>
      <c r="P16" s="60" t="s">
        <v>191</v>
      </c>
      <c r="Q16" s="60" t="s">
        <v>191</v>
      </c>
      <c r="R16" s="60" t="s">
        <v>191</v>
      </c>
      <c r="S16" s="60" t="s">
        <v>191</v>
      </c>
      <c r="T16" s="60" t="s">
        <v>191</v>
      </c>
      <c r="U16" s="60" t="s">
        <v>191</v>
      </c>
      <c r="V16" s="66">
        <v>9.4</v>
      </c>
      <c r="W16" s="60" t="s">
        <v>191</v>
      </c>
      <c r="X16" s="60" t="s">
        <v>191</v>
      </c>
      <c r="Y16" s="60" t="s">
        <v>191</v>
      </c>
      <c r="Z16" s="60" t="s">
        <v>191</v>
      </c>
      <c r="AA16" s="60" t="s">
        <v>191</v>
      </c>
      <c r="AB16" s="60" t="s">
        <v>191</v>
      </c>
      <c r="AC16" s="60" t="s">
        <v>191</v>
      </c>
      <c r="AD16" s="60" t="s">
        <v>191</v>
      </c>
      <c r="AE16" s="60" t="s">
        <v>191</v>
      </c>
      <c r="AF16" s="60" t="s">
        <v>191</v>
      </c>
      <c r="AG16" s="60" t="s">
        <v>191</v>
      </c>
      <c r="AH16" s="60" t="s">
        <v>191</v>
      </c>
      <c r="AI16" s="60" t="s">
        <v>191</v>
      </c>
      <c r="AJ16" s="60" t="s">
        <v>191</v>
      </c>
      <c r="AK16" s="66">
        <v>5.8</v>
      </c>
      <c r="AL16" s="66">
        <v>4.7</v>
      </c>
      <c r="AM16" s="129" t="s">
        <v>191</v>
      </c>
      <c r="AN16" s="133">
        <v>1.3</v>
      </c>
      <c r="AO16" s="129" t="s">
        <v>191</v>
      </c>
      <c r="AP16" s="129" t="s">
        <v>191</v>
      </c>
      <c r="AQ16" s="129" t="s">
        <v>191</v>
      </c>
      <c r="AR16" s="129" t="s">
        <v>191</v>
      </c>
      <c r="AS16" s="129" t="s">
        <v>191</v>
      </c>
      <c r="AT16" s="133">
        <v>3.8</v>
      </c>
      <c r="AU16" s="129" t="s">
        <v>191</v>
      </c>
      <c r="AV16" s="129" t="s">
        <v>191</v>
      </c>
      <c r="AW16" s="129" t="s">
        <v>191</v>
      </c>
      <c r="AX16" s="129" t="s">
        <v>191</v>
      </c>
      <c r="AY16" s="129" t="s">
        <v>191</v>
      </c>
      <c r="AZ16" s="129" t="s">
        <v>191</v>
      </c>
      <c r="BA16" s="129" t="s">
        <v>191</v>
      </c>
      <c r="BB16" s="133">
        <v>3.1</v>
      </c>
      <c r="BC16" s="129" t="s">
        <v>191</v>
      </c>
      <c r="BD16" s="129" t="s">
        <v>191</v>
      </c>
      <c r="BE16" s="129" t="s">
        <v>191</v>
      </c>
      <c r="BF16" s="129" t="s">
        <v>191</v>
      </c>
      <c r="BG16" s="129" t="s">
        <v>191</v>
      </c>
      <c r="BH16" s="129" t="s">
        <v>191</v>
      </c>
      <c r="BI16" s="129" t="s">
        <v>191</v>
      </c>
      <c r="BJ16" s="133">
        <v>6.1</v>
      </c>
    </row>
    <row r="17" spans="1:62" s="55" customFormat="1" x14ac:dyDescent="0.2">
      <c r="A17" s="65" t="s">
        <v>192</v>
      </c>
      <c r="B17" s="60" t="s">
        <v>165</v>
      </c>
      <c r="C17" s="60" t="s">
        <v>193</v>
      </c>
      <c r="D17" s="60" t="s">
        <v>188</v>
      </c>
      <c r="E17" s="60" t="s">
        <v>189</v>
      </c>
      <c r="F17" s="60" t="s">
        <v>194</v>
      </c>
      <c r="G17" s="60" t="s">
        <v>195</v>
      </c>
      <c r="H17" s="60" t="s">
        <v>195</v>
      </c>
      <c r="I17" s="60" t="s">
        <v>195</v>
      </c>
      <c r="J17" s="60" t="s">
        <v>195</v>
      </c>
      <c r="K17" s="60" t="s">
        <v>195</v>
      </c>
      <c r="L17" s="60" t="s">
        <v>195</v>
      </c>
      <c r="M17" s="60" t="s">
        <v>195</v>
      </c>
      <c r="N17" s="60" t="s">
        <v>195</v>
      </c>
      <c r="O17" s="68">
        <v>0.11</v>
      </c>
      <c r="P17" s="68">
        <v>0.1</v>
      </c>
      <c r="Q17" s="60" t="s">
        <v>195</v>
      </c>
      <c r="R17" s="68">
        <v>0.09</v>
      </c>
      <c r="S17" s="60" t="s">
        <v>195</v>
      </c>
      <c r="T17" s="68">
        <v>0.08</v>
      </c>
      <c r="U17" s="60" t="s">
        <v>195</v>
      </c>
      <c r="V17" s="60" t="s">
        <v>195</v>
      </c>
      <c r="W17" s="60" t="s">
        <v>195</v>
      </c>
      <c r="X17" s="60" t="s">
        <v>195</v>
      </c>
      <c r="Y17" s="60" t="s">
        <v>195</v>
      </c>
      <c r="Z17" s="60" t="s">
        <v>195</v>
      </c>
      <c r="AA17" s="60" t="s">
        <v>195</v>
      </c>
      <c r="AB17" s="60" t="s">
        <v>195</v>
      </c>
      <c r="AC17" s="60" t="s">
        <v>195</v>
      </c>
      <c r="AD17" s="60" t="s">
        <v>195</v>
      </c>
      <c r="AE17" s="68">
        <v>0.1</v>
      </c>
      <c r="AF17" s="68">
        <v>0.1</v>
      </c>
      <c r="AG17" s="68">
        <v>0.12</v>
      </c>
      <c r="AH17" s="68">
        <v>0.14000000000000001</v>
      </c>
      <c r="AI17" s="60" t="s">
        <v>195</v>
      </c>
      <c r="AJ17" s="60" t="s">
        <v>195</v>
      </c>
      <c r="AK17" s="60" t="s">
        <v>195</v>
      </c>
      <c r="AL17" s="60" t="s">
        <v>195</v>
      </c>
      <c r="AM17" s="129" t="s">
        <v>195</v>
      </c>
      <c r="AN17" s="135">
        <v>0.13</v>
      </c>
      <c r="AO17" s="129" t="s">
        <v>195</v>
      </c>
      <c r="AP17" s="129" t="s">
        <v>195</v>
      </c>
      <c r="AQ17" s="135">
        <v>0.1</v>
      </c>
      <c r="AR17" s="135">
        <v>0.1</v>
      </c>
      <c r="AS17" s="129" t="s">
        <v>195</v>
      </c>
      <c r="AT17" s="129" t="s">
        <v>195</v>
      </c>
      <c r="AU17" s="129" t="s">
        <v>195</v>
      </c>
      <c r="AV17" s="129" t="s">
        <v>195</v>
      </c>
      <c r="AW17" s="129" t="s">
        <v>195</v>
      </c>
      <c r="AX17" s="135">
        <v>0.09</v>
      </c>
      <c r="AY17" s="135">
        <v>0.1</v>
      </c>
      <c r="AZ17" s="135">
        <v>0.08</v>
      </c>
      <c r="BA17" s="129" t="s">
        <v>195</v>
      </c>
      <c r="BB17" s="129" t="s">
        <v>195</v>
      </c>
      <c r="BC17" s="129" t="s">
        <v>195</v>
      </c>
      <c r="BD17" s="135">
        <v>0.09</v>
      </c>
      <c r="BE17" s="129" t="s">
        <v>195</v>
      </c>
      <c r="BF17" s="135">
        <v>0.09</v>
      </c>
      <c r="BG17" s="129" t="s">
        <v>195</v>
      </c>
      <c r="BH17" s="129" t="s">
        <v>195</v>
      </c>
      <c r="BI17" s="129" t="s">
        <v>195</v>
      </c>
      <c r="BJ17" s="129" t="s">
        <v>195</v>
      </c>
    </row>
    <row r="18" spans="1:62" x14ac:dyDescent="0.2">
      <c r="O18" s="55"/>
      <c r="P18" s="55"/>
      <c r="Q18" s="55"/>
      <c r="R18" s="55"/>
      <c r="S18" s="55"/>
      <c r="T18" s="55"/>
      <c r="U18" s="55"/>
      <c r="V18" s="55"/>
    </row>
    <row r="19" spans="1:62" x14ac:dyDescent="0.2">
      <c r="O19" s="55"/>
      <c r="P19" s="55"/>
      <c r="Q19" s="55"/>
      <c r="R19" s="55"/>
      <c r="S19" s="55"/>
      <c r="T19" s="55"/>
      <c r="U19" s="55"/>
      <c r="V19" s="55"/>
    </row>
  </sheetData>
  <mergeCells count="10">
    <mergeCell ref="C7:F7"/>
    <mergeCell ref="C8:F8"/>
    <mergeCell ref="C9:F9"/>
    <mergeCell ref="C10:F10"/>
    <mergeCell ref="A1:F1"/>
    <mergeCell ref="C2:F2"/>
    <mergeCell ref="C3:F3"/>
    <mergeCell ref="C4:F4"/>
    <mergeCell ref="C5:F5"/>
    <mergeCell ref="C6:F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41</Value>
      <Value>40</Value>
      <Value>11</Value>
      <Value>556</Value>
      <Value>14</Value>
    </TaxCatchAll>
    <lcf76f155ced4ddcb4097134ff3c332f xmlns="0a6acde7-f8d2-45c7-a1f6-65f49a3b67d5">
      <Terms xmlns="http://schemas.microsoft.com/office/infopath/2007/PartnerControls"/>
    </lcf76f155ced4ddcb4097134ff3c332f>
    <EAReceivedDate xmlns="eebef177-55b5-4448-a5fb-28ea454417ee">2026-03-19T00:00:00+00:00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EPR-UP3127SZ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EPR/UP3127SZ</OtherReference>
    <EventLink xmlns="5ffd8e36-f429-4edc-ab50-c5be84842779" xsi:nil="true"/>
    <Customer_x002f_OperatorName xmlns="eebef177-55b5-4448-a5fb-28ea454417ee">Brockley Wood Ventures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2026-03-19T00:00:00+00:00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EPR/UP3127SZ</EPRNumber>
    <FacilityAddressPostcode xmlns="eebef177-55b5-4448-a5fb-28ea454417ee">IP8 3JU</FacilityAddressPostcode>
    <ed3cfd1978f244c4af5dc9d642a18018 xmlns="dbe221e7-66db-4bdb-a92c-aa517c005f15">
      <Terms xmlns="http://schemas.microsoft.com/office/infopath/2007/PartnerControls"/>
    </ed3cfd1978f244c4af5dc9d642a18018>
    <ExternalAuthor xmlns="eebef177-55b5-4448-a5fb-28ea454417ee">Brockley Wood Ventures Limited</ExternalAuthor>
    <SiteName xmlns="eebef177-55b5-4448-a5fb-28ea454417ee">Brockley Wood Quarry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FacilityAddress xmlns="eebef177-55b5-4448-a5fb-28ea454417ee">Brockley Wood Quarry, near Belstead, Suffolk, IP8 3JU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 be confirmed</TermName>
          <TermId xmlns="http://schemas.microsoft.com/office/infopath/2007/PartnerControls">848d856d-b418-408d-977a-0b756acaad6b</TermId>
        </TermInfo>
      </Terms>
    </la34db7254a948be973d9738b9f07ba7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3AABF5B2DBBC844D96D8DDC7C5B45685" ma:contentTypeVersion="42" ma:contentTypeDescription="Create a new document." ma:contentTypeScope="" ma:versionID="0168d84c5be60d41049c99890cd0265a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0a6acde7-f8d2-45c7-a1f6-65f49a3b67d5" targetNamespace="http://schemas.microsoft.com/office/2006/metadata/properties" ma:root="true" ma:fieldsID="8a87270a46d4e5dc51326208ecfaff1c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0a6acde7-f8d2-45c7-a1f6-65f49a3b67d5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ObjectDetectorVersions" minOccurs="0"/>
                <xsd:element ref="ns6:lcf76f155ced4ddcb4097134ff3c332f" minOccurs="0"/>
                <xsd:element ref="ns6:MediaServiceDateTaken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acde7-f8d2-45c7-a1f6-65f49a3b67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5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5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5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F514DB-AB49-4211-B470-BA8060B6CDA3}">
  <ds:schemaRefs>
    <ds:schemaRef ds:uri="662745e8-e224-48e8-a2e3-254862b8c2f5"/>
    <ds:schemaRef ds:uri="http://www.w3.org/XML/1998/namespace"/>
    <ds:schemaRef ds:uri="http://schemas.microsoft.com/office/infopath/2007/PartnerControls"/>
    <ds:schemaRef ds:uri="0a6acde7-f8d2-45c7-a1f6-65f49a3b67d5"/>
    <ds:schemaRef ds:uri="eebef177-55b5-4448-a5fb-28ea454417ee"/>
    <ds:schemaRef ds:uri="dbe221e7-66db-4bdb-a92c-aa517c005f15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5ffd8e36-f429-4edc-ab50-c5be8484277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BE988D-E428-4604-B97E-3F9D875942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76E22B-6FC5-4D05-BBEA-FCC30B18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221e7-66db-4bdb-a92c-aa517c005f15"/>
    <ds:schemaRef ds:uri="662745e8-e224-48e8-a2e3-254862b8c2f5"/>
    <ds:schemaRef ds:uri="eebef177-55b5-4448-a5fb-28ea454417ee"/>
    <ds:schemaRef ds:uri="5ffd8e36-f429-4edc-ab50-c5be84842779"/>
    <ds:schemaRef ds:uri="0a6acde7-f8d2-45c7-a1f6-65f49a3b6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How To</vt:lpstr>
      <vt:lpstr>Summary</vt:lpstr>
      <vt:lpstr>WL Monitoring</vt:lpstr>
      <vt:lpstr>Well Purge Vols</vt:lpstr>
      <vt:lpstr>Bookings</vt:lpstr>
      <vt:lpstr>Bookings Template</vt:lpstr>
      <vt:lpstr>Contam Results</vt:lpstr>
      <vt:lpstr>WL Graph</vt:lpstr>
      <vt:lpstr>Summary!Print_Area</vt:lpstr>
      <vt:lpstr>'Well Purge Vols'!Print_Area</vt:lpstr>
      <vt:lpstr>'WL Monitoring'!Print_Area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 Matier</dc:creator>
  <cp:lastModifiedBy>Annette Morton</cp:lastModifiedBy>
  <cp:lastPrinted>2026-01-16T13:39:46Z</cp:lastPrinted>
  <dcterms:created xsi:type="dcterms:W3CDTF">2025-09-29T15:12:17Z</dcterms:created>
  <dcterms:modified xsi:type="dcterms:W3CDTF">2026-07-02T08:23:27Z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0x0101000E9AD557692E154F9D2697C8C6432F76003AABF5B2DBBC844D96D8DDC7C5B45685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556;#To be confirmed|848d856d-b418-408d-977a-0b756acaad6b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40;#Waste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