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fra-my.sharepoint.com/personal/francis_nwafor_environment-agency_gov_uk/Documents/Desktop/"/>
    </mc:Choice>
  </mc:AlternateContent>
  <xr:revisionPtr revIDLastSave="0" documentId="8_{A3A3BA27-FC8F-460F-BE8B-6DA7EBD7FC47}" xr6:coauthVersionLast="47" xr6:coauthVersionMax="47" xr10:uidLastSave="{00000000-0000-0000-0000-000000000000}"/>
  <bookViews>
    <workbookView xWindow="1905" yWindow="1905" windowWidth="21600" windowHeight="11325" xr2:uid="{9EB3C959-347A-4FE3-978D-528A46D7CD44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12" i="1" l="1"/>
  <c r="X12" i="1"/>
  <c r="W12" i="1"/>
  <c r="AD14" i="1"/>
  <c r="AD15" i="1"/>
  <c r="AD16" i="1"/>
  <c r="AD17" i="1"/>
  <c r="AD21" i="1"/>
  <c r="AD22" i="1"/>
  <c r="AD23" i="1"/>
  <c r="AD24" i="1"/>
  <c r="AD25" i="1"/>
  <c r="AD27" i="1"/>
  <c r="AD29" i="1"/>
  <c r="AD30" i="1"/>
  <c r="AD33" i="1"/>
  <c r="AD13" i="1"/>
  <c r="AH2" i="1"/>
  <c r="AG2" i="1"/>
  <c r="AA14" i="1" l="1"/>
  <c r="AA15" i="1"/>
  <c r="AA16" i="1"/>
  <c r="AA17" i="1"/>
  <c r="AA18" i="1"/>
  <c r="AA21" i="1"/>
  <c r="AA22" i="1"/>
  <c r="AA23" i="1"/>
  <c r="AA24" i="1"/>
  <c r="AA25" i="1"/>
  <c r="AA27" i="1"/>
  <c r="AA29" i="1"/>
  <c r="AA30" i="1"/>
  <c r="AA13" i="1"/>
  <c r="X15" i="1" l="1"/>
  <c r="X16" i="1"/>
  <c r="Y16" i="1"/>
  <c r="W17" i="1"/>
  <c r="X13" i="1"/>
  <c r="Y13" i="1"/>
  <c r="S8" i="1"/>
  <c r="T8" i="1"/>
  <c r="U8" i="1"/>
  <c r="S9" i="1"/>
  <c r="T9" i="1"/>
  <c r="U9" i="1"/>
  <c r="S10" i="1"/>
  <c r="T10" i="1"/>
  <c r="U10" i="1"/>
  <c r="S11" i="1"/>
  <c r="T11" i="1"/>
  <c r="U11" i="1"/>
  <c r="S12" i="1"/>
  <c r="T12" i="1"/>
  <c r="U12" i="1"/>
  <c r="S13" i="1"/>
  <c r="W13" i="1" s="1"/>
  <c r="T13" i="1"/>
  <c r="U13" i="1"/>
  <c r="S14" i="1"/>
  <c r="T14" i="1"/>
  <c r="U14" i="1"/>
  <c r="S15" i="1"/>
  <c r="W15" i="1" s="1"/>
  <c r="T15" i="1"/>
  <c r="U15" i="1"/>
  <c r="Y15" i="1" s="1"/>
  <c r="S16" i="1"/>
  <c r="W16" i="1" s="1"/>
  <c r="T16" i="1"/>
  <c r="U16" i="1"/>
  <c r="S17" i="1"/>
  <c r="T17" i="1"/>
  <c r="X17" i="1" s="1"/>
  <c r="U17" i="1"/>
  <c r="Y17" i="1" s="1"/>
  <c r="S18" i="1"/>
  <c r="W18" i="1" s="1"/>
  <c r="T18" i="1"/>
  <c r="X18" i="1" s="1"/>
  <c r="U18" i="1"/>
  <c r="Y18" i="1" s="1"/>
  <c r="S19" i="1"/>
  <c r="W19" i="1" s="1"/>
  <c r="T19" i="1"/>
  <c r="X19" i="1" s="1"/>
  <c r="U19" i="1"/>
  <c r="Y19" i="1" s="1"/>
  <c r="S20" i="1"/>
  <c r="W20" i="1" s="1"/>
  <c r="T20" i="1"/>
  <c r="X20" i="1" s="1"/>
  <c r="U20" i="1"/>
  <c r="Y20" i="1" s="1"/>
  <c r="S21" i="1"/>
  <c r="W21" i="1" s="1"/>
  <c r="T21" i="1"/>
  <c r="X21" i="1" s="1"/>
  <c r="U21" i="1"/>
  <c r="Y21" i="1" s="1"/>
  <c r="S22" i="1"/>
  <c r="W22" i="1" s="1"/>
  <c r="T22" i="1"/>
  <c r="X22" i="1" s="1"/>
  <c r="U22" i="1"/>
  <c r="Y22" i="1" s="1"/>
  <c r="S23" i="1"/>
  <c r="W23" i="1" s="1"/>
  <c r="T23" i="1"/>
  <c r="X23" i="1" s="1"/>
  <c r="U23" i="1"/>
  <c r="Y23" i="1" s="1"/>
  <c r="S24" i="1"/>
  <c r="W24" i="1" s="1"/>
  <c r="T24" i="1"/>
  <c r="X24" i="1" s="1"/>
  <c r="U24" i="1"/>
  <c r="Y24" i="1" s="1"/>
  <c r="S25" i="1"/>
  <c r="W25" i="1" s="1"/>
  <c r="T25" i="1"/>
  <c r="X25" i="1" s="1"/>
  <c r="U25" i="1"/>
  <c r="Y25" i="1" s="1"/>
  <c r="S26" i="1"/>
  <c r="W26" i="1" s="1"/>
  <c r="T26" i="1"/>
  <c r="X26" i="1" s="1"/>
  <c r="U26" i="1"/>
  <c r="Y26" i="1" s="1"/>
  <c r="S27" i="1"/>
  <c r="W27" i="1" s="1"/>
  <c r="T27" i="1"/>
  <c r="X27" i="1" s="1"/>
  <c r="U27" i="1"/>
  <c r="Y27" i="1" s="1"/>
  <c r="S28" i="1"/>
  <c r="W28" i="1" s="1"/>
  <c r="T28" i="1"/>
  <c r="X28" i="1" s="1"/>
  <c r="U28" i="1"/>
  <c r="Y28" i="1" s="1"/>
  <c r="S29" i="1"/>
  <c r="W29" i="1" s="1"/>
  <c r="T29" i="1"/>
  <c r="X29" i="1" s="1"/>
  <c r="U29" i="1"/>
  <c r="Y29" i="1" s="1"/>
  <c r="S30" i="1"/>
  <c r="W30" i="1" s="1"/>
  <c r="T30" i="1"/>
  <c r="X30" i="1" s="1"/>
  <c r="U30" i="1"/>
  <c r="Y30" i="1" s="1"/>
  <c r="S33" i="1"/>
  <c r="T33" i="1"/>
  <c r="U33" i="1"/>
  <c r="S34" i="1"/>
  <c r="T34" i="1"/>
  <c r="U34" i="1"/>
  <c r="U7" i="1"/>
  <c r="T7" i="1"/>
  <c r="S7" i="1"/>
</calcChain>
</file>

<file path=xl/sharedStrings.xml><?xml version="1.0" encoding="utf-8"?>
<sst xmlns="http://schemas.openxmlformats.org/spreadsheetml/2006/main" count="81" uniqueCount="66">
  <si>
    <t>PE</t>
  </si>
  <si>
    <t>Daily m3</t>
  </si>
  <si>
    <t>m3/hr</t>
  </si>
  <si>
    <t>Column Labels</t>
  </si>
  <si>
    <t>S Norton Average flow</t>
  </si>
  <si>
    <t>Beckton STW PE</t>
  </si>
  <si>
    <t>2022</t>
  </si>
  <si>
    <t>2023</t>
  </si>
  <si>
    <t>2024</t>
  </si>
  <si>
    <t>Qtr4</t>
  </si>
  <si>
    <t>Qtr1</t>
  </si>
  <si>
    <t>Qtr2</t>
  </si>
  <si>
    <t>Qtr3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</si>
  <si>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</si>
  <si>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</si>
  <si>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</si>
  <si>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</si>
  <si>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</si>
  <si>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</si>
  <si>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</si>
  <si>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</si>
  <si>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</si>
  <si>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</si>
  <si>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</si>
  <si>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</si>
  <si>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Values</t>
  </si>
  <si>
    <t>Average</t>
  </si>
  <si>
    <t>Max</t>
  </si>
  <si>
    <t>SD</t>
  </si>
  <si>
    <t>STRF</t>
  </si>
  <si>
    <t>Site RC</t>
  </si>
  <si>
    <t>Hyndburn average RC</t>
  </si>
  <si>
    <t>CPC - average</t>
  </si>
  <si>
    <t>AA-EQS</t>
  </si>
  <si>
    <t>CPC -max</t>
  </si>
  <si>
    <t>MAC-EQS</t>
  </si>
  <si>
    <t>pH</t>
  </si>
  <si>
    <t>Fats, Oils &amp; Greases</t>
  </si>
  <si>
    <t>Total Suspended Solids</t>
  </si>
  <si>
    <t>TOC as C</t>
  </si>
  <si>
    <t>COD (Total)</t>
  </si>
  <si>
    <t>Ammoniacal Nitrogen as N</t>
  </si>
  <si>
    <t>Arsenic, total as As (mg/l)</t>
  </si>
  <si>
    <t>N/A</t>
  </si>
  <si>
    <t>Cyanide (ug/l)</t>
  </si>
  <si>
    <t>Sulphate as SO4 (mg/l)</t>
  </si>
  <si>
    <t>Sulphide as S (mg/l)</t>
  </si>
  <si>
    <t>Mercury, Total as Hg (mg/l)</t>
  </si>
  <si>
    <t>Silver, Total as Ag (mg/l)</t>
  </si>
  <si>
    <t>No STW data</t>
  </si>
  <si>
    <t>Antimony, total as Sb (mg/l)</t>
  </si>
  <si>
    <t>Beryllium, total as Be(mg/l)</t>
  </si>
  <si>
    <t>Cadmium, total as Cd (mg/l)</t>
  </si>
  <si>
    <t>Chromium, total as Cr (mg/l)</t>
  </si>
  <si>
    <t>Copper, total as Cu (mg/l)</t>
  </si>
  <si>
    <t>Lead, total as Pb (mg/l)</t>
  </si>
  <si>
    <t>Nickel, total as Ni (mg/l)</t>
  </si>
  <si>
    <t>Selenium, total as Se (mg/l)</t>
  </si>
  <si>
    <t>Tin, total as Sn (mg/l)</t>
  </si>
  <si>
    <t>Sulphur as SO3 (mg/l)</t>
  </si>
  <si>
    <t>Vanadium, total as V (mg/l)</t>
  </si>
  <si>
    <t>Zinc, total as Zn (mg/l)</t>
  </si>
  <si>
    <t>PFOS (ug/l)</t>
  </si>
  <si>
    <t>PFOA (ug/l)</t>
  </si>
  <si>
    <t>Phenol (ug/l)</t>
  </si>
  <si>
    <t>Total Toxic Metals (mg/l)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</si>
</sst>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B39DC-7C35-465A-8ECD-AADA16E12C7C}">
  <dimension ref="A1:AH34"/>
  <sheetViews>
    <sheetView tabSelected="1" workbookViewId="0">
      <pane xSplit="1" ySplit="6" topLeftCell="K7" activePane="bottomRight" state="frozen"/>
      <selection pane="bottomRight" activeCell="W12" sqref="W12"/>
      <selection pane="bottomLeft" activeCell="A7" sqref="A7"/>
      <selection pane="topRight" activeCell="B1" sqref="B1"/>
    </sheetView>
  </sheetViews>
  <sheetFormatPr defaultRowHeight="15"/>
  <cols>
    <col min="1" max="1" width="25.28515625" bestFit="1" customWidth="1"/>
    <col min="2" max="17" width="12.140625" customWidth="1"/>
    <col min="28" max="28" width="11" bestFit="1" customWidth="1"/>
    <col min="30" max="30" width="13.140625" bestFit="1" customWidth="1"/>
  </cols>
  <sheetData>
    <row r="1" spans="1:34">
      <c r="AF1" t="s">
        <v>0</v>
      </c>
      <c r="AG1" t="s">
        <v>1</v>
      </c>
      <c r="AH1" t="s">
        <v>2</v>
      </c>
    </row>
    <row r="2" spans="1:34" ht="45">
      <c r="B2" t="s">
        <v>3</v>
      </c>
      <c r="Z2" s="3" t="s">
        <v>4</v>
      </c>
      <c r="AA2">
        <v>5.0000000000000001E-4</v>
      </c>
      <c r="AE2" s="3" t="s">
        <v>5</v>
      </c>
      <c r="AF2">
        <v>3380000</v>
      </c>
      <c r="AG2">
        <f>AF2*(200/1000)</f>
        <v>676000</v>
      </c>
      <c r="AH2">
        <f>AG2/24/60/60</f>
        <v>7.8240740740740744</v>
      </c>
    </row>
    <row r="3" spans="1:34">
      <c r="B3" t="s">
        <v>6</v>
      </c>
      <c r="D3" t="s">
        <v>7</v>
      </c>
      <c r="P3" t="s">
        <v>8</v>
      </c>
    </row>
    <row r="4" spans="1:34">
      <c r="B4" t="s">
        <v>9</v>
      </c>
      <c r="D4" t="s">
        <v>10</v>
      </c>
      <c r="G4" t="s">
        <v>11</v>
      </c>
      <c r="J4" t="s">
        <v>12</v>
      </c>
      <c r="M4" t="s">
        <v>9</v>
      </c>
      <c r="P4" t="s">
        <v>10</v>
      </c>
    </row>
    <row r="5" spans="1:34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13</v>
      </c>
      <c r="O5" t="s">
        <v>14</v>
      </c>
      <c r="P5" t="s">
        <v>15</v>
      </c>
      <c r="Q5" t="s">
        <v>16</v>
      </c>
    </row>
    <row r="6" spans="1:34">
      <c r="A6" t="s">
        <v>25</v>
      </c>
      <c r="B6" s="1">
        <v>44894</v>
      </c>
      <c r="C6" s="1">
        <v>44916</v>
      </c>
      <c r="D6" s="1">
        <v>44956</v>
      </c>
      <c r="E6" s="1">
        <v>44984</v>
      </c>
      <c r="F6" s="1">
        <v>45014</v>
      </c>
      <c r="G6" s="1">
        <v>45036</v>
      </c>
      <c r="H6" s="1">
        <v>45065</v>
      </c>
      <c r="I6" s="1">
        <v>45105</v>
      </c>
      <c r="J6" s="1">
        <v>45117</v>
      </c>
      <c r="K6" s="1">
        <v>45161</v>
      </c>
      <c r="L6" s="1">
        <v>45181</v>
      </c>
      <c r="M6" s="1">
        <v>45217</v>
      </c>
      <c r="N6" s="1">
        <v>45245</v>
      </c>
      <c r="O6" s="1">
        <v>45275</v>
      </c>
      <c r="P6" s="1">
        <v>45320</v>
      </c>
      <c r="Q6" s="1">
        <v>45351</v>
      </c>
      <c r="S6" t="s">
        <v>26</v>
      </c>
      <c r="T6" t="s">
        <v>27</v>
      </c>
      <c r="U6" t="s">
        <v>28</v>
      </c>
      <c r="W6" t="s">
        <v>26</v>
      </c>
      <c r="X6" t="s">
        <v>27</v>
      </c>
      <c r="Y6" t="s">
        <v>28</v>
      </c>
      <c r="Z6" t="s">
        <v>29</v>
      </c>
      <c r="AA6" t="s">
        <v>30</v>
      </c>
      <c r="AB6" t="s">
        <v>31</v>
      </c>
      <c r="AD6" t="s">
        <v>32</v>
      </c>
      <c r="AE6" t="s">
        <v>33</v>
      </c>
      <c r="AG6" t="s">
        <v>34</v>
      </c>
      <c r="AH6" t="s">
        <v>35</v>
      </c>
    </row>
    <row r="7" spans="1:34">
      <c r="A7" t="s">
        <v>36</v>
      </c>
      <c r="B7">
        <v>8</v>
      </c>
      <c r="C7">
        <v>7.3</v>
      </c>
      <c r="D7">
        <v>7.1</v>
      </c>
      <c r="E7">
        <v>7.7</v>
      </c>
      <c r="F7">
        <v>7.2</v>
      </c>
      <c r="G7">
        <v>7.3</v>
      </c>
      <c r="H7">
        <v>7.2</v>
      </c>
      <c r="I7">
        <v>7.6</v>
      </c>
      <c r="J7">
        <v>7.7</v>
      </c>
      <c r="K7">
        <v>7.4</v>
      </c>
      <c r="L7">
        <v>7.7</v>
      </c>
      <c r="M7">
        <v>7.7</v>
      </c>
      <c r="N7">
        <v>7.4</v>
      </c>
      <c r="O7">
        <v>7.6</v>
      </c>
      <c r="P7">
        <v>7.3</v>
      </c>
      <c r="Q7">
        <v>7.4</v>
      </c>
      <c r="S7">
        <f>AVERAGE(B7:Q7)</f>
        <v>7.4750000000000005</v>
      </c>
      <c r="T7">
        <f>MAX(B7:Q7)</f>
        <v>8</v>
      </c>
      <c r="U7">
        <f>STDEV(B7:Q7)</f>
        <v>0.24630604269214887</v>
      </c>
    </row>
    <row r="8" spans="1:34">
      <c r="A8" t="s">
        <v>37</v>
      </c>
      <c r="H8">
        <v>20</v>
      </c>
      <c r="I8">
        <v>4</v>
      </c>
      <c r="J8">
        <v>20.7</v>
      </c>
      <c r="K8">
        <v>9.2899999999999991</v>
      </c>
      <c r="L8">
        <v>4.1399999999999997</v>
      </c>
      <c r="M8">
        <v>4</v>
      </c>
      <c r="O8">
        <v>8</v>
      </c>
      <c r="P8">
        <v>2.67</v>
      </c>
      <c r="Q8">
        <v>14.7</v>
      </c>
      <c r="S8">
        <f t="shared" ref="S8:S34" si="0">AVERAGE(B8:Q8)</f>
        <v>9.7222222222222214</v>
      </c>
      <c r="T8">
        <f t="shared" ref="T8:T34" si="1">MAX(B8:Q8)</f>
        <v>20.7</v>
      </c>
      <c r="U8">
        <f t="shared" ref="U8:U34" si="2">STDEV(B8:Q8)</f>
        <v>7.0751162142006141</v>
      </c>
    </row>
    <row r="9" spans="1:34">
      <c r="A9" t="s">
        <v>38</v>
      </c>
      <c r="B9">
        <v>22</v>
      </c>
      <c r="C9">
        <v>63</v>
      </c>
      <c r="D9">
        <v>51</v>
      </c>
      <c r="E9">
        <v>38</v>
      </c>
      <c r="F9">
        <v>76</v>
      </c>
      <c r="G9">
        <v>62</v>
      </c>
      <c r="H9">
        <v>2110</v>
      </c>
      <c r="I9">
        <v>123</v>
      </c>
      <c r="J9">
        <v>16</v>
      </c>
      <c r="K9">
        <v>35</v>
      </c>
      <c r="L9">
        <v>36</v>
      </c>
      <c r="M9">
        <v>49</v>
      </c>
      <c r="N9">
        <v>94</v>
      </c>
      <c r="O9">
        <v>117</v>
      </c>
      <c r="P9">
        <v>41</v>
      </c>
      <c r="Q9">
        <v>129</v>
      </c>
      <c r="S9" s="2">
        <f t="shared" si="0"/>
        <v>191.375</v>
      </c>
      <c r="T9">
        <f t="shared" si="1"/>
        <v>2110</v>
      </c>
      <c r="U9">
        <f t="shared" si="2"/>
        <v>512.8600686347105</v>
      </c>
    </row>
    <row r="10" spans="1:34">
      <c r="A10" t="s">
        <v>39</v>
      </c>
      <c r="H10">
        <v>18.7</v>
      </c>
      <c r="I10">
        <v>12.2</v>
      </c>
      <c r="J10">
        <v>9</v>
      </c>
      <c r="K10">
        <v>29.4</v>
      </c>
      <c r="L10">
        <v>13.8</v>
      </c>
      <c r="M10">
        <v>6.1</v>
      </c>
      <c r="N10">
        <v>36.9</v>
      </c>
      <c r="O10">
        <v>28.3</v>
      </c>
      <c r="P10">
        <v>23.6</v>
      </c>
      <c r="Q10">
        <v>13.7</v>
      </c>
      <c r="S10">
        <f t="shared" si="0"/>
        <v>19.169999999999998</v>
      </c>
      <c r="T10">
        <f t="shared" si="1"/>
        <v>36.9</v>
      </c>
      <c r="U10">
        <f t="shared" si="2"/>
        <v>10.02109441794325</v>
      </c>
    </row>
    <row r="11" spans="1:34">
      <c r="A11" t="s">
        <v>40</v>
      </c>
      <c r="B11">
        <v>39</v>
      </c>
      <c r="C11">
        <v>127</v>
      </c>
      <c r="D11">
        <v>92</v>
      </c>
      <c r="E11">
        <v>78</v>
      </c>
      <c r="F11">
        <v>103</v>
      </c>
      <c r="G11">
        <v>73</v>
      </c>
      <c r="H11">
        <v>91</v>
      </c>
      <c r="I11">
        <v>64</v>
      </c>
      <c r="J11">
        <v>24</v>
      </c>
      <c r="K11">
        <v>76</v>
      </c>
      <c r="L11">
        <v>55</v>
      </c>
      <c r="M11">
        <v>235</v>
      </c>
      <c r="N11">
        <v>134</v>
      </c>
      <c r="O11">
        <v>160</v>
      </c>
      <c r="P11">
        <v>79</v>
      </c>
      <c r="Q11">
        <v>105</v>
      </c>
      <c r="S11">
        <f t="shared" si="0"/>
        <v>95.9375</v>
      </c>
      <c r="T11">
        <f t="shared" si="1"/>
        <v>235</v>
      </c>
      <c r="U11">
        <f t="shared" si="2"/>
        <v>50.775937542632661</v>
      </c>
    </row>
    <row r="12" spans="1:34">
      <c r="A12" t="s">
        <v>41</v>
      </c>
      <c r="H12">
        <v>29.2</v>
      </c>
      <c r="I12">
        <v>40</v>
      </c>
      <c r="J12">
        <v>11</v>
      </c>
      <c r="K12">
        <v>24.6</v>
      </c>
      <c r="L12">
        <v>34.6</v>
      </c>
      <c r="M12">
        <v>5.34</v>
      </c>
      <c r="N12">
        <v>25.8</v>
      </c>
      <c r="O12">
        <v>12.6</v>
      </c>
      <c r="P12">
        <v>46.1</v>
      </c>
      <c r="Q12">
        <v>59.3</v>
      </c>
      <c r="S12" s="2">
        <f t="shared" si="0"/>
        <v>28.854000000000003</v>
      </c>
      <c r="T12">
        <f t="shared" si="1"/>
        <v>59.3</v>
      </c>
      <c r="U12">
        <f t="shared" si="2"/>
        <v>16.816137883989096</v>
      </c>
      <c r="W12">
        <f>S12*1000</f>
        <v>28854.000000000004</v>
      </c>
      <c r="X12">
        <f t="shared" ref="X12:Y13" si="3">T12*1000</f>
        <v>59300</v>
      </c>
      <c r="Y12">
        <f t="shared" si="3"/>
        <v>16816.137883989097</v>
      </c>
    </row>
    <row r="13" spans="1:34">
      <c r="A13" t="s">
        <v>42</v>
      </c>
      <c r="H13">
        <v>0.03</v>
      </c>
      <c r="I13">
        <v>0.04</v>
      </c>
      <c r="J13">
        <v>6.0000000000000001E-3</v>
      </c>
      <c r="K13">
        <v>1.6E-2</v>
      </c>
      <c r="L13">
        <v>0.03</v>
      </c>
      <c r="M13">
        <v>3.6999999999999998E-2</v>
      </c>
      <c r="N13">
        <v>9.1999999999999998E-2</v>
      </c>
      <c r="O13">
        <v>2.3E-2</v>
      </c>
      <c r="P13">
        <v>2.5100000000000001E-2</v>
      </c>
      <c r="Q13">
        <v>0.45700000000000002</v>
      </c>
      <c r="S13">
        <f t="shared" si="0"/>
        <v>7.5609999999999997E-2</v>
      </c>
      <c r="T13">
        <f t="shared" si="1"/>
        <v>0.45700000000000002</v>
      </c>
      <c r="U13">
        <f t="shared" si="2"/>
        <v>0.13595926228102298</v>
      </c>
      <c r="W13">
        <f>S13*1000</f>
        <v>75.61</v>
      </c>
      <c r="X13">
        <f t="shared" si="3"/>
        <v>457</v>
      </c>
      <c r="Y13">
        <f t="shared" si="3"/>
        <v>135.95926228102297</v>
      </c>
      <c r="Z13">
        <v>0.89</v>
      </c>
      <c r="AA13">
        <f>W13*Z13</f>
        <v>67.292900000000003</v>
      </c>
      <c r="AB13">
        <v>1.92</v>
      </c>
      <c r="AD13" s="5">
        <f>(($AA$2*AA13)+($AH$2*AB13))/($AA$2+$AH$2)</f>
        <v>1.9241774094909911</v>
      </c>
      <c r="AE13">
        <v>25</v>
      </c>
      <c r="AH13" t="s">
        <v>43</v>
      </c>
    </row>
    <row r="14" spans="1:34">
      <c r="A14" t="s">
        <v>44</v>
      </c>
      <c r="H14">
        <v>9</v>
      </c>
      <c r="I14">
        <v>14</v>
      </c>
      <c r="J14">
        <v>9</v>
      </c>
      <c r="K14">
        <v>18</v>
      </c>
      <c r="L14">
        <v>17</v>
      </c>
      <c r="M14">
        <v>9</v>
      </c>
      <c r="N14">
        <v>48</v>
      </c>
      <c r="O14">
        <v>15</v>
      </c>
      <c r="P14">
        <v>9</v>
      </c>
      <c r="Q14">
        <v>10</v>
      </c>
      <c r="S14">
        <f t="shared" si="0"/>
        <v>15.8</v>
      </c>
      <c r="T14">
        <f t="shared" si="1"/>
        <v>48</v>
      </c>
      <c r="U14">
        <f t="shared" si="2"/>
        <v>11.858424103658217</v>
      </c>
      <c r="W14">
        <v>15.8</v>
      </c>
      <c r="X14">
        <v>48</v>
      </c>
      <c r="Y14">
        <v>11.858424103658217</v>
      </c>
      <c r="Z14">
        <v>0.32</v>
      </c>
      <c r="AA14">
        <f t="shared" ref="AA14:AA30" si="4">W14*Z14</f>
        <v>5.056</v>
      </c>
      <c r="AB14">
        <v>0.05</v>
      </c>
      <c r="AD14" s="5">
        <f t="shared" ref="AD14:AD33" si="5">(($AA$2*AA14)+($AH$2*AB14))/($AA$2+$AH$2)</f>
        <v>5.0319889616521549E-2</v>
      </c>
      <c r="AE14">
        <v>1</v>
      </c>
      <c r="AH14">
        <v>5</v>
      </c>
    </row>
    <row r="15" spans="1:34">
      <c r="A15" t="s">
        <v>45</v>
      </c>
      <c r="H15">
        <v>388</v>
      </c>
      <c r="I15">
        <v>422</v>
      </c>
      <c r="J15">
        <v>200</v>
      </c>
      <c r="K15">
        <v>387</v>
      </c>
      <c r="L15">
        <v>479</v>
      </c>
      <c r="M15">
        <v>30.2</v>
      </c>
      <c r="N15">
        <v>465</v>
      </c>
      <c r="O15">
        <v>284</v>
      </c>
      <c r="P15">
        <v>488</v>
      </c>
      <c r="Q15">
        <v>717</v>
      </c>
      <c r="S15">
        <f t="shared" si="0"/>
        <v>386.02</v>
      </c>
      <c r="T15">
        <f t="shared" si="1"/>
        <v>717</v>
      </c>
      <c r="U15">
        <f t="shared" si="2"/>
        <v>184.91728961889967</v>
      </c>
      <c r="W15">
        <f t="shared" ref="W15:W30" si="6">S15*1000</f>
        <v>386020</v>
      </c>
      <c r="X15">
        <f t="shared" ref="X15:X30" si="7">T15*1000</f>
        <v>717000</v>
      </c>
      <c r="Y15">
        <f t="shared" ref="Y15:Y30" si="8">U15*1000</f>
        <v>184917.28961889967</v>
      </c>
      <c r="Z15">
        <v>1</v>
      </c>
      <c r="AA15">
        <f t="shared" si="4"/>
        <v>386020</v>
      </c>
      <c r="AD15" s="5">
        <f t="shared" si="5"/>
        <v>24.667157365091459</v>
      </c>
    </row>
    <row r="16" spans="1:34">
      <c r="A16" t="s">
        <v>46</v>
      </c>
      <c r="H16">
        <v>0.02</v>
      </c>
      <c r="J16">
        <v>0.02</v>
      </c>
      <c r="K16">
        <v>0.48599999999999999</v>
      </c>
      <c r="L16">
        <v>0.124</v>
      </c>
      <c r="M16">
        <v>0.89</v>
      </c>
      <c r="N16">
        <v>3.9E-2</v>
      </c>
      <c r="O16">
        <v>1.5</v>
      </c>
      <c r="P16">
        <v>1.86</v>
      </c>
      <c r="Q16">
        <v>0.71099999999999997</v>
      </c>
      <c r="S16">
        <f t="shared" si="0"/>
        <v>0.62777777777777777</v>
      </c>
      <c r="T16">
        <f t="shared" si="1"/>
        <v>1.86</v>
      </c>
      <c r="U16">
        <f t="shared" si="2"/>
        <v>0.68137448913533927</v>
      </c>
      <c r="W16">
        <f t="shared" si="6"/>
        <v>627.77777777777771</v>
      </c>
      <c r="X16">
        <f t="shared" si="7"/>
        <v>1860</v>
      </c>
      <c r="Y16">
        <f t="shared" si="8"/>
        <v>681.37448913533922</v>
      </c>
      <c r="Z16">
        <v>1</v>
      </c>
      <c r="AA16">
        <f t="shared" si="4"/>
        <v>627.77777777777771</v>
      </c>
      <c r="AD16" s="5">
        <f t="shared" si="5"/>
        <v>4.0115779583316566E-2</v>
      </c>
    </row>
    <row r="17" spans="1:34">
      <c r="A17" t="s">
        <v>47</v>
      </c>
      <c r="H17">
        <v>1.0000000000000001E-5</v>
      </c>
      <c r="I17">
        <v>1E-3</v>
      </c>
      <c r="J17">
        <v>2.0000000000000002E-5</v>
      </c>
      <c r="K17">
        <v>5.0000000000000002E-5</v>
      </c>
      <c r="L17">
        <v>4.0000000000000003E-5</v>
      </c>
      <c r="M17">
        <v>1E-4</v>
      </c>
      <c r="N17">
        <v>2.1000000000000001E-4</v>
      </c>
      <c r="O17">
        <v>1E-4</v>
      </c>
      <c r="P17">
        <v>2.0000000000000002E-5</v>
      </c>
      <c r="Q17">
        <v>3.2000000000000003E-4</v>
      </c>
      <c r="S17">
        <f t="shared" si="0"/>
        <v>1.8700000000000005E-4</v>
      </c>
      <c r="T17">
        <f t="shared" si="1"/>
        <v>1E-3</v>
      </c>
      <c r="U17">
        <f t="shared" si="2"/>
        <v>3.02179122743816E-4</v>
      </c>
      <c r="W17">
        <f t="shared" si="6"/>
        <v>0.18700000000000006</v>
      </c>
      <c r="X17">
        <f t="shared" si="7"/>
        <v>1</v>
      </c>
      <c r="Y17">
        <f t="shared" si="8"/>
        <v>0.30217912274381598</v>
      </c>
      <c r="Z17">
        <v>0.67</v>
      </c>
      <c r="AA17">
        <f t="shared" si="4"/>
        <v>0.12529000000000004</v>
      </c>
      <c r="AB17">
        <v>8.9999999999999993E-3</v>
      </c>
      <c r="AD17" s="5">
        <f t="shared" si="5"/>
        <v>9.0074310754105665E-3</v>
      </c>
      <c r="AE17" t="s">
        <v>43</v>
      </c>
      <c r="AH17">
        <v>7.0000000000000007E-2</v>
      </c>
    </row>
    <row r="18" spans="1:34">
      <c r="A18" t="s">
        <v>48</v>
      </c>
      <c r="H18">
        <v>6.9999999999999999E-4</v>
      </c>
      <c r="I18">
        <v>1E-3</v>
      </c>
      <c r="J18">
        <v>6.9999999999999999E-4</v>
      </c>
      <c r="K18">
        <v>6.9999999999999999E-4</v>
      </c>
      <c r="L18">
        <v>6.9999999999999999E-4</v>
      </c>
      <c r="M18">
        <v>6.9999999999999999E-4</v>
      </c>
      <c r="N18">
        <v>6.9999999999999999E-4</v>
      </c>
      <c r="O18">
        <v>6.9999999999999999E-4</v>
      </c>
      <c r="P18">
        <v>6.9999999999999999E-4</v>
      </c>
      <c r="Q18">
        <v>6.9999999999999999E-4</v>
      </c>
      <c r="S18">
        <f t="shared" si="0"/>
        <v>7.3000000000000007E-4</v>
      </c>
      <c r="T18">
        <f t="shared" si="1"/>
        <v>1E-3</v>
      </c>
      <c r="U18">
        <f t="shared" si="2"/>
        <v>9.4868329805051366E-5</v>
      </c>
      <c r="W18">
        <f t="shared" si="6"/>
        <v>0.73000000000000009</v>
      </c>
      <c r="X18">
        <f t="shared" si="7"/>
        <v>1</v>
      </c>
      <c r="Y18">
        <f t="shared" si="8"/>
        <v>9.486832980505136E-2</v>
      </c>
      <c r="Z18">
        <v>1</v>
      </c>
      <c r="AA18">
        <f t="shared" si="4"/>
        <v>0.73000000000000009</v>
      </c>
      <c r="AD18" s="4" t="s">
        <v>49</v>
      </c>
    </row>
    <row r="19" spans="1:34">
      <c r="A19" t="s">
        <v>50</v>
      </c>
      <c r="H19">
        <v>5.0000000000000001E-3</v>
      </c>
      <c r="I19">
        <v>6.6E-3</v>
      </c>
      <c r="J19">
        <v>3.8999999999999998E-3</v>
      </c>
      <c r="K19">
        <v>3.7000000000000002E-3</v>
      </c>
      <c r="L19">
        <v>4.8999999999999998E-3</v>
      </c>
      <c r="M19">
        <v>8.3000000000000001E-3</v>
      </c>
      <c r="N19">
        <v>1.0999999999999999E-2</v>
      </c>
      <c r="O19">
        <v>8.6999999999999994E-3</v>
      </c>
      <c r="P19">
        <v>7.4000000000000003E-3</v>
      </c>
      <c r="Q19">
        <v>1.17E-2</v>
      </c>
      <c r="S19">
        <f t="shared" si="0"/>
        <v>7.1200000000000013E-3</v>
      </c>
      <c r="T19">
        <f t="shared" si="1"/>
        <v>1.17E-2</v>
      </c>
      <c r="U19">
        <f t="shared" si="2"/>
        <v>2.8236304448154793E-3</v>
      </c>
      <c r="W19">
        <f t="shared" si="6"/>
        <v>7.120000000000001</v>
      </c>
      <c r="X19">
        <f t="shared" si="7"/>
        <v>11.700000000000001</v>
      </c>
      <c r="Y19">
        <f t="shared" si="8"/>
        <v>2.8236304448154792</v>
      </c>
      <c r="AD19" s="5"/>
    </row>
    <row r="20" spans="1:34">
      <c r="A20" t="s">
        <v>51</v>
      </c>
      <c r="H20">
        <v>5.9999999999999995E-4</v>
      </c>
      <c r="I20">
        <v>5.9999999999999995E-4</v>
      </c>
      <c r="J20">
        <v>5.9999999999999995E-4</v>
      </c>
      <c r="K20">
        <v>5.9999999999999995E-4</v>
      </c>
      <c r="L20">
        <v>5.9999999999999995E-4</v>
      </c>
      <c r="M20">
        <v>5.9999999999999995E-4</v>
      </c>
      <c r="N20">
        <v>5.9999999999999995E-4</v>
      </c>
      <c r="O20">
        <v>5.9999999999999995E-4</v>
      </c>
      <c r="P20">
        <v>5.9999999999999995E-4</v>
      </c>
      <c r="Q20">
        <v>5.9999999999999995E-4</v>
      </c>
      <c r="S20">
        <f t="shared" si="0"/>
        <v>5.9999999999999995E-4</v>
      </c>
      <c r="T20">
        <f t="shared" si="1"/>
        <v>5.9999999999999995E-4</v>
      </c>
      <c r="U20">
        <f t="shared" si="2"/>
        <v>0</v>
      </c>
      <c r="W20">
        <f t="shared" si="6"/>
        <v>0.6</v>
      </c>
      <c r="X20">
        <f t="shared" si="7"/>
        <v>0.6</v>
      </c>
      <c r="Y20">
        <f t="shared" si="8"/>
        <v>0</v>
      </c>
      <c r="AD20" s="5"/>
    </row>
    <row r="21" spans="1:34">
      <c r="A21" t="s">
        <v>52</v>
      </c>
      <c r="B21">
        <v>3.5E-4</v>
      </c>
      <c r="C21">
        <v>6.8000000000000005E-4</v>
      </c>
      <c r="D21">
        <v>9.3999999999999997E-4</v>
      </c>
      <c r="E21">
        <v>4.0999999999999999E-4</v>
      </c>
      <c r="F21">
        <v>1.1999999999999999E-3</v>
      </c>
      <c r="G21">
        <v>1E-3</v>
      </c>
      <c r="H21">
        <v>2.3000000000000001E-4</v>
      </c>
      <c r="I21">
        <v>8.9999999999999998E-4</v>
      </c>
      <c r="J21">
        <v>1.2999999999999999E-4</v>
      </c>
      <c r="K21">
        <v>1.8E-3</v>
      </c>
      <c r="L21">
        <v>4.4000000000000002E-4</v>
      </c>
      <c r="M21">
        <v>8.5999999999999998E-4</v>
      </c>
      <c r="N21">
        <v>3.3E-3</v>
      </c>
      <c r="O21">
        <v>2.0999999999999999E-3</v>
      </c>
      <c r="P21">
        <v>5.0000000000000001E-4</v>
      </c>
      <c r="Q21">
        <v>1.1199999999999999E-3</v>
      </c>
      <c r="S21">
        <f t="shared" si="0"/>
        <v>9.9749999999999991E-4</v>
      </c>
      <c r="T21">
        <f t="shared" si="1"/>
        <v>3.3E-3</v>
      </c>
      <c r="U21">
        <f t="shared" si="2"/>
        <v>8.1706384899427108E-4</v>
      </c>
      <c r="W21">
        <f t="shared" si="6"/>
        <v>0.99749999999999994</v>
      </c>
      <c r="X21">
        <f t="shared" si="7"/>
        <v>3.3</v>
      </c>
      <c r="Y21">
        <f t="shared" si="8"/>
        <v>0.81706384899427109</v>
      </c>
      <c r="Z21">
        <v>0.37</v>
      </c>
      <c r="AA21">
        <f t="shared" si="4"/>
        <v>0.36907499999999999</v>
      </c>
      <c r="AB21">
        <v>4.8000000000000001E-2</v>
      </c>
      <c r="AD21" s="5">
        <f t="shared" si="5"/>
        <v>4.8020517091215478E-2</v>
      </c>
      <c r="AE21">
        <v>0.2</v>
      </c>
      <c r="AH21" t="s">
        <v>43</v>
      </c>
    </row>
    <row r="22" spans="1:34">
      <c r="A22" t="s">
        <v>53</v>
      </c>
      <c r="B22">
        <v>1.5E-3</v>
      </c>
      <c r="C22">
        <v>8.2000000000000007E-3</v>
      </c>
      <c r="D22">
        <v>6.1999999999999998E-3</v>
      </c>
      <c r="E22">
        <v>2.8999999999999998E-3</v>
      </c>
      <c r="F22">
        <v>1.0999999999999999E-2</v>
      </c>
      <c r="G22">
        <v>6.8999999999999999E-3</v>
      </c>
      <c r="H22">
        <v>3.0999999999999999E-3</v>
      </c>
      <c r="I22">
        <v>9.4000000000000004E-3</v>
      </c>
      <c r="J22">
        <v>1.1000000000000001E-3</v>
      </c>
      <c r="K22">
        <v>3.7000000000000002E-3</v>
      </c>
      <c r="L22">
        <v>3.2000000000000002E-3</v>
      </c>
      <c r="M22">
        <v>5.0000000000000001E-3</v>
      </c>
      <c r="N22">
        <v>1.2999999999999999E-2</v>
      </c>
      <c r="O22">
        <v>1.7999999999999999E-2</v>
      </c>
      <c r="P22">
        <v>4.5900000000000003E-3</v>
      </c>
      <c r="Q22">
        <v>7.79E-3</v>
      </c>
      <c r="S22">
        <f t="shared" si="0"/>
        <v>6.5987499999999996E-3</v>
      </c>
      <c r="T22">
        <f t="shared" si="1"/>
        <v>1.7999999999999999E-2</v>
      </c>
      <c r="U22">
        <f t="shared" si="2"/>
        <v>4.5542374041471897E-3</v>
      </c>
      <c r="W22">
        <f t="shared" si="6"/>
        <v>6.5987499999999999</v>
      </c>
      <c r="X22">
        <f t="shared" si="7"/>
        <v>18</v>
      </c>
      <c r="Y22">
        <f t="shared" si="8"/>
        <v>4.55423740414719</v>
      </c>
      <c r="Z22">
        <v>0.16</v>
      </c>
      <c r="AA22">
        <f t="shared" si="4"/>
        <v>1.0558000000000001</v>
      </c>
      <c r="AB22">
        <v>2.9</v>
      </c>
      <c r="AD22" s="4">
        <f t="shared" si="5"/>
        <v>2.8998821533298469</v>
      </c>
      <c r="AE22">
        <v>0.6</v>
      </c>
      <c r="AH22">
        <v>32</v>
      </c>
    </row>
    <row r="23" spans="1:34">
      <c r="A23" t="s">
        <v>54</v>
      </c>
      <c r="B23">
        <v>1.6E-2</v>
      </c>
      <c r="C23">
        <v>4.3999999999999997E-2</v>
      </c>
      <c r="D23">
        <v>4.9000000000000002E-2</v>
      </c>
      <c r="E23">
        <v>2.7E-2</v>
      </c>
      <c r="F23">
        <v>9.1999999999999998E-2</v>
      </c>
      <c r="G23">
        <v>7.3999999999999996E-2</v>
      </c>
      <c r="H23">
        <v>3.3000000000000002E-2</v>
      </c>
      <c r="I23">
        <v>7.3999999999999996E-2</v>
      </c>
      <c r="J23">
        <v>1.6E-2</v>
      </c>
      <c r="K23">
        <v>6.8000000000000005E-2</v>
      </c>
      <c r="L23">
        <v>2.8000000000000001E-2</v>
      </c>
      <c r="M23">
        <v>5.1999999999999998E-2</v>
      </c>
      <c r="N23">
        <v>0.13</v>
      </c>
      <c r="O23">
        <v>0.12</v>
      </c>
      <c r="P23">
        <v>3.8399999999999997E-2</v>
      </c>
      <c r="Q23">
        <v>6.4100000000000004E-2</v>
      </c>
      <c r="S23">
        <f t="shared" si="0"/>
        <v>5.7843750000000006E-2</v>
      </c>
      <c r="T23">
        <f t="shared" si="1"/>
        <v>0.13</v>
      </c>
      <c r="U23">
        <f t="shared" si="2"/>
        <v>3.4199395096989646E-2</v>
      </c>
      <c r="W23">
        <f t="shared" si="6"/>
        <v>57.843750000000007</v>
      </c>
      <c r="X23">
        <f t="shared" si="7"/>
        <v>130</v>
      </c>
      <c r="Y23">
        <f t="shared" si="8"/>
        <v>34.199395096989647</v>
      </c>
      <c r="Z23">
        <v>0.21</v>
      </c>
      <c r="AA23">
        <f t="shared" si="4"/>
        <v>12.147187500000001</v>
      </c>
      <c r="AB23">
        <v>6.27</v>
      </c>
      <c r="AD23" s="4">
        <f t="shared" si="5"/>
        <v>6.270375559579624</v>
      </c>
      <c r="AE23">
        <v>3.76</v>
      </c>
      <c r="AH23" t="s">
        <v>43</v>
      </c>
    </row>
    <row r="24" spans="1:34">
      <c r="A24" t="s">
        <v>55</v>
      </c>
      <c r="B24">
        <v>5.1999999999999998E-2</v>
      </c>
      <c r="C24">
        <v>0.11</v>
      </c>
      <c r="D24">
        <v>0.15</v>
      </c>
      <c r="E24">
        <v>7.1999999999999995E-2</v>
      </c>
      <c r="F24">
        <v>0.27</v>
      </c>
      <c r="G24">
        <v>0.19</v>
      </c>
      <c r="H24">
        <v>0.05</v>
      </c>
      <c r="I24">
        <v>0.2</v>
      </c>
      <c r="J24">
        <v>3.3000000000000002E-2</v>
      </c>
      <c r="K24">
        <v>9.8000000000000004E-2</v>
      </c>
      <c r="L24">
        <v>0.11</v>
      </c>
      <c r="M24">
        <v>0.16</v>
      </c>
      <c r="N24">
        <v>0.35</v>
      </c>
      <c r="O24">
        <v>0.39</v>
      </c>
      <c r="P24">
        <v>0.14699999999999999</v>
      </c>
      <c r="Q24">
        <v>0.316</v>
      </c>
      <c r="S24">
        <f t="shared" si="0"/>
        <v>0.168625</v>
      </c>
      <c r="T24">
        <f t="shared" si="1"/>
        <v>0.39</v>
      </c>
      <c r="U24">
        <f t="shared" si="2"/>
        <v>0.11060311930501782</v>
      </c>
      <c r="W24">
        <f t="shared" si="6"/>
        <v>168.625</v>
      </c>
      <c r="X24">
        <f t="shared" si="7"/>
        <v>390</v>
      </c>
      <c r="Y24">
        <f t="shared" si="8"/>
        <v>110.60311930501781</v>
      </c>
      <c r="Z24">
        <v>0.17</v>
      </c>
      <c r="AA24">
        <f t="shared" si="4"/>
        <v>28.666250000000002</v>
      </c>
      <c r="AB24">
        <v>1.1100000000000001</v>
      </c>
      <c r="AD24" s="5">
        <f t="shared" si="5"/>
        <v>1.1117608785947408</v>
      </c>
      <c r="AE24">
        <v>1.3</v>
      </c>
      <c r="AH24">
        <v>14</v>
      </c>
    </row>
    <row r="25" spans="1:34">
      <c r="A25" t="s">
        <v>56</v>
      </c>
      <c r="B25">
        <v>1.0999999999999999E-2</v>
      </c>
      <c r="C25">
        <v>2.4E-2</v>
      </c>
      <c r="D25">
        <v>1.7999999999999999E-2</v>
      </c>
      <c r="E25">
        <v>1.7999999999999999E-2</v>
      </c>
      <c r="F25">
        <v>2.9000000000000001E-2</v>
      </c>
      <c r="G25">
        <v>2.7E-2</v>
      </c>
      <c r="H25">
        <v>1.0999999999999999E-2</v>
      </c>
      <c r="I25">
        <v>2.1999999999999999E-2</v>
      </c>
      <c r="J25">
        <v>9.7999999999999997E-3</v>
      </c>
      <c r="K25">
        <v>2.8000000000000001E-2</v>
      </c>
      <c r="L25">
        <v>1.7000000000000001E-2</v>
      </c>
      <c r="M25">
        <v>1.7000000000000001E-2</v>
      </c>
      <c r="N25">
        <v>2.8000000000000001E-2</v>
      </c>
      <c r="O25">
        <v>2.7E-2</v>
      </c>
      <c r="P25">
        <v>1.7000000000000001E-2</v>
      </c>
      <c r="Q25">
        <v>0.02</v>
      </c>
      <c r="S25">
        <f t="shared" si="0"/>
        <v>2.0237500000000005E-2</v>
      </c>
      <c r="T25">
        <f t="shared" si="1"/>
        <v>2.9000000000000001E-2</v>
      </c>
      <c r="U25">
        <f t="shared" si="2"/>
        <v>6.4660008248272338E-3</v>
      </c>
      <c r="W25">
        <f t="shared" si="6"/>
        <v>20.237500000000004</v>
      </c>
      <c r="X25">
        <f t="shared" si="7"/>
        <v>29</v>
      </c>
      <c r="Y25">
        <f t="shared" si="8"/>
        <v>6.4660008248272334</v>
      </c>
      <c r="Z25">
        <v>0.76</v>
      </c>
      <c r="AA25">
        <f t="shared" si="4"/>
        <v>15.380500000000003</v>
      </c>
      <c r="AB25">
        <v>4.2300000000000004</v>
      </c>
      <c r="AD25" s="5">
        <f t="shared" si="5"/>
        <v>4.2307125307968496</v>
      </c>
      <c r="AE25">
        <v>8.6</v>
      </c>
      <c r="AH25">
        <v>34</v>
      </c>
    </row>
    <row r="26" spans="1:34">
      <c r="A26" t="s">
        <v>57</v>
      </c>
      <c r="H26">
        <v>7.6000000000000004E-4</v>
      </c>
      <c r="I26">
        <v>5.9999999999999995E-4</v>
      </c>
      <c r="J26">
        <v>7.7999999999999999E-4</v>
      </c>
      <c r="K26">
        <v>8.9999999999999998E-4</v>
      </c>
      <c r="L26">
        <v>1.1000000000000001E-3</v>
      </c>
      <c r="M26">
        <v>5.9999999999999995E-4</v>
      </c>
      <c r="N26">
        <v>6.4000000000000005E-4</v>
      </c>
      <c r="O26">
        <v>8.3000000000000001E-4</v>
      </c>
      <c r="P26">
        <v>8.0999999999999996E-4</v>
      </c>
      <c r="Q26">
        <v>1.9E-3</v>
      </c>
      <c r="S26">
        <f t="shared" si="0"/>
        <v>8.9200000000000011E-4</v>
      </c>
      <c r="T26">
        <f t="shared" si="1"/>
        <v>1.9E-3</v>
      </c>
      <c r="U26">
        <f t="shared" si="2"/>
        <v>3.849906203763642E-4</v>
      </c>
      <c r="W26">
        <f t="shared" si="6"/>
        <v>0.89200000000000013</v>
      </c>
      <c r="X26">
        <f t="shared" si="7"/>
        <v>1.9</v>
      </c>
      <c r="Y26">
        <f t="shared" si="8"/>
        <v>0.38499062037636422</v>
      </c>
      <c r="AD26" s="5"/>
    </row>
    <row r="27" spans="1:34">
      <c r="A27" t="s">
        <v>58</v>
      </c>
      <c r="H27">
        <v>1.5E-3</v>
      </c>
      <c r="I27">
        <v>2E-3</v>
      </c>
      <c r="J27">
        <v>1.5E-3</v>
      </c>
      <c r="K27">
        <v>1.5E-3</v>
      </c>
      <c r="L27">
        <v>1.5E-3</v>
      </c>
      <c r="M27">
        <v>1.5E-3</v>
      </c>
      <c r="N27">
        <v>4.1000000000000003E-3</v>
      </c>
      <c r="O27">
        <v>2.7000000000000001E-3</v>
      </c>
      <c r="P27">
        <v>1.5E-3</v>
      </c>
      <c r="Q27">
        <v>3.0000000000000001E-3</v>
      </c>
      <c r="S27">
        <f t="shared" si="0"/>
        <v>2.0800000000000003E-3</v>
      </c>
      <c r="T27">
        <f t="shared" si="1"/>
        <v>4.1000000000000003E-3</v>
      </c>
      <c r="U27">
        <f t="shared" si="2"/>
        <v>9.0283504091894407E-4</v>
      </c>
      <c r="W27">
        <f t="shared" si="6"/>
        <v>2.08</v>
      </c>
      <c r="X27">
        <f t="shared" si="7"/>
        <v>4.1000000000000005</v>
      </c>
      <c r="Y27">
        <f t="shared" si="8"/>
        <v>0.90283504091894407</v>
      </c>
      <c r="Z27">
        <v>1</v>
      </c>
      <c r="AA27">
        <f t="shared" si="4"/>
        <v>2.08</v>
      </c>
      <c r="AD27" s="5">
        <f t="shared" si="5"/>
        <v>1.329145829733958E-4</v>
      </c>
      <c r="AE27">
        <v>10</v>
      </c>
      <c r="AH27" t="s">
        <v>43</v>
      </c>
    </row>
    <row r="28" spans="1:34">
      <c r="A28" t="s">
        <v>59</v>
      </c>
      <c r="H28">
        <v>325</v>
      </c>
      <c r="I28">
        <v>367</v>
      </c>
      <c r="J28">
        <v>166</v>
      </c>
      <c r="K28">
        <v>323</v>
      </c>
      <c r="L28">
        <v>392</v>
      </c>
      <c r="M28">
        <v>324</v>
      </c>
      <c r="N28">
        <v>308</v>
      </c>
      <c r="O28">
        <v>253</v>
      </c>
      <c r="P28">
        <v>425</v>
      </c>
      <c r="Q28">
        <v>584</v>
      </c>
      <c r="S28">
        <f t="shared" si="0"/>
        <v>346.7</v>
      </c>
      <c r="T28">
        <f t="shared" si="1"/>
        <v>584</v>
      </c>
      <c r="U28">
        <f t="shared" si="2"/>
        <v>110.24422383457964</v>
      </c>
      <c r="W28">
        <f t="shared" si="6"/>
        <v>346700</v>
      </c>
      <c r="X28">
        <f t="shared" si="7"/>
        <v>584000</v>
      </c>
      <c r="Y28">
        <f t="shared" si="8"/>
        <v>110244.22383457964</v>
      </c>
      <c r="AD28" s="5"/>
    </row>
    <row r="29" spans="1:34">
      <c r="A29" t="s">
        <v>60</v>
      </c>
      <c r="H29">
        <v>2.8E-3</v>
      </c>
      <c r="I29">
        <v>5.4999999999999997E-3</v>
      </c>
      <c r="J29">
        <v>2.7000000000000001E-3</v>
      </c>
      <c r="K29">
        <v>2.8E-3</v>
      </c>
      <c r="L29">
        <v>2.3999999999999998E-3</v>
      </c>
      <c r="M29">
        <v>3.3E-3</v>
      </c>
      <c r="N29">
        <v>5.5999999999999999E-3</v>
      </c>
      <c r="O29">
        <v>6.7999999999999996E-3</v>
      </c>
      <c r="P29">
        <v>2.47E-3</v>
      </c>
      <c r="Q29">
        <v>8.4200000000000004E-3</v>
      </c>
      <c r="S29">
        <f t="shared" si="0"/>
        <v>4.2789999999999998E-3</v>
      </c>
      <c r="T29">
        <f t="shared" si="1"/>
        <v>8.4200000000000004E-3</v>
      </c>
      <c r="U29">
        <f t="shared" si="2"/>
        <v>2.143955067937138E-3</v>
      </c>
      <c r="W29">
        <f t="shared" si="6"/>
        <v>4.2789999999999999</v>
      </c>
      <c r="X29">
        <f t="shared" si="7"/>
        <v>8.42</v>
      </c>
      <c r="Y29">
        <f t="shared" si="8"/>
        <v>2.1439550679371382</v>
      </c>
      <c r="Z29">
        <v>1</v>
      </c>
      <c r="AA29">
        <f t="shared" si="4"/>
        <v>4.2789999999999999</v>
      </c>
      <c r="AB29">
        <v>6.53</v>
      </c>
      <c r="AD29" s="5">
        <f t="shared" si="5"/>
        <v>6.5298561583046766</v>
      </c>
      <c r="AE29">
        <v>100</v>
      </c>
      <c r="AH29" t="s">
        <v>43</v>
      </c>
    </row>
    <row r="30" spans="1:34">
      <c r="A30" t="s">
        <v>61</v>
      </c>
      <c r="B30">
        <v>0.27</v>
      </c>
      <c r="C30">
        <v>0.4</v>
      </c>
      <c r="D30">
        <v>0.84</v>
      </c>
      <c r="E30">
        <v>0.37</v>
      </c>
      <c r="F30">
        <v>1.1000000000000001</v>
      </c>
      <c r="G30">
        <v>1</v>
      </c>
      <c r="H30">
        <v>0.25</v>
      </c>
      <c r="I30">
        <v>1.1000000000000001</v>
      </c>
      <c r="J30">
        <v>0.31</v>
      </c>
      <c r="K30">
        <v>1.6</v>
      </c>
      <c r="L30">
        <v>0.87</v>
      </c>
      <c r="M30">
        <v>0.74</v>
      </c>
      <c r="N30">
        <v>1.9</v>
      </c>
      <c r="O30">
        <v>1.5</v>
      </c>
      <c r="P30">
        <v>0.61199999999999999</v>
      </c>
      <c r="Q30">
        <v>0.78300000000000003</v>
      </c>
      <c r="S30">
        <f t="shared" si="0"/>
        <v>0.85281249999999997</v>
      </c>
      <c r="T30">
        <f t="shared" si="1"/>
        <v>1.9</v>
      </c>
      <c r="U30">
        <f t="shared" si="2"/>
        <v>0.49863189077715431</v>
      </c>
      <c r="W30">
        <f t="shared" si="6"/>
        <v>852.8125</v>
      </c>
      <c r="X30">
        <f t="shared" si="7"/>
        <v>1900</v>
      </c>
      <c r="Y30">
        <f t="shared" si="8"/>
        <v>498.6318907771543</v>
      </c>
      <c r="Z30">
        <v>0.33</v>
      </c>
      <c r="AA30">
        <f t="shared" si="4"/>
        <v>281.42812500000002</v>
      </c>
      <c r="AB30">
        <v>28.01</v>
      </c>
      <c r="AD30" s="4">
        <f t="shared" si="5"/>
        <v>28.026193732885712</v>
      </c>
      <c r="AE30">
        <v>6.8</v>
      </c>
      <c r="AH30" t="s">
        <v>43</v>
      </c>
    </row>
    <row r="31" spans="1:34">
      <c r="A31" t="s">
        <v>62</v>
      </c>
      <c r="AD31" s="5"/>
    </row>
    <row r="32" spans="1:34">
      <c r="A32" t="s">
        <v>63</v>
      </c>
      <c r="AD32" s="5"/>
    </row>
    <row r="33" spans="1:34">
      <c r="A33" t="s">
        <v>64</v>
      </c>
      <c r="H33">
        <v>10</v>
      </c>
      <c r="I33">
        <v>5</v>
      </c>
      <c r="J33">
        <v>25</v>
      </c>
      <c r="K33">
        <v>100</v>
      </c>
      <c r="L33">
        <v>25</v>
      </c>
      <c r="M33">
        <v>25</v>
      </c>
      <c r="N33">
        <v>6.25</v>
      </c>
      <c r="O33">
        <v>10</v>
      </c>
      <c r="P33">
        <v>5.23</v>
      </c>
      <c r="Q33">
        <v>10</v>
      </c>
      <c r="S33">
        <f t="shared" si="0"/>
        <v>22.148</v>
      </c>
      <c r="T33">
        <f t="shared" si="1"/>
        <v>100</v>
      </c>
      <c r="U33">
        <f t="shared" si="2"/>
        <v>28.598905107247258</v>
      </c>
      <c r="AB33">
        <v>0.42899999999999999</v>
      </c>
      <c r="AD33" s="5">
        <f t="shared" si="5"/>
        <v>0.42897258636726177</v>
      </c>
      <c r="AE33">
        <v>7.7</v>
      </c>
      <c r="AH33">
        <v>46</v>
      </c>
    </row>
    <row r="34" spans="1:34">
      <c r="A34" t="s">
        <v>65</v>
      </c>
      <c r="B34">
        <v>0.35050000000000003</v>
      </c>
      <c r="C34">
        <v>0.58620000000000005</v>
      </c>
      <c r="D34">
        <v>1.0631999999999999</v>
      </c>
      <c r="E34">
        <v>0.4899</v>
      </c>
      <c r="F34">
        <v>1.5020000000000002</v>
      </c>
      <c r="G34">
        <v>1.2979000000000001</v>
      </c>
      <c r="H34">
        <v>0.35847000000000001</v>
      </c>
      <c r="I34">
        <v>1.4227000000000001</v>
      </c>
      <c r="J34">
        <v>0.38009999999999999</v>
      </c>
      <c r="K34">
        <v>1.8079500000000002</v>
      </c>
      <c r="L34">
        <v>1.0394399999999999</v>
      </c>
      <c r="M34">
        <v>0.98909999999999998</v>
      </c>
      <c r="N34">
        <v>2.4438499999999999</v>
      </c>
      <c r="O34">
        <v>2.0754299999999999</v>
      </c>
      <c r="P34">
        <v>0.83248999999999995</v>
      </c>
      <c r="Q34">
        <v>1.21753</v>
      </c>
      <c r="S34">
        <f t="shared" si="0"/>
        <v>1.1160474999999999</v>
      </c>
      <c r="T34">
        <f t="shared" si="1"/>
        <v>2.4438499999999999</v>
      </c>
      <c r="U34">
        <f t="shared" si="2"/>
        <v>0.62865750979368751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ermit File" ma:contentTypeID="0x0101000E9AD557692E154F9D2697C8C6432F7600A4CEBB1D6A641A4E837F1E441D55020D" ma:contentTypeVersion="47" ma:contentTypeDescription="Create a new document." ma:contentTypeScope="" ma:versionID="bc70e3e491c30e09fe08261a2b7d9642">
  <xsd:schema xmlns:xsd="http://www.w3.org/2001/XMLSchema" xmlns:xs="http://www.w3.org/2001/XMLSchema" xmlns:p="http://schemas.microsoft.com/office/2006/metadata/properties" xmlns:ns2="8595a0ec-c146-4eeb-925a-270f4bc4be63" xmlns:ns3="662745e8-e224-48e8-a2e3-254862b8c2f5" xmlns:ns4="eebef177-55b5-4448-a5fb-28ea454417ee" xmlns:ns5="5ffd8e36-f429-4edc-ab50-c5be84842779" xmlns:ns6="13c3dd66-95f8-469c-aefa-160cfe61df31" targetNamespace="http://schemas.microsoft.com/office/2006/metadata/properties" ma:root="true" ma:fieldsID="cafdd6031ff9efd2f6c2c33b3d8169bf" ns2:_="" ns3:_="" ns4:_="" ns5:_="" ns6:_="">
    <xsd:import namespace="8595a0ec-c146-4eeb-925a-270f4bc4be63"/>
    <xsd:import namespace="662745e8-e224-48e8-a2e3-254862b8c2f5"/>
    <xsd:import namespace="eebef177-55b5-4448-a5fb-28ea454417ee"/>
    <xsd:import namespace="5ffd8e36-f429-4edc-ab50-c5be84842779"/>
    <xsd:import namespace="13c3dd66-95f8-469c-aefa-160cfe61df31"/>
    <xsd:element name="properties">
      <xsd:complexType>
        <xsd:sequence>
          <xsd:element name="documentManagement">
            <xsd:complexType>
              <xsd:all>
                <xsd:element ref="ns2:d3564be703db47eda46ec138bc1ba091" minOccurs="0"/>
                <xsd:element ref="ns3:TaxCatchAll" minOccurs="0"/>
                <xsd:element ref="ns3:TaxCatchAllLabel" minOccurs="0"/>
                <xsd:element ref="ns4:DocumentDate"/>
                <xsd:element ref="ns4:EAReceivedDate"/>
                <xsd:element ref="ns4:ExternalAuthor"/>
                <xsd:element ref="ns2:c52c737aaa794145b5e1ab0b33580095" minOccurs="0"/>
                <xsd:element ref="ns2:ncb1594ff73b435992550f571a78c184" minOccurs="0"/>
                <xsd:element ref="ns2:p517ccc45a7e4674ae144f9410147bb3" minOccurs="0"/>
                <xsd:element ref="ns2:f91636ce86a943e5a85e589048b494b2" minOccurs="0"/>
                <xsd:element ref="ns4:PermitNumber"/>
                <xsd:element ref="ns4:OtherReference" minOccurs="0"/>
                <xsd:element ref="ns4:EPRNumber" minOccurs="0"/>
                <xsd:element ref="ns4:Customer_x002f_OperatorName"/>
                <xsd:element ref="ns4:SiteName"/>
                <xsd:element ref="ns4:FacilityAddress"/>
                <xsd:element ref="ns4:FacilityAddressPostcode"/>
                <xsd:element ref="ns2:ga477587807b4e8dbd9d142e03c014fa" minOccurs="0"/>
                <xsd:element ref="ns2:la34db7254a948be973d9738b9f07ba7" minOccurs="0"/>
                <xsd:element ref="ns2:bf174f8632e04660b372cf372c1956fe" minOccurs="0"/>
                <xsd:element ref="ns2:mb0b523b12654e57a98fd73f451222f6" minOccurs="0"/>
                <xsd:element ref="ns4:CessationDate" minOccurs="0"/>
                <xsd:element ref="ns4:NationalSecurity" minOccurs="0"/>
                <xsd:element ref="ns2:ed3cfd1978f244c4af5dc9d642a18018" minOccurs="0"/>
                <xsd:element ref="ns4:CurrentPermit" minOccurs="0"/>
                <xsd:element ref="ns5:EventLink" minOccurs="0"/>
                <xsd:element ref="ns2:m63bd5d2e6554c968a3f4ff9289590fe" minOccurs="0"/>
                <xsd:element ref="ns2:d22401b98bfe4ec6b8dacbec81c66a1e" minOccurs="0"/>
                <xsd:element ref="ns6:MediaServiceMetadata" minOccurs="0"/>
                <xsd:element ref="ns6:MediaServiceFastMetadata" minOccurs="0"/>
                <xsd:element ref="ns6:MediaServiceAutoTags" minOccurs="0"/>
                <xsd:element ref="ns6:MediaServiceOCR" minOccurs="0"/>
                <xsd:element ref="ns6:MediaServiceGenerationTime" minOccurs="0"/>
                <xsd:element ref="ns6:MediaServiceEventHashCode" minOccurs="0"/>
                <xsd:element ref="ns6:MediaServiceDateTaken" minOccurs="0"/>
                <xsd:element ref="ns6:MediaServiceAutoKeyPoints" minOccurs="0"/>
                <xsd:element ref="ns6:MediaServiceKeyPoints" minOccurs="0"/>
                <xsd:element ref="ns6:MediaServiceLocation" minOccurs="0"/>
                <xsd:element ref="ns6:MediaLengthInSeconds" minOccurs="0"/>
                <xsd:element ref="ns2:SharedWithUsers" minOccurs="0"/>
                <xsd:element ref="ns2:SharedWithDetails" minOccurs="0"/>
                <xsd:element ref="ns6:lcf76f155ced4ddcb4097134ff3c332f" minOccurs="0"/>
                <xsd:element ref="ns6:MediaServiceObjectDetectorVersions" minOccurs="0"/>
                <xsd:element ref="ns6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95a0ec-c146-4eeb-925a-270f4bc4be63" elementFormDefault="qualified">
    <xsd:import namespace="http://schemas.microsoft.com/office/2006/documentManagement/types"/>
    <xsd:import namespace="http://schemas.microsoft.com/office/infopath/2007/PartnerControls"/>
    <xsd:element name="d3564be703db47eda46ec138bc1ba091" ma:index="8" ma:taxonomy="true" ma:internalName="d3564be703db47eda46ec138bc1ba091" ma:taxonomyFieldName="ActivityGrouping" ma:displayName="Activity Grouping" ma:default="8;#Unassigned|cb01650a-31a4-4ad3-af7c-01edd0cc5fa8" ma:fieldId="{d3564be7-03db-47ed-a46e-c138bc1ba091}" ma:sspId="d1117845-93f6-4da3-abaa-fcb4fa669c78" ma:termSetId="c26d6a6f-914d-4d0c-bc0a-7a709b431a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52c737aaa794145b5e1ab0b33580095" ma:index="15" ma:taxonomy="true" ma:internalName="c52c737aaa794145b5e1ab0b33580095" ma:taxonomyFieldName="DisclosureStatus" ma:displayName="Disclosure Status" ma:fieldId="{c52c737a-aa79-4145-b5e1-ab0b33580095}" ma:sspId="d1117845-93f6-4da3-abaa-fcb4fa669c78" ma:termSetId="be5a9b7f-442f-4603-a8b8-76f5f1ec70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b1594ff73b435992550f571a78c184" ma:index="17" ma:taxonomy="true" ma:internalName="ncb1594ff73b435992550f571a78c184" ma:taxonomyFieldName="Regime" ma:displayName="Regime" ma:fieldId="{7cb1594f-f73b-4359-9255-0f571a78c184}" ma:taxonomyMulti="true" ma:sspId="d1117845-93f6-4da3-abaa-fcb4fa669c78" ma:termSetId="79e1bcb8-4c43-4df4-ad15-4ec7b927a8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517ccc45a7e4674ae144f9410147bb3" ma:index="19" ma:taxonomy="true" ma:internalName="p517ccc45a7e4674ae144f9410147bb3" ma:taxonomyFieldName="RegulatedActivityClass" ma:displayName="Regulated Activity Class" ma:fieldId="{9517ccc4-5a7e-4674-ae14-4f9410147bb3}" ma:taxonomyMulti="true" ma:sspId="d1117845-93f6-4da3-abaa-fcb4fa669c78" ma:termSetId="41ee975a-727d-4c90-bb75-bfa3c8eb72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1636ce86a943e5a85e589048b494b2" ma:index="21" nillable="true" ma:taxonomy="true" ma:internalName="f91636ce86a943e5a85e589048b494b2" ma:taxonomyFieldName="RegulatedActivitySub_x002d_Class" ma:displayName="Regulated Activity Sub-Class" ma:fieldId="{f91636ce-86a9-43e5-a85e-589048b494b2}" ma:taxonomyMulti="true" ma:sspId="d1117845-93f6-4da3-abaa-fcb4fa669c78" ma:termSetId="3c5ee371-f842-4910-b55e-fca1c7c085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477587807b4e8dbd9d142e03c014fa" ma:index="30" nillable="true" ma:taxonomy="true" ma:internalName="ga477587807b4e8dbd9d142e03c014fa" ma:taxonomyFieldName="Catchment" ma:displayName="Catchment" ma:fieldId="{0a477587-807b-4e8d-bd9d-142e03c014fa}" ma:sspId="d1117845-93f6-4da3-abaa-fcb4fa669c78" ma:termSetId="a3d7cc5e-3544-4097-ac09-3626e2dfc5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a34db7254a948be973d9738b9f07ba7" ma:index="32" ma:taxonomy="true" ma:internalName="la34db7254a948be973d9738b9f07ba7" ma:taxonomyFieldName="TypeofPermit" ma:displayName="Type of Permit" ma:default="32;#N/A - Do not select for New Permits|0430e4c2-ee0a-4b2d-9af6-df735aafbcb2" ma:fieldId="{5a34db72-54a9-48be-973d-9738b9f07ba7}" ma:taxonomyMulti="true" ma:sspId="d1117845-93f6-4da3-abaa-fcb4fa669c78" ma:termSetId="7d47b671-38b6-4716-ba29-cfb8e9b10e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f174f8632e04660b372cf372c1956fe" ma:index="34" nillable="true" ma:taxonomy="true" ma:internalName="bf174f8632e04660b372cf372c1956fe" ma:taxonomyFieldName="StandardRulesID" ma:displayName="StandardRulesID" ma:fieldId="{bf174f86-32e0-4660-b372-cf372c1956fe}" ma:taxonomyMulti="true" ma:sspId="d1117845-93f6-4da3-abaa-fcb4fa669c78" ma:termSetId="8e138792-83d5-43de-b6e8-7ca5b827ccd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b0b523b12654e57a98fd73f451222f6" ma:index="36" nillable="true" ma:taxonomy="true" ma:internalName="mb0b523b12654e57a98fd73f451222f6" ma:taxonomyFieldName="CessationStatus" ma:displayName="Cessation Status" ma:fieldId="{6b0b523b-1265-4e57-a98f-d73f451222f6}" ma:sspId="d1117845-93f6-4da3-abaa-fcb4fa669c78" ma:termSetId="8efff926-82ca-4afb-81c6-bc22e4acf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3cfd1978f244c4af5dc9d642a18018" ma:index="40" nillable="true" ma:taxonomy="true" ma:internalName="ed3cfd1978f244c4af5dc9d642a18018" ma:taxonomyFieldName="MajorProjectID" ma:displayName="Major Project ID" ma:fieldId="{ed3cfd19-78f2-44c4-af5d-c9d642a18018}" ma:sspId="d1117845-93f6-4da3-abaa-fcb4fa669c78" ma:termSetId="d4a353e3-1bf8-453f-805b-242d6a6db9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63bd5d2e6554c968a3f4ff9289590fe" ma:index="44" nillable="true" ma:taxonomy="true" ma:internalName="m63bd5d2e6554c968a3f4ff9289590fe" ma:taxonomyFieldName="EventType1" ma:displayName="Event Type" ma:readOnly="false" ma:fieldId="{663bd5d2-e655-4c96-8a3f-4ff9289590fe}" ma:sspId="d1117845-93f6-4da3-abaa-fcb4fa669c78" ma:termSetId="6eb2a3b8-caae-450e-a142-afb8c0df352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22401b98bfe4ec6b8dacbec81c66a1e" ma:index="46" nillable="true" ma:taxonomy="true" ma:internalName="d22401b98bfe4ec6b8dacbec81c66a1e" ma:taxonomyFieldName="PermitDocumentType" ma:displayName="Permit Document Type" ma:readOnly="false" ma:fieldId="{d22401b9-8bfe-4ec6-b8da-cbec81c66a1e}" ma:sspId="d1117845-93f6-4da3-abaa-fcb4fa669c78" ma:termSetId="1e9654a3-ed8b-47e0-af9b-cd306150e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5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6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45e8-e224-48e8-a2e3-254862b8c2f5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92e41c19-1047-4874-acff-e817b08e966f}" ma:internalName="TaxCatchAll" ma:showField="CatchAllData" ma:web="8595a0ec-c146-4eeb-925a-270f4bc4be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92e41c19-1047-4874-acff-e817b08e966f}" ma:internalName="TaxCatchAllLabel" ma:readOnly="true" ma:showField="CatchAllDataLabel" ma:web="8595a0ec-c146-4eeb-925a-270f4bc4be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bef177-55b5-4448-a5fb-28ea454417ee" elementFormDefault="qualified">
    <xsd:import namespace="http://schemas.microsoft.com/office/2006/documentManagement/types"/>
    <xsd:import namespace="http://schemas.microsoft.com/office/infopath/2007/PartnerControls"/>
    <xsd:element name="DocumentDate" ma:index="12" ma:displayName="Document Date" ma:format="DateOnly" ma:internalName="DocumentDate">
      <xsd:simpleType>
        <xsd:restriction base="dms:DateTime"/>
      </xsd:simpleType>
    </xsd:element>
    <xsd:element name="EAReceivedDate" ma:index="13" ma:displayName="Received Date" ma:format="DateOnly" ma:internalName="EAReceivedDate">
      <xsd:simpleType>
        <xsd:restriction base="dms:DateTime"/>
      </xsd:simpleType>
    </xsd:element>
    <xsd:element name="ExternalAuthor" ma:index="14" ma:displayName="Document Author" ma:internalName="ExternalAuthor">
      <xsd:simpleType>
        <xsd:restriction base="dms:Text">
          <xsd:maxLength value="255"/>
        </xsd:restriction>
      </xsd:simpleType>
    </xsd:element>
    <xsd:element name="PermitNumber" ma:index="23" ma:displayName="Permit Number" ma:internalName="PermitNumber">
      <xsd:simpleType>
        <xsd:restriction base="dms:Text">
          <xsd:maxLength value="255"/>
        </xsd:restriction>
      </xsd:simpleType>
    </xsd:element>
    <xsd:element name="OtherReference" ma:index="24" nillable="true" ma:displayName="Other Reference" ma:internalName="OtherReference">
      <xsd:simpleType>
        <xsd:restriction base="dms:Text">
          <xsd:maxLength value="255"/>
        </xsd:restriction>
      </xsd:simpleType>
    </xsd:element>
    <xsd:element name="EPRNumber" ma:index="25" nillable="true" ma:displayName="EPR Number" ma:internalName="EPRNumber">
      <xsd:simpleType>
        <xsd:restriction base="dms:Text">
          <xsd:maxLength value="255"/>
        </xsd:restriction>
      </xsd:simpleType>
    </xsd:element>
    <xsd:element name="Customer_x002f_OperatorName" ma:index="26" ma:displayName="Customer / Operator Name" ma:internalName="Customer_x002F_OperatorName">
      <xsd:simpleType>
        <xsd:restriction base="dms:Text">
          <xsd:maxLength value="255"/>
        </xsd:restriction>
      </xsd:simpleType>
    </xsd:element>
    <xsd:element name="SiteName" ma:index="27" ma:displayName="Facility Name" ma:internalName="SiteName">
      <xsd:simpleType>
        <xsd:restriction base="dms:Text">
          <xsd:maxLength value="255"/>
        </xsd:restriction>
      </xsd:simpleType>
    </xsd:element>
    <xsd:element name="FacilityAddress" ma:index="28" ma:displayName="Facility Address" ma:internalName="FacilityAddress">
      <xsd:simpleType>
        <xsd:restriction base="dms:Note">
          <xsd:maxLength value="255"/>
        </xsd:restriction>
      </xsd:simpleType>
    </xsd:element>
    <xsd:element name="FacilityAddressPostcode" ma:index="29" ma:displayName="Facility Address Postcode" ma:internalName="FacilityAddressPostcode">
      <xsd:simpleType>
        <xsd:restriction base="dms:Text">
          <xsd:maxLength value="255"/>
        </xsd:restriction>
      </xsd:simpleType>
    </xsd:element>
    <xsd:element name="CessationDate" ma:index="38" nillable="true" ma:displayName="Cessation Date" ma:format="DateOnly" ma:internalName="CessationDate">
      <xsd:simpleType>
        <xsd:restriction base="dms:DateTime"/>
      </xsd:simpleType>
    </xsd:element>
    <xsd:element name="NationalSecurity" ma:index="39" nillable="true" ma:displayName="National Security" ma:default="No" ma:format="Dropdown" ma:internalName="NationalSecurity">
      <xsd:simpleType>
        <xsd:restriction base="dms:Choice">
          <xsd:enumeration value="Yes"/>
          <xsd:enumeration value="No"/>
        </xsd:restriction>
      </xsd:simpleType>
    </xsd:element>
    <xsd:element name="CurrentPermit" ma:index="42" nillable="true" ma:displayName="Current Permit" ma:default="N/A - Do not select for New Permits" ma:format="Dropdown" ma:internalName="CurrentPermit">
      <xsd:simpleType>
        <xsd:restriction base="dms:Choice">
          <xsd:enumeration value="Yes"/>
          <xsd:enumeration value="No"/>
          <xsd:enumeration value="N/A - Do not select for New Permi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fd8e36-f429-4edc-ab50-c5be84842779" elementFormDefault="qualified">
    <xsd:import namespace="http://schemas.microsoft.com/office/2006/documentManagement/types"/>
    <xsd:import namespace="http://schemas.microsoft.com/office/infopath/2007/PartnerControls"/>
    <xsd:element name="EventLink" ma:index="43" nillable="true" ma:displayName="Event Link" ma:internalName="EventLin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c3dd66-95f8-469c-aefa-160cfe61df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50" nillable="true" ma:displayName="Tags" ma:internalName="MediaServiceAutoTags" ma:readOnly="true">
      <xsd:simpleType>
        <xsd:restriction base="dms:Text"/>
      </xsd:simpleType>
    </xsd:element>
    <xsd:element name="MediaServiceOCR" ma:index="5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5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5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5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57" nillable="true" ma:displayName="Location" ma:internalName="MediaServiceLocation" ma:readOnly="true">
      <xsd:simpleType>
        <xsd:restriction base="dms:Text"/>
      </xsd:simpleType>
    </xsd:element>
    <xsd:element name="MediaLengthInSeconds" ma:index="5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62" nillable="true" ma:taxonomy="true" ma:internalName="lcf76f155ced4ddcb4097134ff3c332f" ma:taxonomyFieldName="MediaServiceImageTags" ma:displayName="Image Tags" ma:readOnly="false" ma:fieldId="{5cf76f15-5ced-4ddc-b409-7134ff3c332f}" ma:taxonomyMulti="true" ma:sspId="d1117845-93f6-4da3-abaa-fcb4fa669c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6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6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AReceivedDate xmlns="eebef177-55b5-4448-a5fb-28ea454417ee">2024-05-07T23:00:00+00:00</EAReceivedDate>
    <c52c737aaa794145b5e1ab0b33580095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Register</TermName>
          <TermId xmlns="http://schemas.microsoft.com/office/infopath/2007/PartnerControls">f1fcf6a6-5d97-4f1d-964e-a2f916eb1f18</TermId>
        </TermInfo>
      </Terms>
    </c52c737aaa794145b5e1ab0b33580095>
    <PermitNumber xmlns="eebef177-55b5-4448-a5fb-28ea454417ee">eawml 103643</PermitNumber>
    <la34db7254a948be973d9738b9f07ba7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N/A - Do not select for New Permits</TermName>
          <TermId xmlns="http://schemas.microsoft.com/office/infopath/2007/PartnerControls">0430e4c2-ee0a-4b2d-9af6-df735aafbcb2</TermId>
        </TermInfo>
      </Terms>
    </la34db7254a948be973d9738b9f07ba7>
    <CessationDate xmlns="eebef177-55b5-4448-a5fb-28ea454417ee" xsi:nil="true"/>
    <NationalSecurity xmlns="eebef177-55b5-4448-a5fb-28ea454417ee">No</NationalSecurity>
    <OtherReference xmlns="eebef177-55b5-4448-a5fb-28ea454417ee">-</OtherReference>
    <EventLink xmlns="5ffd8e36-f429-4edc-ab50-c5be84842779" xsi:nil="true"/>
    <d22401b98bfe4ec6b8dacbec81c66a1e xmlns="8595a0ec-c146-4eeb-925a-270f4bc4be63">
      <Terms xmlns="http://schemas.microsoft.com/office/infopath/2007/PartnerControls"/>
    </d22401b98bfe4ec6b8dacbec81c66a1e>
    <Customer_x002f_OperatorName xmlns="eebef177-55b5-4448-a5fb-28ea454417ee">S Norton and Co Ltd</Customer_x002f_OperatorName>
    <ncb1594ff73b435992550f571a78c184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EPR</TermName>
          <TermId xmlns="http://schemas.microsoft.com/office/infopath/2007/PartnerControls">0e5af97d-1a8c-4d8f-a20b-528a11cab1f6</TermId>
        </TermInfo>
      </Terms>
    </ncb1594ff73b435992550f571a78c184>
    <DocumentDate xmlns="eebef177-55b5-4448-a5fb-28ea454417ee">2024-05-07T23:00:00+00:00</DocumentDate>
    <f91636ce86a943e5a85e589048b494b2 xmlns="8595a0ec-c146-4eeb-925a-270f4bc4be63">
      <Terms xmlns="http://schemas.microsoft.com/office/infopath/2007/PartnerControls"/>
    </f91636ce86a943e5a85e589048b494b2>
    <bf174f8632e04660b372cf372c1956fe xmlns="8595a0ec-c146-4eeb-925a-270f4bc4be63">
      <Terms xmlns="http://schemas.microsoft.com/office/infopath/2007/PartnerControls"/>
    </bf174f8632e04660b372cf372c1956fe>
    <mb0b523b12654e57a98fd73f451222f6 xmlns="8595a0ec-c146-4eeb-925a-270f4bc4be63">
      <Terms xmlns="http://schemas.microsoft.com/office/infopath/2007/PartnerControls"/>
    </mb0b523b12654e57a98fd73f451222f6>
    <CurrentPermit xmlns="eebef177-55b5-4448-a5fb-28ea454417ee">N/A - Do not select for New Permits</CurrentPermit>
    <EPRNumber xmlns="eebef177-55b5-4448-a5fb-28ea454417ee">EPR/CB3807HV/V002</EPRNumber>
    <ed3cfd1978f244c4af5dc9d642a18018 xmlns="8595a0ec-c146-4eeb-925a-270f4bc4be63">
      <Terms xmlns="http://schemas.microsoft.com/office/infopath/2007/PartnerControls"/>
    </ed3cfd1978f244c4af5dc9d642a18018>
    <d3564be703db47eda46ec138bc1ba091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Application ＆ Associated Docs</TermName>
          <TermId xmlns="http://schemas.microsoft.com/office/infopath/2007/PartnerControls">5eadfd3c-6deb-44e1-b7e1-16accd427bec</TermId>
        </TermInfo>
      </Terms>
    </d3564be703db47eda46ec138bc1ba091>
    <FacilityAddressPostcode xmlns="eebef177-55b5-4448-a5fb-28ea454417ee">IG11 0DS</FacilityAddressPostcode>
    <TaxCatchAll xmlns="662745e8-e224-48e8-a2e3-254862b8c2f5">
      <Value>181</Value>
      <Value>12</Value>
      <Value>10</Value>
      <Value>9</Value>
      <Value>41</Value>
    </TaxCatchAll>
    <ExternalAuthor xmlns="eebef177-55b5-4448-a5fb-28ea454417ee">Maggie Dutton</ExternalAuthor>
    <SiteName xmlns="eebef177-55b5-4448-a5fb-28ea454417ee">S Norton and Co Ltd</SiteName>
    <m63bd5d2e6554c968a3f4ff9289590fe xmlns="8595a0ec-c146-4eeb-925a-270f4bc4be63">
      <Terms xmlns="http://schemas.microsoft.com/office/infopath/2007/PartnerControls"/>
    </m63bd5d2e6554c968a3f4ff9289590fe>
    <p517ccc45a7e4674ae144f9410147bb3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Waste Operations</TermName>
          <TermId xmlns="http://schemas.microsoft.com/office/infopath/2007/PartnerControls">dc63c9b7-da6e-463c-b2cf-265b08d49156</TermId>
        </TermInfo>
      </Terms>
    </p517ccc45a7e4674ae144f9410147bb3>
    <lcf76f155ced4ddcb4097134ff3c332f xmlns="13c3dd66-95f8-469c-aefa-160cfe61df31">
      <Terms xmlns="http://schemas.microsoft.com/office/infopath/2007/PartnerControls"/>
    </lcf76f155ced4ddcb4097134ff3c332f>
    <ga477587807b4e8dbd9d142e03c014fa xmlns="8595a0ec-c146-4eeb-925a-270f4bc4be63">
      <Terms xmlns="http://schemas.microsoft.com/office/infopath/2007/PartnerControls"/>
    </ga477587807b4e8dbd9d142e03c014fa>
    <FacilityAddress xmlns="eebef177-55b5-4448-a5fb-28ea454417ee">72 76 River Road Barking Essex IG11 0DS</FacilityAddres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6C5541-ACC0-4946-84A3-B5EEFC394EC7}"/>
</file>

<file path=customXml/itemProps2.xml><?xml version="1.0" encoding="utf-8"?>
<ds:datastoreItem xmlns:ds="http://schemas.openxmlformats.org/officeDocument/2006/customXml" ds:itemID="{8671EC6B-05A8-41F4-9545-352131502E26}"/>
</file>

<file path=customXml/itemProps3.xml><?xml version="1.0" encoding="utf-8"?>
<ds:datastoreItem xmlns:ds="http://schemas.openxmlformats.org/officeDocument/2006/customXml" ds:itemID="{8FE9E27C-4B82-4870-A5A9-D7F02287A8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 Claes</dc:creator>
  <cp:keywords/>
  <dc:description/>
  <cp:lastModifiedBy/>
  <cp:revision/>
  <dcterms:created xsi:type="dcterms:W3CDTF">2024-04-23T13:12:55Z</dcterms:created>
  <dcterms:modified xsi:type="dcterms:W3CDTF">2024-05-29T09:44:21Z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0x0101000E9AD557692E154F9D2697C8C6432F7600A4CEBB1D6A641A4E837F1E441D55020D</vt:lpwstr>
  </property>
  <property fmtid="{D5CDD505-2E9C-101B-9397-08002B2CF9AE}" pid="3" name="PermitDocumentType">
    <vt:lpwstr/>
  </property>
  <property fmtid="{D5CDD505-2E9C-101B-9397-08002B2CF9AE}" pid="4" name="MediaServiceImageTags">
    <vt:lpwstr/>
  </property>
  <property fmtid="{D5CDD505-2E9C-101B-9397-08002B2CF9AE}" pid="5" name="TypeofPermit">
    <vt:lpwstr>9;#N/A - Do not select for New Permits|0430e4c2-ee0a-4b2d-9af6-df735aafbcb2</vt:lpwstr>
  </property>
  <property fmtid="{D5CDD505-2E9C-101B-9397-08002B2CF9AE}" pid="6" name="DisclosureStatus">
    <vt:lpwstr>181;#Public Register|f1fcf6a6-5d97-4f1d-964e-a2f916eb1f18</vt:lpwstr>
  </property>
  <property fmtid="{D5CDD505-2E9C-101B-9397-08002B2CF9AE}" pid="7" name="EventType1">
    <vt:lpwstr/>
  </property>
  <property fmtid="{D5CDD505-2E9C-101B-9397-08002B2CF9AE}" pid="8" name="ActivityGrouping">
    <vt:lpwstr>12;#Application ＆ Associated Docs|5eadfd3c-6deb-44e1-b7e1-16accd427bec</vt:lpwstr>
  </property>
  <property fmtid="{D5CDD505-2E9C-101B-9397-08002B2CF9AE}" pid="9" name="RegulatedActivityClass">
    <vt:lpwstr>41;#Waste Operations|dc63c9b7-da6e-463c-b2cf-265b08d49156</vt:lpwstr>
  </property>
  <property fmtid="{D5CDD505-2E9C-101B-9397-08002B2CF9AE}" pid="10" name="Catchment">
    <vt:lpwstr/>
  </property>
  <property fmtid="{D5CDD505-2E9C-101B-9397-08002B2CF9AE}" pid="11" name="MajorProjectID">
    <vt:lpwstr/>
  </property>
  <property fmtid="{D5CDD505-2E9C-101B-9397-08002B2CF9AE}" pid="12" name="StandardRulesID">
    <vt:lpwstr/>
  </property>
  <property fmtid="{D5CDD505-2E9C-101B-9397-08002B2CF9AE}" pid="13" name="CessationStatus">
    <vt:lpwstr/>
  </property>
  <property fmtid="{D5CDD505-2E9C-101B-9397-08002B2CF9AE}" pid="14" name="Regime">
    <vt:lpwstr>10;#EPR|0e5af97d-1a8c-4d8f-a20b-528a11cab1f6</vt:lpwstr>
  </property>
  <property fmtid="{D5CDD505-2E9C-101B-9397-08002B2CF9AE}" pid="15" name="RegulatedActivitySub-Class">
    <vt:lpwstr/>
  </property>
</Properties>
</file>