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defaultThemeVersion="166925"/>
  <mc:AlternateContent xmlns:mc="http://schemas.openxmlformats.org/markup-compatibility/2006">
    <mc:Choice Requires="x15">
      <x15ac:absPath xmlns:x15ac="http://schemas.microsoft.com/office/spreadsheetml/2010/11/ac" url="https://thameswater.sharepoint.com/sites/J840STCIEDpermitsproject/Permit Applications/"/>
    </mc:Choice>
  </mc:AlternateContent>
  <xr:revisionPtr revIDLastSave="0" documentId="8_{3632AEF2-4C1F-4501-A29B-9A8FDF289350}"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20" yWindow="-120" windowWidth="29040" windowHeight="15840" tabRatio="686" firstSheet="1" activeTab="1"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1" i="8" l="1"/>
  <c r="H58" i="8"/>
  <c r="H46" i="8"/>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J31" i="4"/>
  <c r="D6" i="5" s="1"/>
  <c r="D106" i="5" s="1"/>
  <c r="J41" i="3"/>
  <c r="C6" i="5" s="1"/>
  <c r="C106" i="5" s="1"/>
  <c r="J49" i="2"/>
  <c r="B6" i="5" s="1"/>
  <c r="B106" i="5" s="1"/>
  <c r="E6" i="5" l="1" a="1"/>
  <c r="E6" i="5" s="1"/>
  <c r="E106" i="5"/>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<sst xmlns="http://schemas.openxmlformats.org/spreadsheetml/2006/main" count="667" uniqueCount="282">
  <si>
    <t>Site Name</t>
  </si>
  <si>
    <t>Aylesbury STW Containment Classification Assessment</t>
  </si>
  <si>
    <t>Revision</t>
  </si>
  <si>
    <t>Date</t>
  </si>
  <si>
    <t>Description</t>
  </si>
  <si>
    <t>Author</t>
  </si>
  <si>
    <t>Checked</t>
  </si>
  <si>
    <t>Reviewed</t>
  </si>
  <si>
    <t>Approved</t>
  </si>
  <si>
    <t>1.0</t>
  </si>
  <si>
    <t>Draft</t>
  </si>
  <si>
    <t>C.Sfynia</t>
  </si>
  <si>
    <t>S.Georgaki</t>
  </si>
  <si>
    <t>2.0</t>
  </si>
  <si>
    <t>Review for Contained Options</t>
  </si>
  <si>
    <t>J.Hunt</t>
  </si>
  <si>
    <t>S.Collins</t>
  </si>
  <si>
    <t>H.Gunasinghe</t>
  </si>
  <si>
    <t>Although this tool works as a standalone tool, we recommend you read this first: ADBA CIRIA736 Bud Classification Assessment.</t>
  </si>
  <si>
    <t>There are 5 steps to follow:</t>
  </si>
  <si>
    <t>1)</t>
  </si>
  <si>
    <t>Identify the hazard posed to the environment by the inventory of materials held on the site and the location of the site</t>
  </si>
  <si>
    <t>a. Categorise the source</t>
  </si>
  <si>
    <t>b. Identify the pathways</t>
  </si>
  <si>
    <t>c. Identify the receptor</t>
  </si>
  <si>
    <t>2)</t>
  </si>
  <si>
    <t>The Site Hazard Rating is derived by this tool from the combination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</si>
  <si>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</si>
  <si>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</si>
  <si>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</si>
  <si>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</si>
  <si>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</si>
  <si>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</si>
  <si>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</si>
  <si>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</si>
  <si>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</si>
  <si>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</si>
  <si>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</si>
  <si>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</si>
  <si>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</si>
  <si>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</si>
  <si>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</si>
  <si>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</si>
  <si>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</si>
  <si>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</si>
  <si>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</si>
  <si>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</si>
  <si>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</si>
  <si>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</si>
  <si>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</si>
  <si>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</si>
  <si>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</si>
  <si>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</si>
  <si>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</si>
  <si>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</si>
  <si>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</si>
  <si>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</si>
  <si>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</si>
  <si>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</si>
  <si>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</si>
  <si>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</si>
  <si>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</si>
  <si>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</si>
  <si>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</si>
  <si>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</si>
  <si>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</si>
  <si>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</si>
  <si>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</si>
  <si>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</si>
  <si>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</si>
  <si>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</si>
  <si>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</si>
  <si>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</si>
  <si>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</si>
  <si>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</si>
  <si>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</si>
  <si>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</si>
  <si>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</si>
  <si>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</si>
  <si>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</si>
  <si>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</si>
  <si>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</si>
  <si>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</si>
  <si>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</si>
  <si>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</si>
  <si>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</si>
  <si>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</si>
  <si>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</si>
  <si>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</si>
  <si>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</si>
  <si>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</si>
  <si>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</si>
  <si>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</si>
  <si>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</si>
  <si>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</si>
  <si>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</si>
  <si>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</si>
  <si>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</si>
  <si>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</si>
  <si>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</si>
  <si>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</si>
  <si>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</si>
  <si>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</si>
  <si>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</si>
  <si>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</si>
  <si>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</si>
  <si>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</si>
  <si>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</si>
  <si>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</si>
  <si>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</si>
  <si>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</si>
  <si>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</si>
  <si>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</si>
  <si>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</si>
  <si>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</si>
  <si>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threfore the overall rating is low</t>
  </si>
  <si>
    <t>Sources Overall Hazard Rating</t>
  </si>
  <si>
    <t>Driven by the presence of digestate on site</t>
  </si>
  <si>
    <t>Pathway - the route from primary containment to receptor</t>
  </si>
  <si>
    <t>Notes</t>
  </si>
  <si>
    <t>Site layout and drainage</t>
  </si>
  <si>
    <t>If any of the site inventory has a runoff time of a few minutes…</t>
  </si>
  <si>
    <t>Mitigation from Secondary Containment</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</si>
  <si>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</si>
  <si>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</si>
  <si>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</si>
  <si>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</si>
  <si>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</si>
  <si>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</si>
  <si>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</si>
  <si>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</si>
  <si>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</si>
  <si>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</si>
  <si>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</si>
  <si>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</si>
  <si>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</si>
  <si>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</si>
  <si>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</si>
  <si>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Justification: process drains go to the head of the works in less than a few hours</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</si>
  <si>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</si>
  <si>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</si>
  <si>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</si>
  <si>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</si>
  <si>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</si>
  <si>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</si>
  <si>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</si>
  <si>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</si>
  <si>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is at bottom of a hill</t>
  </si>
  <si>
    <t>Site is connected to a sewage treatment works</t>
  </si>
  <si>
    <t>Site Considerations  Overall Rating</t>
  </si>
  <si>
    <t xml:space="preserve">Justification: The site is on the edge of a flood plain, the sludge assets are on higher grounds than some of the sensitive receptors such as The Bear Brook which is &lt;100m from the secondary digesters. </t>
  </si>
  <si>
    <t>Pathway Overall Hazard Rating</t>
  </si>
  <si>
    <t>Receptors</t>
  </si>
  <si>
    <t>Within</t>
  </si>
  <si>
    <t>Watercourses and bodies</t>
  </si>
  <si>
    <t>Rivers above potable water supplies</t>
  </si>
  <si>
    <t>m</t>
  </si>
  <si>
    <t>Bear Brook is at &lt; 100 meters from the sludge assets</t>
  </si>
  <si>
    <t>Aquifers used for public supply</t>
  </si>
  <si>
    <t>The site is not a ground water source</t>
  </si>
  <si>
    <t>High quality waters</t>
  </si>
  <si>
    <t>River Thame, Bear Brook and a few water reservoirs are within 1000 m</t>
  </si>
  <si>
    <t>Agricultural abstraction points</t>
  </si>
  <si>
    <t>High value ecosystems</t>
  </si>
  <si>
    <t>Recreational waters</t>
  </si>
  <si>
    <t>Small treatment works</t>
  </si>
  <si>
    <t xml:space="preserve"> </t>
  </si>
  <si>
    <t>None of the above</t>
  </si>
  <si>
    <t>Water Overall Rating</t>
  </si>
  <si>
    <t>Justification: Bear brook and River Thame are less than 100 m from the site</t>
  </si>
  <si>
    <t>Habitation</t>
  </si>
  <si>
    <t>Dwelling</t>
  </si>
  <si>
    <t>There is a  residential area &lt;250 m to the east of the STW</t>
  </si>
  <si>
    <t>Workplace</t>
  </si>
  <si>
    <t>Rabans Lane Industrial area lies &lt; 250 m to the south of the STW</t>
  </si>
  <si>
    <t>Habitation Overall Rating</t>
  </si>
  <si>
    <t xml:space="preserve">Justification: The area has uneven topography with the STW at higher grounds than some areas and vice versa </t>
  </si>
  <si>
    <t>Other</t>
  </si>
  <si>
    <t>SSSI/SPA/SAC</t>
  </si>
  <si>
    <t>RAMSAR Site</t>
  </si>
  <si>
    <t>Other Overall Rating</t>
  </si>
  <si>
    <t>Justification: None of the above apply</t>
  </si>
  <si>
    <t>Receptors Overall Hazard Rating</t>
  </si>
  <si>
    <t>Calculated hazard ratings:</t>
  </si>
  <si>
    <t>Source</t>
  </si>
  <si>
    <t>Pathway</t>
  </si>
  <si>
    <t>Receptor</t>
  </si>
  <si>
    <t>Site Hazard Rating</t>
  </si>
  <si>
    <t>Possible Combination</t>
  </si>
  <si>
    <t>High</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</si>
  <si>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</si>
  <si>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</si>
  <si>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</si>
  <si>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</si>
  <si>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</si>
  <si>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</si>
  <si>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</si>
  <si>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</si>
  <si>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</si>
  <si>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</si>
  <si>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</si>
  <si>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</si>
  <si>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</si>
  <si>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Fire not a driver for the materials stored</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</si>
  <si>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</si>
  <si>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</si>
  <si>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</si>
  <si>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</si>
  <si>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</si>
  <si>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</si>
  <si>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</si>
  <si>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TW undertake regular site tours allowing issues to be spotted early. Plant design has redundancy to allow items to be off line for maintanance</t>
  </si>
  <si>
    <t>Lightning strike</t>
  </si>
  <si>
    <t>Additional risk #1</t>
  </si>
  <si>
    <t>Additional risk #2</t>
  </si>
  <si>
    <t>HAZOP mitigation measure abc</t>
  </si>
  <si>
    <t>Additional risk #3</t>
  </si>
  <si>
    <t>HAZOP mitigation measure xyz</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</si>
  <si>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</si>
  <si>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</si>
  <si>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</si>
  <si>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</si>
  <si>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</si>
  <si>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</si>
  <si>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</si>
  <si>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</si>
  <si>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</si>
  <si>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</si>
  <si>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</si>
  <si>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</si>
  <si>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</si>
  <si>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Tank design has no history of failure</t>
  </si>
  <si>
    <t>Tank failure risk assessment completed?</t>
  </si>
  <si>
    <t>Steel valves</t>
  </si>
  <si>
    <t>Structures will be built to British Standards with contractors that work under ISO9000</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</si>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</sst>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
      <sz val="11"/>
      <color theme="2" tint="-9.9978637043366805E-2"/>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
      <patternFill patternType="solid">
        <fgColor theme="0" tint="-0.3499862666707357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1">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1"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5" fillId="0" borderId="0" xfId="0" applyFont="1" applyAlignment="1">
      <alignment horizontal="left" vertical="top" wrapText="1"/>
    </xf>
    <xf numFmtId="0" fontId="21" fillId="3" borderId="0" xfId="0" applyFont="1" applyFill="1" applyAlignment="1">
      <alignment horizontal="left" vertical="top" wrapText="1"/>
    </xf>
    <xf numFmtId="0" fontId="5" fillId="0" borderId="0" xfId="0" applyFont="1" applyAlignment="1">
      <alignment horizontal="center" vertical="top" wrapText="1"/>
    </xf>
    <xf numFmtId="0" fontId="19" fillId="5" borderId="0" xfId="1" applyFont="1" applyFill="1" applyAlignment="1">
      <alignment vertical="center"/>
    </xf>
    <xf numFmtId="0" fontId="22"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3" fillId="2" borderId="21" xfId="0" applyFont="1" applyFill="1" applyBorder="1" applyAlignment="1">
      <alignment vertical="center" wrapText="1"/>
    </xf>
    <xf numFmtId="0" fontId="24" fillId="2" borderId="22" xfId="0" applyFont="1" applyFill="1" applyBorder="1" applyAlignment="1">
      <alignment vertical="center" wrapText="1"/>
    </xf>
    <xf numFmtId="0" fontId="24" fillId="2" borderId="23" xfId="0" applyFont="1" applyFill="1" applyBorder="1" applyAlignment="1">
      <alignment vertical="center" wrapText="1"/>
    </xf>
    <xf numFmtId="0" fontId="23" fillId="2" borderId="24" xfId="0" applyFont="1" applyFill="1" applyBorder="1" applyAlignment="1">
      <alignment vertical="center" wrapText="1"/>
    </xf>
    <xf numFmtId="0" fontId="24" fillId="2" borderId="25" xfId="0" applyFont="1" applyFill="1" applyBorder="1" applyAlignment="1">
      <alignment vertical="center" wrapText="1"/>
    </xf>
    <xf numFmtId="0" fontId="24"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13" fillId="0" borderId="0" xfId="1" applyAlignment="1">
      <alignment wrapText="1"/>
    </xf>
    <xf numFmtId="0" fontId="25" fillId="10" borderId="5" xfId="0" applyFont="1" applyFill="1" applyBorder="1" applyAlignment="1" applyProtection="1">
      <alignment horizontal="left" vertical="top" wrapText="1"/>
      <protection locked="0"/>
    </xf>
    <xf numFmtId="0" fontId="25" fillId="10" borderId="0" xfId="0" applyFont="1" applyFill="1" applyAlignment="1" applyProtection="1">
      <alignment horizontal="center" vertical="center" wrapText="1"/>
      <protection locked="0"/>
    </xf>
    <xf numFmtId="0" fontId="25" fillId="10" borderId="6" xfId="0" applyFont="1" applyFill="1" applyBorder="1" applyAlignment="1" applyProtection="1">
      <alignment horizontal="center" vertical="center" wrapText="1"/>
      <protection locked="0"/>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0" fontId="0" fillId="3" borderId="11" xfId="0" applyFill="1" applyBorder="1" applyAlignment="1">
      <alignment horizontal="center" vertical="center" wrapText="1"/>
    </xf>
    <xf numFmtId="15" fontId="15" fillId="0" borderId="0" xfId="2" applyNumberFormat="1" applyFont="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23">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
      <fill>
        <patternFill>
          <bgColor rgb="FF92D050"/>
        </patternFill>
      </fill>
    </dxf>
    <dxf>
      <fill>
        <patternFill>
          <bgColor rgb="FFFFC000"/>
        </patternFill>
      </fill>
    </dxf>
    <dxf>
      <fill>
        <patternFill>
          <bgColor rgb="FFFF00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FF7C80"/>
      <color rgb="FF99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15240</xdr:colOff>
      <xdr:row>6</xdr:row>
      <xdr:rowOff>253365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992600"/>
          <a:ext cx="8415655" cy="3891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cobsengineeringgbr.sharepoint.com/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sheetData sheetId="1"/>
      <sheetData sheetId="2"/>
      <sheetData sheetId="3"/>
      <sheetData sheetId="4"/>
      <sheetData sheetId="5"/>
      <sheetData sheetId="6">
        <row r="6">
          <cell r="E6" t="str">
            <v>Class 3</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workbookViewId="0">
      <selection activeCell="C10" sqref="C10"/>
    </sheetView>
  </sheetViews>
  <sheetFormatPr defaultRowHeight="15"/>
  <cols>
    <col min="2" max="3" width="14.42578125" customWidth="1"/>
    <col min="4" max="4" width="42.85546875" customWidth="1"/>
    <col min="5" max="8" width="14.42578125" customWidth="1"/>
  </cols>
  <sheetData>
    <row r="2" spans="2:8">
      <c r="B2" s="113" t="s">
        <v>0</v>
      </c>
      <c r="C2" s="120" t="s">
        <v>1</v>
      </c>
      <c r="D2" s="120"/>
      <c r="E2" s="120"/>
      <c r="F2" s="120"/>
      <c r="G2" s="120"/>
      <c r="H2" s="120"/>
    </row>
    <row r="3" spans="2:8">
      <c r="B3" s="113" t="s">
        <v>2</v>
      </c>
      <c r="C3" s="113" t="s">
        <v>3</v>
      </c>
      <c r="D3" s="113" t="s">
        <v>4</v>
      </c>
      <c r="E3" s="113" t="s">
        <v>5</v>
      </c>
      <c r="F3" s="113" t="s">
        <v>6</v>
      </c>
      <c r="G3" s="113" t="s">
        <v>7</v>
      </c>
      <c r="H3" s="113" t="s">
        <v>8</v>
      </c>
    </row>
    <row r="4" spans="2:8">
      <c r="B4" s="114" t="s">
        <v>9</v>
      </c>
      <c r="C4" s="115">
        <v>44600</v>
      </c>
      <c r="D4" s="113" t="s">
        <v>10</v>
      </c>
      <c r="E4" s="113" t="s">
        <v>11</v>
      </c>
      <c r="F4" s="113" t="s">
        <v>12</v>
      </c>
      <c r="G4" s="113" t="s">
        <v>12</v>
      </c>
      <c r="H4" s="113"/>
    </row>
    <row r="5" spans="2:8">
      <c r="B5" s="114" t="s">
        <v>13</v>
      </c>
      <c r="C5" s="115">
        <v>44820</v>
      </c>
      <c r="D5" s="113" t="s">
        <v>14</v>
      </c>
      <c r="E5" s="100" t="s">
        <v>15</v>
      </c>
      <c r="F5" s="113" t="s">
        <v>16</v>
      </c>
      <c r="G5" s="113" t="s">
        <v>16</v>
      </c>
      <c r="H5" s="113" t="s">
        <v>17</v>
      </c>
    </row>
    <row r="6" spans="2:8">
      <c r="B6" s="114"/>
      <c r="C6" s="113"/>
      <c r="D6" s="113"/>
      <c r="E6" s="113"/>
      <c r="F6" s="113"/>
      <c r="G6" s="113"/>
      <c r="H6" s="113"/>
    </row>
    <row r="7" spans="2:8">
      <c r="B7" s="114"/>
      <c r="C7" s="113"/>
      <c r="D7" s="113"/>
      <c r="E7" s="113"/>
      <c r="F7" s="113"/>
      <c r="G7" s="113"/>
      <c r="H7" s="113"/>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tabSelected="1" zoomScale="80" zoomScaleNormal="80" zoomScaleSheetLayoutView="100" workbookViewId="0">
      <selection activeCell="R19" sqref="R19"/>
    </sheetView>
  </sheetViews>
  <sheetFormatPr defaultRowHeight="15"/>
  <cols>
    <col min="2" max="2" width="3.5703125" customWidth="1"/>
  </cols>
  <sheetData>
    <row r="2" spans="2:14">
      <c r="B2" t="s">
        <v>18</v>
      </c>
    </row>
    <row r="3" spans="2:14" ht="15.75" thickBot="1"/>
    <row r="4" spans="2:14">
      <c r="B4" s="1" t="s">
        <v>19</v>
      </c>
      <c r="C4" s="2"/>
      <c r="D4" s="2"/>
      <c r="E4" s="2"/>
      <c r="F4" s="2"/>
      <c r="G4" s="2"/>
      <c r="H4" s="2"/>
      <c r="I4" s="2"/>
      <c r="J4" s="2"/>
      <c r="K4" s="2"/>
      <c r="L4" s="2"/>
      <c r="M4" s="2"/>
      <c r="N4" s="3"/>
    </row>
    <row r="5" spans="2:14">
      <c r="B5" s="4"/>
      <c r="N5" s="5"/>
    </row>
    <row r="6" spans="2:14">
      <c r="B6" s="6" t="s">
        <v>20</v>
      </c>
      <c r="C6" t="s">
        <v>21</v>
      </c>
      <c r="N6" s="5"/>
    </row>
    <row r="7" spans="2:14">
      <c r="B7" s="4"/>
      <c r="C7" t="s">
        <v>22</v>
      </c>
      <c r="N7" s="5"/>
    </row>
    <row r="8" spans="2:14">
      <c r="B8" s="4"/>
      <c r="C8" t="s">
        <v>23</v>
      </c>
      <c r="N8" s="5"/>
    </row>
    <row r="9" spans="2:14">
      <c r="B9" s="4"/>
      <c r="C9" t="s">
        <v>24</v>
      </c>
      <c r="N9" s="5"/>
    </row>
    <row r="10" spans="2:14">
      <c r="B10" s="4"/>
      <c r="N10" s="5"/>
    </row>
    <row r="11" spans="2:14">
      <c r="B11" s="6" t="s">
        <v>25</v>
      </c>
      <c r="C11" t="s">
        <v>26</v>
      </c>
      <c r="N11" s="5"/>
    </row>
    <row r="12" spans="2:14">
      <c r="B12" s="4"/>
      <c r="N12" s="5"/>
    </row>
    <row r="13" spans="2:14">
      <c r="B13" s="6" t="s">
        <v>27</v>
      </c>
      <c r="C13" t="s">
        <v>28</v>
      </c>
      <c r="N13" s="5"/>
    </row>
    <row r="14" spans="2:14">
      <c r="B14" s="4"/>
      <c r="N14" s="5"/>
    </row>
    <row r="15" spans="2:14">
      <c r="B15" s="6" t="s">
        <v>29</v>
      </c>
      <c r="C15" s="121" t="s">
        <v>30</v>
      </c>
      <c r="D15" s="121"/>
      <c r="E15" s="121"/>
      <c r="F15" s="121"/>
      <c r="G15" s="121"/>
      <c r="H15" s="121"/>
      <c r="I15" s="121"/>
      <c r="J15" s="121"/>
      <c r="K15" s="121"/>
      <c r="L15" s="121"/>
      <c r="M15" s="121"/>
      <c r="N15" s="122"/>
    </row>
    <row r="16" spans="2:14">
      <c r="B16" s="4"/>
      <c r="C16" s="121"/>
      <c r="D16" s="121"/>
      <c r="E16" s="121"/>
      <c r="F16" s="121"/>
      <c r="G16" s="121"/>
      <c r="H16" s="121"/>
      <c r="I16" s="121"/>
      <c r="J16" s="121"/>
      <c r="K16" s="121"/>
      <c r="L16" s="121"/>
      <c r="M16" s="121"/>
      <c r="N16" s="122"/>
    </row>
    <row r="17" spans="2:14">
      <c r="B17" s="4"/>
      <c r="N17" s="5"/>
    </row>
    <row r="18" spans="2:14">
      <c r="B18" s="6" t="s">
        <v>31</v>
      </c>
      <c r="C18" t="s">
        <v>32</v>
      </c>
      <c r="N18" s="5"/>
    </row>
    <row r="19" spans="2:14">
      <c r="B19" s="6"/>
      <c r="N19" s="5"/>
    </row>
    <row r="20" spans="2:14">
      <c r="B20" s="6"/>
      <c r="C20" s="112"/>
      <c r="D20" t="s">
        <v>33</v>
      </c>
      <c r="N20" s="5"/>
    </row>
    <row r="21" spans="2:14" ht="15.75" thickBot="1">
      <c r="B21" s="7"/>
      <c r="C21" s="8"/>
      <c r="D21" s="8"/>
      <c r="E21" s="8"/>
      <c r="F21" s="8"/>
      <c r="G21" s="8"/>
      <c r="H21" s="8"/>
      <c r="I21" s="8"/>
      <c r="J21" s="8"/>
      <c r="K21" s="8"/>
      <c r="L21" s="8"/>
      <c r="M21" s="8"/>
      <c r="N21" s="9"/>
    </row>
    <row r="59" spans="2:2">
      <c r="B59" t="s">
        <v>34</v>
      </c>
    </row>
    <row r="72" spans="2:2">
      <c r="B72" t="s">
        <v>35</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opLeftCell="A19" zoomScale="70" zoomScaleNormal="70" workbookViewId="0">
      <selection activeCell="K51" sqref="K51"/>
    </sheetView>
  </sheetViews>
  <sheetFormatPr defaultRowHeight="15"/>
  <cols>
    <col min="1" max="1" width="4.5703125" style="10" customWidth="1"/>
    <col min="2" max="2" width="21.42578125" style="10" customWidth="1"/>
    <col min="3" max="3" width="12.5703125" style="10" customWidth="1"/>
    <col min="4" max="4" width="14.42578125" style="10" customWidth="1"/>
    <col min="5" max="5" width="10.85546875" style="10" customWidth="1"/>
    <col min="6" max="6" width="19.42578125" style="10" customWidth="1"/>
    <col min="7" max="7" width="20.1406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45">
      <c r="B4" s="11" t="s">
        <v>36</v>
      </c>
      <c r="C4" s="12" t="s">
        <v>37</v>
      </c>
      <c r="D4" s="12" t="s">
        <v>38</v>
      </c>
      <c r="E4" s="12" t="s">
        <v>39</v>
      </c>
      <c r="F4" s="12" t="s">
        <v>40</v>
      </c>
      <c r="G4" s="12" t="s">
        <v>41</v>
      </c>
      <c r="H4" s="12" t="s">
        <v>42</v>
      </c>
      <c r="I4" s="12" t="s">
        <v>43</v>
      </c>
      <c r="J4" s="12" t="s">
        <v>44</v>
      </c>
      <c r="K4" s="13" t="s">
        <v>45</v>
      </c>
    </row>
    <row r="5" spans="2:11">
      <c r="B5" s="14" t="s">
        <v>46</v>
      </c>
      <c r="C5" s="15"/>
      <c r="D5" s="15"/>
      <c r="E5" s="15"/>
      <c r="F5" s="15"/>
      <c r="G5" s="15"/>
      <c r="H5" s="15"/>
      <c r="I5" s="15"/>
      <c r="J5" s="15"/>
      <c r="K5" s="16"/>
    </row>
    <row r="6" spans="2:11">
      <c r="B6" s="117" t="s">
        <v>47</v>
      </c>
      <c r="C6" s="118" t="s">
        <v>48</v>
      </c>
      <c r="D6" s="118">
        <v>1000</v>
      </c>
      <c r="E6" s="118" t="s">
        <v>49</v>
      </c>
      <c r="F6" s="118" t="s">
        <v>50</v>
      </c>
      <c r="G6" s="118" t="s">
        <v>51</v>
      </c>
      <c r="H6" s="118" t="s">
        <v>52</v>
      </c>
      <c r="I6" s="118" t="s">
        <v>53</v>
      </c>
      <c r="J6" s="118" t="s">
        <v>54</v>
      </c>
      <c r="K6" s="119"/>
    </row>
    <row r="7" spans="2:11">
      <c r="B7" s="117" t="s">
        <v>55</v>
      </c>
      <c r="C7" s="118" t="s">
        <v>48</v>
      </c>
      <c r="D7" s="118" t="s">
        <v>56</v>
      </c>
      <c r="E7" s="118" t="s">
        <v>49</v>
      </c>
      <c r="F7" s="118" t="s">
        <v>50</v>
      </c>
      <c r="G7" s="118" t="s">
        <v>51</v>
      </c>
      <c r="H7" s="118" t="s">
        <v>57</v>
      </c>
      <c r="I7" s="118" t="s">
        <v>53</v>
      </c>
      <c r="J7" s="118" t="s">
        <v>58</v>
      </c>
      <c r="K7" s="119"/>
    </row>
    <row r="8" spans="2:11">
      <c r="B8" s="117"/>
      <c r="C8" s="118" t="s">
        <v>48</v>
      </c>
      <c r="D8" s="118" t="s">
        <v>59</v>
      </c>
      <c r="E8" s="118" t="s">
        <v>49</v>
      </c>
      <c r="F8" s="118" t="s">
        <v>50</v>
      </c>
      <c r="G8" s="118" t="s">
        <v>51</v>
      </c>
      <c r="H8" s="118" t="s">
        <v>57</v>
      </c>
      <c r="I8" s="118" t="s">
        <v>53</v>
      </c>
      <c r="J8" s="118" t="s">
        <v>58</v>
      </c>
      <c r="K8" s="119"/>
    </row>
    <row r="9" spans="2:11">
      <c r="B9" s="117" t="s">
        <v>60</v>
      </c>
      <c r="C9" s="118" t="s">
        <v>61</v>
      </c>
      <c r="D9" s="118" t="s">
        <v>62</v>
      </c>
      <c r="E9" s="118" t="s">
        <v>49</v>
      </c>
      <c r="F9" s="118" t="s">
        <v>63</v>
      </c>
      <c r="G9" s="118" t="s">
        <v>51</v>
      </c>
      <c r="H9" s="118" t="s">
        <v>52</v>
      </c>
      <c r="I9" s="118" t="s">
        <v>53</v>
      </c>
      <c r="J9" s="118" t="s">
        <v>64</v>
      </c>
      <c r="K9" s="119"/>
    </row>
    <row r="10" spans="2:11">
      <c r="B10" s="117"/>
      <c r="C10" s="118" t="s">
        <v>61</v>
      </c>
      <c r="D10" s="118" t="s">
        <v>65</v>
      </c>
      <c r="E10" s="118" t="s">
        <v>49</v>
      </c>
      <c r="F10" s="118" t="s">
        <v>63</v>
      </c>
      <c r="G10" s="118" t="s">
        <v>51</v>
      </c>
      <c r="H10" s="118" t="s">
        <v>52</v>
      </c>
      <c r="I10" s="118" t="s">
        <v>53</v>
      </c>
      <c r="J10" s="118" t="s">
        <v>64</v>
      </c>
      <c r="K10" s="119"/>
    </row>
    <row r="11" spans="2:11">
      <c r="B11" s="117" t="s">
        <v>66</v>
      </c>
      <c r="C11" s="118" t="s">
        <v>48</v>
      </c>
      <c r="D11" s="118">
        <v>2000</v>
      </c>
      <c r="E11" s="118" t="s">
        <v>49</v>
      </c>
      <c r="F11" s="118" t="s">
        <v>67</v>
      </c>
      <c r="G11" s="118" t="s">
        <v>51</v>
      </c>
      <c r="H11" s="118" t="s">
        <v>52</v>
      </c>
      <c r="I11" s="118" t="s">
        <v>53</v>
      </c>
      <c r="J11" s="118" t="s">
        <v>54</v>
      </c>
      <c r="K11" s="119"/>
    </row>
    <row r="12" spans="2:11">
      <c r="B12" s="117"/>
      <c r="C12" s="118"/>
      <c r="D12" s="118"/>
      <c r="E12" s="118"/>
      <c r="F12" s="118"/>
      <c r="G12" s="118"/>
      <c r="H12" s="118"/>
      <c r="I12" s="118"/>
      <c r="J12" s="118"/>
      <c r="K12" s="119"/>
    </row>
    <row r="13" spans="2:11" ht="30">
      <c r="B13" s="117" t="s">
        <v>68</v>
      </c>
      <c r="C13" s="118" t="s">
        <v>61</v>
      </c>
      <c r="D13" s="118">
        <v>1000</v>
      </c>
      <c r="E13" s="118" t="s">
        <v>69</v>
      </c>
      <c r="F13" s="118" t="s">
        <v>70</v>
      </c>
      <c r="G13" s="118" t="s">
        <v>51</v>
      </c>
      <c r="H13" s="118" t="s">
        <v>57</v>
      </c>
      <c r="I13" s="118" t="s">
        <v>71</v>
      </c>
      <c r="J13" s="118" t="s">
        <v>64</v>
      </c>
      <c r="K13" s="119"/>
    </row>
    <row r="14" spans="2:11" ht="30">
      <c r="B14" s="117" t="s">
        <v>72</v>
      </c>
      <c r="C14" s="118" t="s">
        <v>61</v>
      </c>
      <c r="D14" s="118">
        <v>1</v>
      </c>
      <c r="E14" s="118" t="s">
        <v>69</v>
      </c>
      <c r="F14" s="118" t="s">
        <v>73</v>
      </c>
      <c r="G14" s="118" t="s">
        <v>51</v>
      </c>
      <c r="H14" s="118" t="s">
        <v>52</v>
      </c>
      <c r="I14" s="118" t="s">
        <v>53</v>
      </c>
      <c r="J14" s="118" t="s">
        <v>54</v>
      </c>
      <c r="K14" s="119"/>
    </row>
    <row r="15" spans="2:11">
      <c r="B15" s="117" t="s">
        <v>74</v>
      </c>
      <c r="C15" s="118" t="s">
        <v>61</v>
      </c>
      <c r="D15" s="118" t="s">
        <v>75</v>
      </c>
      <c r="E15" s="118" t="s">
        <v>49</v>
      </c>
      <c r="F15" s="118" t="s">
        <v>63</v>
      </c>
      <c r="G15" s="118" t="s">
        <v>51</v>
      </c>
      <c r="H15" s="118" t="s">
        <v>52</v>
      </c>
      <c r="I15" s="118"/>
      <c r="J15" s="118" t="s">
        <v>64</v>
      </c>
      <c r="K15" s="119"/>
    </row>
    <row r="16" spans="2:11">
      <c r="B16" s="117" t="s">
        <v>74</v>
      </c>
      <c r="C16" s="118" t="s">
        <v>61</v>
      </c>
      <c r="D16" s="118" t="s">
        <v>76</v>
      </c>
      <c r="E16" s="118" t="s">
        <v>49</v>
      </c>
      <c r="F16" s="118" t="s">
        <v>63</v>
      </c>
      <c r="G16" s="118" t="s">
        <v>51</v>
      </c>
      <c r="H16" s="118" t="s">
        <v>52</v>
      </c>
      <c r="I16" s="118" t="s">
        <v>77</v>
      </c>
      <c r="J16" s="118" t="s">
        <v>64</v>
      </c>
      <c r="K16" s="119"/>
    </row>
    <row r="17" spans="2:11">
      <c r="B17" s="117" t="s">
        <v>78</v>
      </c>
      <c r="C17" s="118" t="s">
        <v>48</v>
      </c>
      <c r="D17" s="118" t="s">
        <v>79</v>
      </c>
      <c r="E17" s="118" t="s">
        <v>49</v>
      </c>
      <c r="F17" s="118"/>
      <c r="G17" s="118" t="s">
        <v>51</v>
      </c>
      <c r="H17" s="118" t="s">
        <v>52</v>
      </c>
      <c r="I17" s="118"/>
      <c r="J17" s="118" t="s">
        <v>54</v>
      </c>
      <c r="K17" s="119"/>
    </row>
    <row r="18" spans="2:11">
      <c r="B18" s="117" t="s">
        <v>80</v>
      </c>
      <c r="C18" s="118" t="s">
        <v>48</v>
      </c>
      <c r="D18" s="118"/>
      <c r="E18" s="118" t="s">
        <v>49</v>
      </c>
      <c r="F18" s="118" t="s">
        <v>81</v>
      </c>
      <c r="G18" s="118" t="s">
        <v>51</v>
      </c>
      <c r="H18" s="118" t="s">
        <v>52</v>
      </c>
      <c r="I18" s="118"/>
      <c r="J18" s="118" t="s">
        <v>58</v>
      </c>
      <c r="K18" s="119"/>
    </row>
    <row r="19" spans="2:11" ht="30">
      <c r="B19" s="117" t="s">
        <v>82</v>
      </c>
      <c r="C19" s="118" t="s">
        <v>61</v>
      </c>
      <c r="D19" s="118"/>
      <c r="E19" s="118" t="s">
        <v>69</v>
      </c>
      <c r="F19" s="118" t="s">
        <v>63</v>
      </c>
      <c r="G19" s="118" t="s">
        <v>51</v>
      </c>
      <c r="H19" s="118" t="s">
        <v>52</v>
      </c>
      <c r="I19" s="118"/>
      <c r="J19" s="118" t="s">
        <v>64</v>
      </c>
      <c r="K19" s="119"/>
    </row>
    <row r="20" spans="2:11">
      <c r="B20" s="117" t="s">
        <v>83</v>
      </c>
      <c r="C20" s="118" t="s">
        <v>48</v>
      </c>
      <c r="D20" s="118"/>
      <c r="E20" s="118" t="s">
        <v>49</v>
      </c>
      <c r="F20" s="118" t="s">
        <v>81</v>
      </c>
      <c r="G20" s="118" t="s">
        <v>51</v>
      </c>
      <c r="H20" s="118" t="s">
        <v>52</v>
      </c>
      <c r="I20" s="118"/>
      <c r="J20" s="118" t="s">
        <v>64</v>
      </c>
      <c r="K20" s="119"/>
    </row>
    <row r="21" spans="2:11">
      <c r="B21" s="117" t="s">
        <v>84</v>
      </c>
      <c r="C21" s="118" t="s">
        <v>48</v>
      </c>
      <c r="D21" s="118"/>
      <c r="E21" s="118" t="s">
        <v>49</v>
      </c>
      <c r="F21" s="118" t="s">
        <v>81</v>
      </c>
      <c r="G21" s="118" t="s">
        <v>57</v>
      </c>
      <c r="H21" s="118" t="s">
        <v>52</v>
      </c>
      <c r="I21" s="118"/>
      <c r="J21" s="118" t="s">
        <v>54</v>
      </c>
      <c r="K21" s="119"/>
    </row>
    <row r="22" spans="2:11">
      <c r="B22" s="17"/>
      <c r="C22" s="18"/>
      <c r="D22" s="18"/>
      <c r="E22" s="18"/>
      <c r="F22" s="18"/>
      <c r="G22" s="20"/>
      <c r="H22" s="18"/>
      <c r="I22" s="18"/>
      <c r="J22" s="18"/>
      <c r="K22" s="19"/>
    </row>
    <row r="23" spans="2:11">
      <c r="B23" s="17"/>
      <c r="C23" s="18"/>
      <c r="D23" s="18"/>
      <c r="E23" s="18"/>
      <c r="F23" s="18"/>
      <c r="G23" s="18"/>
      <c r="H23" s="18"/>
      <c r="I23" s="18"/>
      <c r="J23" s="18"/>
      <c r="K23" s="19"/>
    </row>
    <row r="24" spans="2:11" ht="30">
      <c r="B24" s="17"/>
      <c r="C24" s="18"/>
      <c r="D24" s="18"/>
      <c r="E24" s="18"/>
      <c r="F24" s="18"/>
      <c r="G24" s="18"/>
      <c r="H24" s="18"/>
      <c r="I24" s="18" t="s">
        <v>85</v>
      </c>
      <c r="J24" s="38" t="s">
        <v>54</v>
      </c>
      <c r="K24" s="19" t="s">
        <v>86</v>
      </c>
    </row>
    <row r="25" spans="2:11">
      <c r="B25" s="14" t="s">
        <v>87</v>
      </c>
      <c r="C25" s="15"/>
      <c r="D25" s="15"/>
      <c r="E25" s="15"/>
      <c r="F25" s="15"/>
      <c r="G25" s="15"/>
      <c r="H25" s="15"/>
      <c r="I25" s="15"/>
      <c r="J25" s="15"/>
      <c r="K25" s="16"/>
    </row>
    <row r="26" spans="2:11">
      <c r="B26" s="17"/>
      <c r="C26" s="18"/>
      <c r="D26" s="18"/>
      <c r="E26" s="18"/>
      <c r="F26" s="18"/>
      <c r="G26" s="18"/>
      <c r="H26" s="18"/>
      <c r="I26" s="18"/>
      <c r="J26" s="18"/>
      <c r="K26" s="19"/>
    </row>
    <row r="27" spans="2:11" ht="30">
      <c r="B27" s="17" t="s">
        <v>88</v>
      </c>
      <c r="C27" s="18" t="s">
        <v>61</v>
      </c>
      <c r="D27" s="18" t="s">
        <v>89</v>
      </c>
      <c r="E27" s="18" t="s">
        <v>69</v>
      </c>
      <c r="F27" s="18" t="s">
        <v>90</v>
      </c>
      <c r="G27" s="18"/>
      <c r="H27" s="18"/>
      <c r="I27" s="18"/>
      <c r="J27" s="18" t="s">
        <v>64</v>
      </c>
      <c r="K27" s="19" t="s">
        <v>91</v>
      </c>
    </row>
    <row r="28" spans="2:11" ht="30">
      <c r="B28" s="17"/>
      <c r="C28" s="18" t="s">
        <v>61</v>
      </c>
      <c r="D28" s="18" t="s">
        <v>92</v>
      </c>
      <c r="E28" s="18" t="s">
        <v>69</v>
      </c>
      <c r="F28" s="18" t="s">
        <v>90</v>
      </c>
      <c r="G28" s="18"/>
      <c r="H28" s="18"/>
      <c r="I28" s="18"/>
      <c r="J28" s="18" t="s">
        <v>64</v>
      </c>
      <c r="K28" s="19" t="s">
        <v>91</v>
      </c>
    </row>
    <row r="29" spans="2:11" ht="30">
      <c r="B29" s="21" t="s">
        <v>93</v>
      </c>
      <c r="C29" s="18" t="s">
        <v>94</v>
      </c>
      <c r="D29" s="18"/>
      <c r="E29" s="18"/>
      <c r="F29" s="18" t="s">
        <v>95</v>
      </c>
      <c r="G29" s="18"/>
      <c r="H29" s="18"/>
      <c r="I29" s="18"/>
      <c r="J29" s="18" t="s">
        <v>58</v>
      </c>
      <c r="K29" s="19" t="s">
        <v>96</v>
      </c>
    </row>
    <row r="30" spans="2:11" ht="30">
      <c r="B30" s="21" t="s">
        <v>97</v>
      </c>
      <c r="C30" s="18" t="s">
        <v>61</v>
      </c>
      <c r="D30" s="18"/>
      <c r="E30" s="18"/>
      <c r="F30" s="18" t="s">
        <v>63</v>
      </c>
      <c r="G30" s="18"/>
      <c r="H30" s="18"/>
      <c r="I30" s="18"/>
      <c r="J30" s="18" t="s">
        <v>64</v>
      </c>
      <c r="K30" s="19"/>
    </row>
    <row r="31" spans="2:11">
      <c r="B31" s="17"/>
      <c r="C31" s="18"/>
      <c r="D31" s="18"/>
      <c r="E31" s="18"/>
      <c r="F31" s="18"/>
      <c r="G31" s="18"/>
      <c r="H31" s="18"/>
      <c r="I31" s="18"/>
      <c r="J31" s="18"/>
      <c r="K31" s="19"/>
    </row>
    <row r="32" spans="2:11" ht="30">
      <c r="B32" s="17"/>
      <c r="C32" s="18"/>
      <c r="D32" s="18"/>
      <c r="E32" s="18"/>
      <c r="F32" s="18"/>
      <c r="G32" s="18"/>
      <c r="H32" s="18"/>
      <c r="I32" s="18" t="s">
        <v>98</v>
      </c>
      <c r="J32" s="38" t="s">
        <v>64</v>
      </c>
      <c r="K32" s="19" t="s">
        <v>99</v>
      </c>
    </row>
    <row r="33" spans="2:11" ht="30">
      <c r="B33" s="14" t="s">
        <v>100</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101</v>
      </c>
      <c r="C36" s="18" t="s">
        <v>61</v>
      </c>
      <c r="D36" s="18">
        <v>1</v>
      </c>
      <c r="E36" s="18" t="s">
        <v>102</v>
      </c>
      <c r="F36" s="18" t="s">
        <v>102</v>
      </c>
      <c r="G36" s="18" t="s">
        <v>51</v>
      </c>
      <c r="H36" s="18" t="s">
        <v>52</v>
      </c>
      <c r="I36" s="18" t="s">
        <v>53</v>
      </c>
      <c r="J36" s="18" t="s">
        <v>54</v>
      </c>
      <c r="K36" s="19"/>
    </row>
    <row r="37" spans="2:11">
      <c r="B37" s="17" t="s">
        <v>103</v>
      </c>
      <c r="C37" s="18" t="s">
        <v>61</v>
      </c>
      <c r="D37" s="18">
        <v>1</v>
      </c>
      <c r="E37" s="18" t="s">
        <v>102</v>
      </c>
      <c r="F37" s="18" t="s">
        <v>102</v>
      </c>
      <c r="G37" s="18" t="s">
        <v>51</v>
      </c>
      <c r="H37" s="18" t="s">
        <v>52</v>
      </c>
      <c r="I37" s="18" t="s">
        <v>53</v>
      </c>
      <c r="J37" s="18" t="s">
        <v>54</v>
      </c>
      <c r="K37" s="19"/>
    </row>
    <row r="38" spans="2:11" ht="30">
      <c r="B38" s="17" t="s">
        <v>104</v>
      </c>
      <c r="C38" s="18" t="s">
        <v>61</v>
      </c>
      <c r="D38" s="18">
        <v>1</v>
      </c>
      <c r="E38" s="18" t="s">
        <v>102</v>
      </c>
      <c r="F38" s="18" t="s">
        <v>105</v>
      </c>
      <c r="G38" s="18" t="s">
        <v>51</v>
      </c>
      <c r="H38" s="18" t="s">
        <v>52</v>
      </c>
      <c r="I38" s="18" t="s">
        <v>53</v>
      </c>
      <c r="J38" s="18" t="s">
        <v>54</v>
      </c>
      <c r="K38" s="19"/>
    </row>
    <row r="39" spans="2:11" ht="30">
      <c r="B39" s="17" t="s">
        <v>106</v>
      </c>
      <c r="C39" s="18" t="s">
        <v>61</v>
      </c>
      <c r="D39" s="18">
        <v>20</v>
      </c>
      <c r="E39" s="18" t="s">
        <v>107</v>
      </c>
      <c r="F39" s="18" t="s">
        <v>105</v>
      </c>
      <c r="G39" s="18" t="s">
        <v>51</v>
      </c>
      <c r="H39" s="18" t="s">
        <v>52</v>
      </c>
      <c r="I39" s="18" t="s">
        <v>53</v>
      </c>
      <c r="J39" s="18" t="s">
        <v>54</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30">
      <c r="B42" s="17"/>
      <c r="C42" s="18"/>
      <c r="D42" s="18"/>
      <c r="E42" s="18"/>
      <c r="F42" s="18"/>
      <c r="G42" s="18"/>
      <c r="H42" s="18"/>
      <c r="I42" s="18" t="s">
        <v>108</v>
      </c>
      <c r="J42" s="38" t="s">
        <v>54</v>
      </c>
      <c r="K42" s="19" t="s">
        <v>86</v>
      </c>
    </row>
    <row r="43" spans="2:11">
      <c r="B43" s="123" t="s">
        <v>109</v>
      </c>
      <c r="C43" s="124"/>
      <c r="D43" s="124"/>
      <c r="E43" s="22"/>
      <c r="F43" s="22"/>
      <c r="G43" s="22"/>
      <c r="H43" s="22"/>
      <c r="I43" s="22"/>
      <c r="J43" s="22"/>
      <c r="K43" s="23"/>
    </row>
    <row r="44" spans="2:11" ht="60">
      <c r="B44" s="17" t="s">
        <v>110</v>
      </c>
      <c r="C44" s="18" t="s">
        <v>61</v>
      </c>
      <c r="D44" s="18" t="s">
        <v>111</v>
      </c>
      <c r="E44" s="18" t="s">
        <v>69</v>
      </c>
      <c r="F44" s="18" t="s">
        <v>112</v>
      </c>
      <c r="G44" s="18" t="s">
        <v>51</v>
      </c>
      <c r="H44" s="18" t="s">
        <v>52</v>
      </c>
      <c r="I44" s="18" t="s">
        <v>53</v>
      </c>
      <c r="J44" s="18" t="s">
        <v>54</v>
      </c>
      <c r="K44" s="19"/>
    </row>
    <row r="45" spans="2:11" ht="60">
      <c r="B45" s="17" t="s">
        <v>113</v>
      </c>
      <c r="C45" s="18" t="s">
        <v>61</v>
      </c>
      <c r="D45" s="18" t="s">
        <v>111</v>
      </c>
      <c r="E45" s="18" t="s">
        <v>69</v>
      </c>
      <c r="F45" s="18" t="s">
        <v>112</v>
      </c>
      <c r="G45" s="18" t="s">
        <v>51</v>
      </c>
      <c r="H45" s="18" t="s">
        <v>52</v>
      </c>
      <c r="I45" s="18" t="s">
        <v>53</v>
      </c>
      <c r="J45" s="18" t="s">
        <v>54</v>
      </c>
      <c r="K45" s="19"/>
    </row>
    <row r="46" spans="2:11" ht="30">
      <c r="B46" s="24"/>
      <c r="C46" s="18"/>
      <c r="D46" s="18"/>
      <c r="E46" s="18"/>
      <c r="F46" s="18"/>
      <c r="G46" s="18"/>
      <c r="H46" s="18"/>
      <c r="I46" s="18" t="s">
        <v>114</v>
      </c>
      <c r="J46" s="38" t="s">
        <v>54</v>
      </c>
      <c r="K46" s="19" t="s">
        <v>115</v>
      </c>
    </row>
    <row r="47" spans="2:11" ht="15.75" thickBot="1">
      <c r="B47" s="25"/>
      <c r="C47" s="26"/>
      <c r="D47" s="26"/>
      <c r="E47" s="26"/>
      <c r="F47" s="26"/>
      <c r="G47" s="26"/>
      <c r="H47" s="26"/>
      <c r="I47" s="26"/>
      <c r="J47" s="26"/>
      <c r="K47" s="27"/>
    </row>
    <row r="48" spans="2:11" ht="15.75" thickBot="1"/>
    <row r="49" spans="9:11" ht="30.75" thickBot="1">
      <c r="I49" s="28" t="s">
        <v>116</v>
      </c>
      <c r="J49" s="29" t="str">
        <f>IF(OR(J24="H",J32="H",J42="H",J46="H"),"H",IF(OR(J24="M",J32="M",J42="M",J46="M"),"M","L"))</f>
        <v>H</v>
      </c>
      <c r="K49" s="10" t="s">
        <v>117</v>
      </c>
    </row>
    <row r="97" spans="1:1">
      <c r="A97" t="s">
        <v>64</v>
      </c>
    </row>
    <row r="98" spans="1:1">
      <c r="A98" t="s">
        <v>58</v>
      </c>
    </row>
    <row r="99" spans="1:1">
      <c r="A99" t="s">
        <v>54</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zoomScale="85" zoomScaleNormal="85" workbookViewId="0">
      <selection activeCell="K21" sqref="K21"/>
    </sheetView>
  </sheetViews>
  <sheetFormatPr defaultRowHeight="15"/>
  <cols>
    <col min="1" max="1" width="4.85546875" style="10" customWidth="1"/>
    <col min="2" max="2" width="21.42578125" style="10" customWidth="1"/>
    <col min="3" max="3" width="12.5703125" style="10" customWidth="1"/>
    <col min="4" max="7" width="8.57031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30">
      <c r="B4" s="30" t="s">
        <v>118</v>
      </c>
      <c r="C4" s="12"/>
      <c r="D4" s="12"/>
      <c r="E4" s="12"/>
      <c r="F4" s="12"/>
      <c r="G4" s="12"/>
      <c r="H4" s="12"/>
      <c r="I4" s="12"/>
      <c r="J4" s="12" t="s">
        <v>44</v>
      </c>
      <c r="K4" s="13" t="s">
        <v>119</v>
      </c>
    </row>
    <row r="5" spans="2:11" ht="30">
      <c r="B5" s="14" t="s">
        <v>120</v>
      </c>
      <c r="C5" s="15"/>
      <c r="D5" s="15"/>
      <c r="E5" s="15"/>
      <c r="F5" s="15"/>
      <c r="G5" s="15"/>
      <c r="H5" s="15"/>
      <c r="I5" s="15"/>
      <c r="J5" s="15"/>
      <c r="K5" s="16"/>
    </row>
    <row r="6" spans="2:11">
      <c r="B6" s="31" t="s">
        <v>121</v>
      </c>
      <c r="C6" s="18"/>
      <c r="D6" s="18"/>
      <c r="E6" s="18"/>
      <c r="F6" s="18"/>
      <c r="G6" s="18"/>
      <c r="H6" s="18"/>
      <c r="I6" s="18"/>
      <c r="J6" s="18" t="s">
        <v>64</v>
      </c>
      <c r="K6" s="19" t="s">
        <v>122</v>
      </c>
    </row>
    <row r="7" spans="2:11">
      <c r="B7" s="31" t="s">
        <v>123</v>
      </c>
      <c r="C7" s="18"/>
      <c r="D7" s="18"/>
      <c r="E7" s="18"/>
      <c r="F7" s="18"/>
      <c r="G7" s="18"/>
      <c r="H7" s="18"/>
      <c r="I7" s="18"/>
      <c r="J7" s="18" t="s">
        <v>64</v>
      </c>
      <c r="K7" s="19"/>
    </row>
    <row r="8" spans="2:11">
      <c r="B8" s="31" t="s">
        <v>124</v>
      </c>
      <c r="C8" s="18"/>
      <c r="D8" s="18"/>
      <c r="E8" s="18"/>
      <c r="F8" s="18"/>
      <c r="G8" s="18"/>
      <c r="H8" s="18"/>
      <c r="I8" s="18"/>
      <c r="J8" s="18" t="s">
        <v>58</v>
      </c>
      <c r="K8" s="19"/>
    </row>
    <row r="9" spans="2:11">
      <c r="B9" s="31" t="s">
        <v>125</v>
      </c>
      <c r="C9" s="18"/>
      <c r="D9" s="18"/>
      <c r="E9" s="18"/>
      <c r="F9" s="18"/>
      <c r="G9" s="18"/>
      <c r="H9" s="18"/>
      <c r="I9" s="18"/>
      <c r="J9" s="18" t="s">
        <v>54</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126</v>
      </c>
      <c r="C12" s="15"/>
      <c r="D12" s="15"/>
      <c r="E12" s="15"/>
      <c r="F12" s="15"/>
      <c r="G12" s="15"/>
      <c r="H12" s="15"/>
      <c r="I12" s="15"/>
      <c r="J12" s="15"/>
      <c r="K12" s="16"/>
    </row>
    <row r="13" spans="2:11">
      <c r="B13" s="31" t="s">
        <v>127</v>
      </c>
      <c r="C13" s="18"/>
      <c r="D13" s="18"/>
      <c r="E13" s="18"/>
      <c r="F13" s="18"/>
      <c r="G13" s="18"/>
      <c r="H13" s="18"/>
      <c r="I13" s="18"/>
      <c r="J13" s="18" t="s">
        <v>58</v>
      </c>
      <c r="K13" s="19" t="s">
        <v>128</v>
      </c>
    </row>
    <row r="14" spans="2:11">
      <c r="B14" s="31" t="s">
        <v>129</v>
      </c>
      <c r="C14" s="18"/>
      <c r="D14" s="18"/>
      <c r="E14" s="18"/>
      <c r="F14" s="18"/>
      <c r="G14" s="18"/>
      <c r="H14" s="18"/>
      <c r="I14" s="18"/>
      <c r="J14" s="18" t="s">
        <v>64</v>
      </c>
      <c r="K14" s="19"/>
    </row>
    <row r="15" spans="2:11">
      <c r="B15" s="31" t="s">
        <v>130</v>
      </c>
      <c r="C15" s="18"/>
      <c r="D15" s="18"/>
      <c r="E15" s="18"/>
      <c r="F15" s="18"/>
      <c r="G15" s="18"/>
      <c r="H15" s="18"/>
      <c r="I15" s="18"/>
      <c r="J15" s="18" t="s">
        <v>64</v>
      </c>
      <c r="K15" s="19"/>
    </row>
    <row r="16" spans="2:11">
      <c r="B16" s="31" t="s">
        <v>131</v>
      </c>
      <c r="C16" s="18"/>
      <c r="D16" s="18"/>
      <c r="E16" s="18"/>
      <c r="F16" s="18"/>
      <c r="G16" s="18"/>
      <c r="H16" s="18"/>
      <c r="I16" s="18"/>
      <c r="J16" s="18" t="s">
        <v>64</v>
      </c>
      <c r="K16" s="19"/>
    </row>
    <row r="17" spans="2:11">
      <c r="B17" s="33" t="s">
        <v>132</v>
      </c>
      <c r="C17" s="18"/>
      <c r="D17" s="18"/>
      <c r="E17" s="18"/>
      <c r="F17" s="18"/>
      <c r="G17" s="18"/>
      <c r="H17" s="18"/>
      <c r="I17" s="18"/>
      <c r="J17" s="18" t="s">
        <v>64</v>
      </c>
      <c r="K17" s="19"/>
    </row>
    <row r="18" spans="2:11">
      <c r="B18" s="33" t="s">
        <v>133</v>
      </c>
      <c r="C18" s="18"/>
      <c r="D18" s="18"/>
      <c r="E18" s="18"/>
      <c r="F18" s="18"/>
      <c r="G18" s="18"/>
      <c r="H18" s="18"/>
      <c r="I18" s="18"/>
      <c r="J18" s="18"/>
      <c r="K18" s="19"/>
    </row>
    <row r="19" spans="2:11">
      <c r="B19" s="21"/>
      <c r="C19" s="18"/>
      <c r="D19" s="18"/>
      <c r="E19" s="18"/>
      <c r="F19" s="18"/>
      <c r="G19" s="18"/>
      <c r="H19" s="18"/>
      <c r="I19" s="18"/>
      <c r="J19" s="18"/>
      <c r="K19" s="19"/>
    </row>
    <row r="20" spans="2:11">
      <c r="B20" s="32" t="s">
        <v>134</v>
      </c>
      <c r="C20" s="15"/>
      <c r="D20" s="15"/>
      <c r="E20" s="15"/>
      <c r="F20" s="15"/>
      <c r="G20" s="15"/>
      <c r="H20" s="15"/>
      <c r="I20" s="15"/>
      <c r="J20" s="15"/>
      <c r="K20" s="16"/>
    </row>
    <row r="21" spans="2:11">
      <c r="B21" s="31" t="s">
        <v>135</v>
      </c>
      <c r="C21" s="18"/>
      <c r="D21" s="18"/>
      <c r="E21" s="18"/>
      <c r="F21" s="18"/>
      <c r="G21" s="18"/>
      <c r="H21" s="18"/>
      <c r="I21" s="18"/>
      <c r="J21" s="18" t="s">
        <v>54</v>
      </c>
      <c r="K21" s="19"/>
    </row>
    <row r="22" spans="2:11">
      <c r="B22" s="31" t="s">
        <v>136</v>
      </c>
      <c r="C22" s="18"/>
      <c r="D22" s="18"/>
      <c r="E22" s="18"/>
      <c r="F22" s="18"/>
      <c r="G22" s="18"/>
      <c r="H22" s="18"/>
      <c r="I22" s="18"/>
      <c r="J22" s="18" t="s">
        <v>54</v>
      </c>
      <c r="K22" s="19"/>
    </row>
    <row r="23" spans="2:11">
      <c r="B23" s="17"/>
      <c r="C23" s="18"/>
      <c r="D23" s="18"/>
      <c r="E23" s="18"/>
      <c r="F23" s="18"/>
      <c r="G23" s="18"/>
      <c r="H23" s="18"/>
      <c r="I23" s="18"/>
      <c r="J23" s="18"/>
      <c r="K23" s="19"/>
    </row>
    <row r="24" spans="2:11" ht="45">
      <c r="B24" s="17"/>
      <c r="C24" s="18"/>
      <c r="D24" s="18"/>
      <c r="E24" s="18"/>
      <c r="F24" s="18"/>
      <c r="G24" s="18"/>
      <c r="H24" s="18"/>
      <c r="I24" s="18" t="s">
        <v>137</v>
      </c>
      <c r="J24" s="38" t="s">
        <v>54</v>
      </c>
      <c r="K24" s="19" t="s">
        <v>138</v>
      </c>
    </row>
    <row r="25" spans="2:11">
      <c r="B25" s="32" t="s">
        <v>139</v>
      </c>
      <c r="C25" s="15"/>
      <c r="D25" s="15"/>
      <c r="E25" s="15"/>
      <c r="F25" s="15"/>
      <c r="G25" s="15"/>
      <c r="H25" s="15"/>
      <c r="I25" s="15"/>
      <c r="J25" s="15"/>
      <c r="K25" s="16"/>
    </row>
    <row r="26" spans="2:11">
      <c r="B26" s="31" t="s">
        <v>140</v>
      </c>
      <c r="C26" s="18"/>
      <c r="D26" s="18"/>
      <c r="E26" s="18"/>
      <c r="F26" s="18"/>
      <c r="G26" s="18"/>
      <c r="H26" s="18"/>
      <c r="I26" s="18"/>
      <c r="J26" s="18" t="s">
        <v>54</v>
      </c>
      <c r="K26" s="19"/>
    </row>
    <row r="27" spans="2:11">
      <c r="B27" s="31" t="s">
        <v>141</v>
      </c>
      <c r="C27" s="18"/>
      <c r="D27" s="18"/>
      <c r="E27" s="18"/>
      <c r="F27" s="18"/>
      <c r="G27" s="18"/>
      <c r="H27" s="18"/>
      <c r="I27" s="18"/>
      <c r="J27" s="18" t="s">
        <v>58</v>
      </c>
      <c r="K27" s="19"/>
    </row>
    <row r="28" spans="2:11">
      <c r="B28" s="31" t="s">
        <v>142</v>
      </c>
      <c r="C28" s="18"/>
      <c r="D28" s="18"/>
      <c r="E28" s="18"/>
      <c r="F28" s="18"/>
      <c r="G28" s="18"/>
      <c r="H28" s="18"/>
      <c r="I28" s="18"/>
      <c r="J28" s="18" t="s">
        <v>58</v>
      </c>
      <c r="K28" s="19"/>
    </row>
    <row r="29" spans="2:11">
      <c r="B29" s="31"/>
      <c r="C29" s="18"/>
      <c r="D29" s="18"/>
      <c r="E29" s="18"/>
      <c r="F29" s="18"/>
      <c r="G29" s="18"/>
      <c r="H29" s="18"/>
      <c r="I29" s="18"/>
      <c r="J29" s="18"/>
      <c r="K29" s="19"/>
    </row>
    <row r="30" spans="2:11">
      <c r="B30" s="32" t="s">
        <v>143</v>
      </c>
      <c r="C30" s="15"/>
      <c r="D30" s="15"/>
      <c r="E30" s="15"/>
      <c r="F30" s="15"/>
      <c r="G30" s="15"/>
      <c r="H30" s="15"/>
      <c r="I30" s="15"/>
      <c r="J30" s="15"/>
      <c r="K30" s="16"/>
    </row>
    <row r="31" spans="2:11">
      <c r="B31" s="31" t="s">
        <v>144</v>
      </c>
      <c r="C31" s="18"/>
      <c r="D31" s="18"/>
      <c r="E31" s="18"/>
      <c r="F31" s="18"/>
      <c r="G31" s="18"/>
      <c r="H31" s="18"/>
      <c r="I31" s="18"/>
      <c r="J31" s="18" t="s">
        <v>58</v>
      </c>
      <c r="K31" s="19"/>
    </row>
    <row r="32" spans="2:11">
      <c r="B32" s="34"/>
      <c r="C32" s="18"/>
      <c r="D32" s="18"/>
      <c r="E32" s="18"/>
      <c r="F32" s="18"/>
      <c r="G32" s="18"/>
      <c r="H32" s="18"/>
      <c r="I32" s="18"/>
      <c r="J32" s="18"/>
      <c r="K32" s="19"/>
    </row>
    <row r="33" spans="2:11">
      <c r="B33" s="32" t="s">
        <v>145</v>
      </c>
      <c r="C33" s="15"/>
      <c r="D33" s="15"/>
      <c r="E33" s="15"/>
      <c r="F33" s="15"/>
      <c r="G33" s="15"/>
      <c r="H33" s="15"/>
      <c r="I33" s="15"/>
      <c r="J33" s="15"/>
      <c r="K33" s="16"/>
    </row>
    <row r="34" spans="2:11">
      <c r="B34" s="34" t="s">
        <v>146</v>
      </c>
      <c r="C34" s="18"/>
      <c r="D34" s="18"/>
      <c r="E34" s="18"/>
      <c r="F34" s="18"/>
      <c r="G34" s="18"/>
      <c r="H34" s="18"/>
      <c r="I34" s="18"/>
      <c r="J34" s="18" t="s">
        <v>58</v>
      </c>
      <c r="K34" s="19"/>
    </row>
    <row r="35" spans="2:11">
      <c r="B35" s="34" t="s">
        <v>147</v>
      </c>
      <c r="C35" s="18"/>
      <c r="D35" s="18"/>
      <c r="E35" s="18"/>
      <c r="F35" s="18"/>
      <c r="G35" s="18"/>
      <c r="H35" s="18"/>
      <c r="I35" s="18"/>
      <c r="J35" s="18" t="s">
        <v>58</v>
      </c>
      <c r="K35" s="19"/>
    </row>
    <row r="36" spans="2:11">
      <c r="B36" s="34" t="s">
        <v>148</v>
      </c>
      <c r="C36" s="18"/>
      <c r="D36" s="18"/>
      <c r="E36" s="18"/>
      <c r="F36" s="18"/>
      <c r="G36" s="18"/>
      <c r="H36" s="18"/>
      <c r="I36" s="18"/>
      <c r="J36" s="18" t="s">
        <v>58</v>
      </c>
      <c r="K36" s="19"/>
    </row>
    <row r="37" spans="2:11">
      <c r="B37" s="34"/>
      <c r="C37" s="18"/>
      <c r="D37" s="18"/>
      <c r="E37" s="18"/>
      <c r="F37" s="18"/>
      <c r="G37" s="18"/>
      <c r="H37" s="18"/>
      <c r="I37" s="18"/>
      <c r="J37" s="18"/>
      <c r="K37" s="19"/>
    </row>
    <row r="38" spans="2:11" ht="45">
      <c r="B38" s="24"/>
      <c r="C38" s="18"/>
      <c r="D38" s="18"/>
      <c r="E38" s="18"/>
      <c r="F38" s="18"/>
      <c r="G38" s="18"/>
      <c r="H38" s="18"/>
      <c r="I38" s="18" t="s">
        <v>149</v>
      </c>
      <c r="J38" s="38" t="s">
        <v>58</v>
      </c>
      <c r="K38" s="19" t="s">
        <v>150</v>
      </c>
    </row>
    <row r="39" spans="2:11" ht="15.75" thickBot="1">
      <c r="B39" s="35"/>
      <c r="C39" s="36"/>
      <c r="D39" s="36"/>
      <c r="E39" s="36"/>
      <c r="F39" s="36"/>
      <c r="G39" s="36"/>
      <c r="H39" s="36"/>
      <c r="I39" s="36"/>
      <c r="J39" s="36"/>
      <c r="K39" s="37"/>
    </row>
    <row r="40" spans="2:11" ht="15.75" thickBot="1"/>
    <row r="41" spans="2:11" ht="30.75" thickBot="1">
      <c r="I41" s="28" t="s">
        <v>151</v>
      </c>
      <c r="J41" s="29" t="str">
        <f>IF(OR(J24="H",J38="H"),"H",IF(OR(J24="M",J38="M"),"M","L"))</f>
        <v>M</v>
      </c>
    </row>
    <row r="100" spans="1:1">
      <c r="A100" t="s">
        <v>64</v>
      </c>
    </row>
    <row r="101" spans="1:1">
      <c r="A101" t="s">
        <v>58</v>
      </c>
    </row>
    <row r="102" spans="1:1">
      <c r="A102" t="s">
        <v>54</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2"/>
  <sheetViews>
    <sheetView topLeftCell="B1" zoomScale="85" zoomScaleNormal="85" workbookViewId="0">
      <selection activeCell="K22" sqref="K22"/>
    </sheetView>
  </sheetViews>
  <sheetFormatPr defaultRowHeight="15"/>
  <cols>
    <col min="1" max="1" width="4.85546875" customWidth="1"/>
    <col min="2" max="2" width="22.42578125" customWidth="1"/>
    <col min="3" max="4" width="11.42578125"/>
    <col min="5" max="8" width="8.5703125" customWidth="1"/>
    <col min="9" max="9" width="16" customWidth="1"/>
    <col min="10" max="10" width="14.85546875" customWidth="1"/>
    <col min="11" max="11" width="85.42578125" customWidth="1"/>
  </cols>
  <sheetData>
    <row r="3" spans="2:11" ht="15.75" thickBot="1"/>
    <row r="4" spans="2:11" ht="30">
      <c r="B4" s="11" t="s">
        <v>152</v>
      </c>
      <c r="C4" s="12" t="s">
        <v>153</v>
      </c>
      <c r="D4" s="12" t="s">
        <v>39</v>
      </c>
      <c r="E4" s="12"/>
      <c r="F4" s="12"/>
      <c r="G4" s="12"/>
      <c r="H4" s="12"/>
      <c r="I4" s="12"/>
      <c r="J4" s="12" t="s">
        <v>44</v>
      </c>
      <c r="K4" s="13" t="s">
        <v>119</v>
      </c>
    </row>
    <row r="5" spans="2:11" ht="30">
      <c r="B5" s="14" t="s">
        <v>154</v>
      </c>
      <c r="C5" s="15"/>
      <c r="D5" s="15"/>
      <c r="E5" s="15"/>
      <c r="F5" s="15"/>
      <c r="G5" s="15"/>
      <c r="H5" s="15"/>
      <c r="I5" s="15"/>
      <c r="J5" s="15"/>
      <c r="K5" s="16"/>
    </row>
    <row r="6" spans="2:11" ht="30">
      <c r="B6" s="39" t="s">
        <v>155</v>
      </c>
      <c r="C6" s="10">
        <v>100</v>
      </c>
      <c r="D6" s="10" t="s">
        <v>156</v>
      </c>
      <c r="E6" s="10"/>
      <c r="F6" s="10"/>
      <c r="G6" s="10"/>
      <c r="H6" s="10"/>
      <c r="I6" s="10"/>
      <c r="J6" s="10" t="s">
        <v>64</v>
      </c>
      <c r="K6" s="40" t="s">
        <v>157</v>
      </c>
    </row>
    <row r="7" spans="2:11" ht="28.35" customHeight="1">
      <c r="B7" s="41" t="s">
        <v>158</v>
      </c>
      <c r="C7" s="10">
        <v>150</v>
      </c>
      <c r="D7" s="10" t="s">
        <v>156</v>
      </c>
      <c r="E7" s="10"/>
      <c r="F7" s="10"/>
      <c r="G7" s="10"/>
      <c r="H7" s="42"/>
      <c r="I7" s="10"/>
      <c r="J7" s="10" t="s">
        <v>64</v>
      </c>
      <c r="K7" s="40" t="s">
        <v>159</v>
      </c>
    </row>
    <row r="8" spans="2:11">
      <c r="B8" s="43" t="s">
        <v>160</v>
      </c>
      <c r="C8" s="10">
        <v>1000</v>
      </c>
      <c r="D8" s="10" t="s">
        <v>156</v>
      </c>
      <c r="E8" s="10"/>
      <c r="F8" s="10"/>
      <c r="G8" s="10"/>
      <c r="H8" s="10"/>
      <c r="I8" s="10"/>
      <c r="J8" s="10" t="s">
        <v>64</v>
      </c>
      <c r="K8" s="40" t="s">
        <v>161</v>
      </c>
    </row>
    <row r="9" spans="2:11" ht="30">
      <c r="B9" s="43" t="s">
        <v>162</v>
      </c>
      <c r="C9" s="10">
        <v>50</v>
      </c>
      <c r="D9" s="10" t="s">
        <v>156</v>
      </c>
      <c r="E9" s="10"/>
      <c r="F9" s="10"/>
      <c r="G9" s="10"/>
      <c r="H9" s="10"/>
      <c r="I9" s="10"/>
      <c r="J9" s="10" t="s">
        <v>58</v>
      </c>
      <c r="K9" s="40"/>
    </row>
    <row r="10" spans="2:11">
      <c r="B10" s="39" t="s">
        <v>163</v>
      </c>
      <c r="C10" s="10">
        <v>1000</v>
      </c>
      <c r="D10" s="10" t="s">
        <v>156</v>
      </c>
      <c r="E10" s="10"/>
      <c r="F10" s="10"/>
      <c r="G10" s="10"/>
      <c r="H10" s="10"/>
      <c r="I10" s="10"/>
      <c r="J10" s="10" t="s">
        <v>58</v>
      </c>
      <c r="K10" s="40"/>
    </row>
    <row r="11" spans="2:11">
      <c r="B11" s="39" t="s">
        <v>164</v>
      </c>
      <c r="C11" s="10">
        <v>50</v>
      </c>
      <c r="D11" s="10" t="s">
        <v>156</v>
      </c>
      <c r="E11" s="10"/>
      <c r="F11" s="10"/>
      <c r="G11" s="10"/>
      <c r="H11" s="10"/>
      <c r="I11" s="10"/>
      <c r="J11" s="10" t="s">
        <v>58</v>
      </c>
      <c r="K11" s="40"/>
    </row>
    <row r="12" spans="2:11">
      <c r="B12" s="43" t="s">
        <v>165</v>
      </c>
      <c r="C12" s="10">
        <v>50</v>
      </c>
      <c r="D12" s="10" t="s">
        <v>156</v>
      </c>
      <c r="E12" s="10"/>
      <c r="F12" s="10"/>
      <c r="G12" s="10"/>
      <c r="H12" s="10"/>
      <c r="I12" s="10"/>
      <c r="J12" s="10" t="s">
        <v>58</v>
      </c>
      <c r="K12" s="40" t="s">
        <v>166</v>
      </c>
    </row>
    <row r="13" spans="2:11">
      <c r="B13" s="43" t="s">
        <v>167</v>
      </c>
      <c r="C13" s="10"/>
      <c r="D13" s="10"/>
      <c r="E13" s="10"/>
      <c r="F13" s="10"/>
      <c r="G13" s="10"/>
      <c r="H13" s="10"/>
      <c r="I13" s="10"/>
      <c r="J13" s="10" t="s">
        <v>54</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30">
      <c r="B16" s="43"/>
      <c r="C16" s="10"/>
      <c r="D16" s="10"/>
      <c r="E16" s="10"/>
      <c r="F16" s="10"/>
      <c r="G16" s="10"/>
      <c r="H16" s="10"/>
      <c r="I16" s="10" t="s">
        <v>168</v>
      </c>
      <c r="J16" s="44" t="s">
        <v>64</v>
      </c>
      <c r="K16" s="40" t="s">
        <v>169</v>
      </c>
    </row>
    <row r="17" spans="2:11">
      <c r="B17" s="14" t="s">
        <v>170</v>
      </c>
      <c r="C17" s="15"/>
      <c r="D17" s="15"/>
      <c r="E17" s="15"/>
      <c r="F17" s="15"/>
      <c r="G17" s="15"/>
      <c r="H17" s="15"/>
      <c r="I17" s="15"/>
      <c r="J17" s="15"/>
      <c r="K17" s="16"/>
    </row>
    <row r="18" spans="2:11">
      <c r="B18" s="39" t="s">
        <v>171</v>
      </c>
      <c r="C18" s="10">
        <v>250</v>
      </c>
      <c r="D18" s="10" t="s">
        <v>156</v>
      </c>
      <c r="E18" s="10"/>
      <c r="F18" s="10"/>
      <c r="G18" s="10"/>
      <c r="H18" s="10"/>
      <c r="I18" s="10"/>
      <c r="J18" s="10" t="s">
        <v>58</v>
      </c>
      <c r="K18" s="40" t="s">
        <v>172</v>
      </c>
    </row>
    <row r="19" spans="2:11">
      <c r="B19" s="39" t="s">
        <v>173</v>
      </c>
      <c r="C19" s="10">
        <v>250</v>
      </c>
      <c r="D19" s="10" t="s">
        <v>156</v>
      </c>
      <c r="E19" s="10"/>
      <c r="F19" s="10"/>
      <c r="G19" s="10"/>
      <c r="H19" s="10"/>
      <c r="I19" s="10"/>
      <c r="J19" s="10" t="s">
        <v>54</v>
      </c>
      <c r="K19" s="40" t="s">
        <v>174</v>
      </c>
    </row>
    <row r="20" spans="2:11">
      <c r="B20" s="43" t="s">
        <v>167</v>
      </c>
      <c r="C20" s="10"/>
      <c r="D20" s="10"/>
      <c r="E20" s="10"/>
      <c r="F20" s="10"/>
      <c r="G20" s="10"/>
      <c r="H20" s="10"/>
      <c r="I20" s="10"/>
      <c r="J20" s="10" t="s">
        <v>54</v>
      </c>
      <c r="K20" s="40"/>
    </row>
    <row r="21" spans="2:11">
      <c r="B21" s="43"/>
      <c r="C21" s="10"/>
      <c r="D21" s="10"/>
      <c r="E21" s="10"/>
      <c r="F21" s="10"/>
      <c r="G21" s="10"/>
      <c r="H21" s="10"/>
      <c r="I21" s="10"/>
      <c r="J21" s="10"/>
      <c r="K21" s="40"/>
    </row>
    <row r="22" spans="2:11" ht="30">
      <c r="B22" s="39"/>
      <c r="C22" s="10"/>
      <c r="D22" s="10"/>
      <c r="E22" s="10"/>
      <c r="F22" s="10"/>
      <c r="G22" s="10"/>
      <c r="H22" s="10"/>
      <c r="I22" s="10" t="s">
        <v>175</v>
      </c>
      <c r="J22" s="44" t="s">
        <v>58</v>
      </c>
      <c r="K22" s="40" t="s">
        <v>176</v>
      </c>
    </row>
    <row r="23" spans="2:11">
      <c r="B23" s="14" t="s">
        <v>177</v>
      </c>
      <c r="C23" s="15"/>
      <c r="D23" s="15"/>
      <c r="E23" s="15"/>
      <c r="F23" s="15"/>
      <c r="G23" s="15"/>
      <c r="H23" s="15"/>
      <c r="I23" s="15"/>
      <c r="J23" s="15"/>
      <c r="K23" s="16"/>
    </row>
    <row r="24" spans="2:11">
      <c r="B24" s="43" t="s">
        <v>178</v>
      </c>
      <c r="C24" s="10">
        <v>1000</v>
      </c>
      <c r="D24" s="10"/>
      <c r="E24" s="10"/>
      <c r="F24" s="10"/>
      <c r="G24" s="10"/>
      <c r="H24" s="10"/>
      <c r="I24" s="10"/>
      <c r="J24" s="10" t="s">
        <v>54</v>
      </c>
      <c r="K24" s="40"/>
    </row>
    <row r="25" spans="2:11">
      <c r="B25" s="43" t="s">
        <v>179</v>
      </c>
      <c r="C25" s="10">
        <v>1000</v>
      </c>
      <c r="D25" s="10"/>
      <c r="E25" s="10"/>
      <c r="F25" s="10"/>
      <c r="G25" s="10"/>
      <c r="H25" s="10"/>
      <c r="I25" s="10"/>
      <c r="J25" s="10" t="s">
        <v>54</v>
      </c>
      <c r="K25" s="40"/>
    </row>
    <row r="26" spans="2:11">
      <c r="B26" s="43" t="s">
        <v>167</v>
      </c>
      <c r="C26" s="10"/>
      <c r="D26" s="10"/>
      <c r="E26" s="10"/>
      <c r="F26" s="10"/>
      <c r="G26" s="10"/>
      <c r="H26" s="10"/>
      <c r="I26" s="10"/>
      <c r="J26" s="10" t="s">
        <v>54</v>
      </c>
      <c r="K26" s="40"/>
    </row>
    <row r="27" spans="2:11">
      <c r="B27" s="43"/>
      <c r="C27" s="10"/>
      <c r="D27" s="10"/>
      <c r="E27" s="10"/>
      <c r="F27" s="10"/>
      <c r="G27" s="10"/>
      <c r="H27" s="10"/>
      <c r="I27" s="10"/>
      <c r="J27" s="10"/>
      <c r="K27" s="40"/>
    </row>
    <row r="28" spans="2:11" ht="30">
      <c r="B28" s="43"/>
      <c r="C28" s="10"/>
      <c r="D28" s="10"/>
      <c r="E28" s="10"/>
      <c r="F28" s="10"/>
      <c r="G28" s="10"/>
      <c r="H28" s="10"/>
      <c r="I28" s="10" t="s">
        <v>180</v>
      </c>
      <c r="J28" s="44" t="s">
        <v>54</v>
      </c>
      <c r="K28" s="40" t="s">
        <v>181</v>
      </c>
    </row>
    <row r="29" spans="2:11" ht="15.75" thickBot="1">
      <c r="B29" s="35"/>
      <c r="C29" s="36"/>
      <c r="D29" s="36"/>
      <c r="E29" s="36"/>
      <c r="F29" s="36"/>
      <c r="G29" s="36"/>
      <c r="H29" s="36"/>
      <c r="I29" s="36"/>
      <c r="J29" s="36"/>
      <c r="K29" s="37"/>
    </row>
    <row r="30" spans="2:11" ht="15.75" thickBot="1">
      <c r="B30" s="10"/>
      <c r="C30" s="10"/>
      <c r="D30" s="10"/>
      <c r="E30" s="10"/>
      <c r="F30" s="10"/>
      <c r="G30" s="10"/>
      <c r="H30" s="10"/>
      <c r="I30" s="10"/>
      <c r="J30" s="10"/>
      <c r="K30" s="10"/>
    </row>
    <row r="31" spans="2:11" ht="45.75" thickBot="1">
      <c r="B31" s="10"/>
      <c r="C31" s="10"/>
      <c r="D31" s="10"/>
      <c r="E31" s="10"/>
      <c r="F31" s="10"/>
      <c r="G31" s="10"/>
      <c r="H31" s="10"/>
      <c r="I31" s="28" t="s">
        <v>182</v>
      </c>
      <c r="J31" s="29" t="str">
        <f>IF(OR(J16="H",J22="H",J28="H"),"H",IF(OR(J16="M",J22="M",J28="M"),"M","L"))</f>
        <v>H</v>
      </c>
      <c r="K31" s="10"/>
    </row>
    <row r="100" spans="1:1">
      <c r="A100" t="s">
        <v>64</v>
      </c>
    </row>
    <row r="101" spans="1:1">
      <c r="A101" t="s">
        <v>58</v>
      </c>
    </row>
    <row r="102" spans="1:1">
      <c r="A102" t="s">
        <v>54</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A4:E106"/>
  <sheetViews>
    <sheetView workbookViewId="0">
      <selection activeCell="K64" sqref="K64"/>
    </sheetView>
  </sheetViews>
  <sheetFormatPr defaultRowHeight="15"/>
  <cols>
    <col min="1" max="1" width="3.85546875" customWidth="1"/>
    <col min="5" max="5" width="13.42578125" customWidth="1"/>
    <col min="8" max="14" width="12.5703125" customWidth="1"/>
  </cols>
  <sheetData>
    <row r="4" spans="2:5" ht="18.75">
      <c r="B4" s="125" t="s">
        <v>183</v>
      </c>
      <c r="C4" s="125"/>
      <c r="D4" s="125"/>
      <c r="E4" s="125"/>
    </row>
    <row r="5" spans="2:5" ht="30">
      <c r="B5" s="45" t="s">
        <v>184</v>
      </c>
      <c r="C5" s="45" t="s">
        <v>185</v>
      </c>
      <c r="D5" s="45" t="s">
        <v>186</v>
      </c>
      <c r="E5" s="46" t="s">
        <v>187</v>
      </c>
    </row>
    <row r="6" spans="2:5">
      <c r="B6" s="47" t="str">
        <f>'1) a) Source'!J49</f>
        <v>H</v>
      </c>
      <c r="C6" s="47" t="str">
        <f>'1) b) Pathway'!J41</f>
        <v>M</v>
      </c>
      <c r="D6" s="47" t="str">
        <f>'1) c) Receptors'!J31</f>
        <v>H</v>
      </c>
      <c r="E6" s="48" t="str" cm="1">
        <f t="array" ref="E6">INDEX(E36:E62,MATCH(1,(B6=B36:B62)*(C6=C36:C62)*(D6=D36:D62),0))</f>
        <v>High</v>
      </c>
    </row>
    <row r="13" spans="2:5" ht="30">
      <c r="B13" s="126" t="s">
        <v>188</v>
      </c>
      <c r="C13" s="127"/>
      <c r="D13" s="128"/>
      <c r="E13" s="45" t="s">
        <v>187</v>
      </c>
    </row>
    <row r="14" spans="2:5">
      <c r="B14" s="47" t="s">
        <v>54</v>
      </c>
      <c r="C14" s="47" t="s">
        <v>54</v>
      </c>
      <c r="D14" s="47" t="s">
        <v>54</v>
      </c>
      <c r="E14" s="49" t="s">
        <v>53</v>
      </c>
    </row>
    <row r="15" spans="2:5">
      <c r="B15" s="50" t="s">
        <v>58</v>
      </c>
      <c r="C15" s="47" t="s">
        <v>58</v>
      </c>
      <c r="D15" s="47" t="s">
        <v>54</v>
      </c>
      <c r="E15" s="49" t="s">
        <v>53</v>
      </c>
    </row>
    <row r="16" spans="2:5">
      <c r="B16" s="47" t="s">
        <v>64</v>
      </c>
      <c r="C16" s="47" t="s">
        <v>54</v>
      </c>
      <c r="D16" s="47" t="s">
        <v>54</v>
      </c>
      <c r="E16" s="49" t="s">
        <v>53</v>
      </c>
    </row>
    <row r="17" spans="2:5">
      <c r="B17" s="47" t="s">
        <v>58</v>
      </c>
      <c r="C17" s="47" t="s">
        <v>58</v>
      </c>
      <c r="D17" s="47" t="s">
        <v>58</v>
      </c>
      <c r="E17" s="51" t="s">
        <v>77</v>
      </c>
    </row>
    <row r="18" spans="2:5">
      <c r="B18" s="47" t="s">
        <v>64</v>
      </c>
      <c r="C18" s="47" t="s">
        <v>58</v>
      </c>
      <c r="D18" s="47" t="s">
        <v>54</v>
      </c>
      <c r="E18" s="51" t="s">
        <v>77</v>
      </c>
    </row>
    <row r="19" spans="2:5">
      <c r="B19" s="47" t="s">
        <v>64</v>
      </c>
      <c r="C19" s="47" t="s">
        <v>64</v>
      </c>
      <c r="D19" s="47" t="s">
        <v>54</v>
      </c>
      <c r="E19" s="51" t="s">
        <v>77</v>
      </c>
    </row>
    <row r="20" spans="2:5">
      <c r="B20" s="47" t="s">
        <v>64</v>
      </c>
      <c r="C20" s="47" t="s">
        <v>58</v>
      </c>
      <c r="D20" s="47" t="s">
        <v>58</v>
      </c>
      <c r="E20" s="52" t="s">
        <v>189</v>
      </c>
    </row>
    <row r="21" spans="2:5">
      <c r="B21" s="47" t="s">
        <v>64</v>
      </c>
      <c r="C21" s="47" t="s">
        <v>64</v>
      </c>
      <c r="D21" s="47" t="s">
        <v>58</v>
      </c>
      <c r="E21" s="52" t="s">
        <v>189</v>
      </c>
    </row>
    <row r="22" spans="2:5">
      <c r="B22" s="47" t="s">
        <v>64</v>
      </c>
      <c r="C22" s="47" t="s">
        <v>64</v>
      </c>
      <c r="D22" s="47" t="s">
        <v>64</v>
      </c>
      <c r="E22" s="52" t="s">
        <v>189</v>
      </c>
    </row>
    <row r="35" spans="1:5" ht="30" hidden="1">
      <c r="B35" s="129" t="s">
        <v>188</v>
      </c>
      <c r="C35" s="129"/>
      <c r="D35" s="129"/>
      <c r="E35" s="45" t="s">
        <v>187</v>
      </c>
    </row>
    <row r="36" spans="1:5" hidden="1">
      <c r="A36">
        <v>1</v>
      </c>
      <c r="B36" s="113" t="s">
        <v>54</v>
      </c>
      <c r="C36" s="113" t="s">
        <v>54</v>
      </c>
      <c r="D36" s="113" t="s">
        <v>54</v>
      </c>
      <c r="E36" s="113" t="s">
        <v>53</v>
      </c>
    </row>
    <row r="37" spans="1:5" hidden="1">
      <c r="A37">
        <v>2</v>
      </c>
      <c r="B37" s="113" t="s">
        <v>54</v>
      </c>
      <c r="C37" s="113" t="s">
        <v>54</v>
      </c>
      <c r="D37" s="113" t="s">
        <v>58</v>
      </c>
      <c r="E37" s="113" t="s">
        <v>53</v>
      </c>
    </row>
    <row r="38" spans="1:5" hidden="1">
      <c r="A38">
        <v>3</v>
      </c>
      <c r="B38" s="113" t="s">
        <v>54</v>
      </c>
      <c r="C38" s="113" t="s">
        <v>58</v>
      </c>
      <c r="D38" s="113" t="s">
        <v>54</v>
      </c>
      <c r="E38" s="113" t="s">
        <v>53</v>
      </c>
    </row>
    <row r="39" spans="1:5" hidden="1">
      <c r="A39">
        <v>4</v>
      </c>
      <c r="B39" s="113" t="s">
        <v>54</v>
      </c>
      <c r="C39" s="113" t="s">
        <v>54</v>
      </c>
      <c r="D39" s="113" t="s">
        <v>64</v>
      </c>
      <c r="E39" s="113" t="s">
        <v>53</v>
      </c>
    </row>
    <row r="40" spans="1:5" hidden="1">
      <c r="A40">
        <v>5</v>
      </c>
      <c r="B40" s="113" t="s">
        <v>54</v>
      </c>
      <c r="C40" s="113" t="s">
        <v>64</v>
      </c>
      <c r="D40" s="113" t="s">
        <v>54</v>
      </c>
      <c r="E40" s="113" t="s">
        <v>53</v>
      </c>
    </row>
    <row r="41" spans="1:5" hidden="1">
      <c r="A41">
        <v>6</v>
      </c>
      <c r="B41" s="113" t="s">
        <v>54</v>
      </c>
      <c r="C41" s="113" t="s">
        <v>58</v>
      </c>
      <c r="D41" s="113" t="s">
        <v>64</v>
      </c>
      <c r="E41" s="113" t="s">
        <v>77</v>
      </c>
    </row>
    <row r="42" spans="1:5" hidden="1">
      <c r="A42">
        <v>7</v>
      </c>
      <c r="B42" s="113" t="s">
        <v>54</v>
      </c>
      <c r="C42" s="113" t="s">
        <v>64</v>
      </c>
      <c r="D42" s="113" t="s">
        <v>58</v>
      </c>
      <c r="E42" s="113" t="s">
        <v>77</v>
      </c>
    </row>
    <row r="43" spans="1:5" hidden="1">
      <c r="A43">
        <v>8</v>
      </c>
      <c r="B43" s="113" t="s">
        <v>54</v>
      </c>
      <c r="C43" s="113" t="s">
        <v>58</v>
      </c>
      <c r="D43" s="113" t="s">
        <v>58</v>
      </c>
      <c r="E43" s="113" t="s">
        <v>53</v>
      </c>
    </row>
    <row r="44" spans="1:5" hidden="1">
      <c r="A44">
        <v>9</v>
      </c>
      <c r="B44" s="113" t="s">
        <v>54</v>
      </c>
      <c r="C44" s="113" t="s">
        <v>64</v>
      </c>
      <c r="D44" s="113" t="s">
        <v>64</v>
      </c>
      <c r="E44" s="113" t="s">
        <v>77</v>
      </c>
    </row>
    <row r="45" spans="1:5" hidden="1">
      <c r="A45">
        <v>10</v>
      </c>
      <c r="B45" s="113" t="s">
        <v>58</v>
      </c>
      <c r="C45" s="113" t="s">
        <v>54</v>
      </c>
      <c r="D45" s="113" t="s">
        <v>54</v>
      </c>
      <c r="E45" s="113" t="s">
        <v>53</v>
      </c>
    </row>
    <row r="46" spans="1:5" hidden="1">
      <c r="A46">
        <v>11</v>
      </c>
      <c r="B46" s="113" t="s">
        <v>58</v>
      </c>
      <c r="C46" s="113" t="s">
        <v>58</v>
      </c>
      <c r="D46" s="113" t="s">
        <v>54</v>
      </c>
      <c r="E46" s="113" t="s">
        <v>53</v>
      </c>
    </row>
    <row r="47" spans="1:5" hidden="1">
      <c r="A47">
        <v>12</v>
      </c>
      <c r="B47" s="113" t="s">
        <v>58</v>
      </c>
      <c r="C47" s="113" t="s">
        <v>54</v>
      </c>
      <c r="D47" s="113" t="s">
        <v>58</v>
      </c>
      <c r="E47" s="113" t="s">
        <v>53</v>
      </c>
    </row>
    <row r="48" spans="1:5" hidden="1">
      <c r="A48">
        <v>13</v>
      </c>
      <c r="B48" s="113" t="s">
        <v>58</v>
      </c>
      <c r="C48" s="113" t="s">
        <v>58</v>
      </c>
      <c r="D48" s="113" t="s">
        <v>58</v>
      </c>
      <c r="E48" s="113" t="s">
        <v>77</v>
      </c>
    </row>
    <row r="49" spans="1:5" hidden="1">
      <c r="A49">
        <v>14</v>
      </c>
      <c r="B49" s="113" t="s">
        <v>58</v>
      </c>
      <c r="C49" s="113" t="s">
        <v>54</v>
      </c>
      <c r="D49" s="113" t="s">
        <v>64</v>
      </c>
      <c r="E49" s="113" t="s">
        <v>77</v>
      </c>
    </row>
    <row r="50" spans="1:5" hidden="1">
      <c r="A50">
        <v>15</v>
      </c>
      <c r="B50" s="113" t="s">
        <v>58</v>
      </c>
      <c r="C50" s="113" t="s">
        <v>64</v>
      </c>
      <c r="D50" s="113" t="s">
        <v>54</v>
      </c>
      <c r="E50" s="113" t="s">
        <v>77</v>
      </c>
    </row>
    <row r="51" spans="1:5" hidden="1">
      <c r="A51">
        <v>16</v>
      </c>
      <c r="B51" s="113" t="s">
        <v>58</v>
      </c>
      <c r="C51" s="113" t="s">
        <v>58</v>
      </c>
      <c r="D51" s="113" t="s">
        <v>64</v>
      </c>
      <c r="E51" s="113" t="s">
        <v>189</v>
      </c>
    </row>
    <row r="52" spans="1:5" hidden="1">
      <c r="A52">
        <v>17</v>
      </c>
      <c r="B52" s="113" t="s">
        <v>58</v>
      </c>
      <c r="C52" s="113" t="s">
        <v>64</v>
      </c>
      <c r="D52" s="113" t="s">
        <v>58</v>
      </c>
      <c r="E52" s="113" t="s">
        <v>189</v>
      </c>
    </row>
    <row r="53" spans="1:5" hidden="1">
      <c r="A53">
        <v>18</v>
      </c>
      <c r="B53" s="113" t="s">
        <v>58</v>
      </c>
      <c r="C53" s="113" t="s">
        <v>64</v>
      </c>
      <c r="D53" s="113" t="s">
        <v>64</v>
      </c>
      <c r="E53" s="113" t="s">
        <v>189</v>
      </c>
    </row>
    <row r="54" spans="1:5" hidden="1">
      <c r="A54">
        <v>19</v>
      </c>
      <c r="B54" s="113" t="s">
        <v>64</v>
      </c>
      <c r="C54" s="113" t="s">
        <v>54</v>
      </c>
      <c r="D54" s="113" t="s">
        <v>54</v>
      </c>
      <c r="E54" s="113" t="s">
        <v>53</v>
      </c>
    </row>
    <row r="55" spans="1:5" hidden="1">
      <c r="A55">
        <v>20</v>
      </c>
      <c r="B55" s="113" t="s">
        <v>64</v>
      </c>
      <c r="C55" s="113" t="s">
        <v>54</v>
      </c>
      <c r="D55" s="113" t="s">
        <v>58</v>
      </c>
      <c r="E55" s="113" t="s">
        <v>77</v>
      </c>
    </row>
    <row r="56" spans="1:5" hidden="1">
      <c r="A56">
        <v>21</v>
      </c>
      <c r="B56" s="113" t="s">
        <v>64</v>
      </c>
      <c r="C56" s="113" t="s">
        <v>58</v>
      </c>
      <c r="D56" s="113" t="s">
        <v>54</v>
      </c>
      <c r="E56" s="113" t="s">
        <v>77</v>
      </c>
    </row>
    <row r="57" spans="1:5" hidden="1">
      <c r="A57">
        <v>22</v>
      </c>
      <c r="B57" s="113" t="s">
        <v>64</v>
      </c>
      <c r="C57" s="113" t="s">
        <v>54</v>
      </c>
      <c r="D57" s="113" t="s">
        <v>64</v>
      </c>
      <c r="E57" s="113" t="s">
        <v>77</v>
      </c>
    </row>
    <row r="58" spans="1:5" hidden="1">
      <c r="A58">
        <v>23</v>
      </c>
      <c r="B58" s="113" t="s">
        <v>64</v>
      </c>
      <c r="C58" s="113" t="s">
        <v>64</v>
      </c>
      <c r="D58" s="113" t="s">
        <v>54</v>
      </c>
      <c r="E58" s="113" t="s">
        <v>77</v>
      </c>
    </row>
    <row r="59" spans="1:5" hidden="1">
      <c r="A59">
        <v>24</v>
      </c>
      <c r="B59" s="113" t="s">
        <v>64</v>
      </c>
      <c r="C59" s="113" t="s">
        <v>58</v>
      </c>
      <c r="D59" s="113" t="s">
        <v>58</v>
      </c>
      <c r="E59" s="113" t="s">
        <v>189</v>
      </c>
    </row>
    <row r="60" spans="1:5" hidden="1">
      <c r="A60">
        <v>25</v>
      </c>
      <c r="B60" s="113" t="s">
        <v>64</v>
      </c>
      <c r="C60" s="113" t="s">
        <v>58</v>
      </c>
      <c r="D60" s="113" t="s">
        <v>64</v>
      </c>
      <c r="E60" s="113" t="s">
        <v>189</v>
      </c>
    </row>
    <row r="61" spans="1:5" hidden="1">
      <c r="A61">
        <v>26</v>
      </c>
      <c r="B61" s="113" t="s">
        <v>64</v>
      </c>
      <c r="C61" s="113" t="s">
        <v>64</v>
      </c>
      <c r="D61" s="113" t="s">
        <v>58</v>
      </c>
      <c r="E61" s="113" t="s">
        <v>189</v>
      </c>
    </row>
    <row r="62" spans="1:5" hidden="1">
      <c r="A62">
        <v>27</v>
      </c>
      <c r="B62" s="113" t="s">
        <v>64</v>
      </c>
      <c r="C62" s="113" t="s">
        <v>64</v>
      </c>
      <c r="D62" s="113" t="s">
        <v>64</v>
      </c>
      <c r="E62" s="113" t="s">
        <v>189</v>
      </c>
    </row>
    <row r="100" spans="2:5" ht="28.5">
      <c r="B100" t="s">
        <v>190</v>
      </c>
      <c r="E100" s="53"/>
    </row>
    <row r="101" spans="2:5">
      <c r="B101" t="s">
        <v>54</v>
      </c>
      <c r="C101">
        <v>1</v>
      </c>
    </row>
    <row r="102" spans="2:5">
      <c r="B102" t="s">
        <v>58</v>
      </c>
      <c r="C102">
        <v>2</v>
      </c>
    </row>
    <row r="103" spans="2:5">
      <c r="B103" t="s">
        <v>64</v>
      </c>
      <c r="C103">
        <v>3</v>
      </c>
    </row>
    <row r="105" spans="2:5">
      <c r="B105" t="s">
        <v>191</v>
      </c>
    </row>
    <row r="106" spans="2:5">
      <c r="B106">
        <f>VLOOKUP(B6,B101:C103,2,FALSE)</f>
        <v>3</v>
      </c>
      <c r="C106">
        <f>VLOOKUP(C6,B101:C103,2,FALSE)</f>
        <v>2</v>
      </c>
      <c r="D106">
        <f>VLOOKUP(D6,B101:C103,2,FALSE)</f>
        <v>3</v>
      </c>
      <c r="E106">
        <f>B106*C106*D106</f>
        <v>18</v>
      </c>
    </row>
  </sheetData>
  <mergeCells count="3">
    <mergeCell ref="B4:E4"/>
    <mergeCell ref="B13:D13"/>
    <mergeCell ref="B35:D35"/>
  </mergeCells>
  <conditionalFormatting sqref="E6">
    <cfRule type="expression" dxfId="22" priority="4">
      <formula>E6="High"</formula>
    </cfRule>
    <cfRule type="expression" dxfId="21" priority="5">
      <formula>E6="Medium"</formula>
    </cfRule>
    <cfRule type="expression" dxfId="20" priority="6">
      <formula>E6="Low"</formula>
    </cfRule>
  </conditionalFormatting>
  <conditionalFormatting sqref="E36:E62">
    <cfRule type="cellIs" dxfId="19" priority="1" operator="equal">
      <formula>"High"</formula>
    </cfRule>
    <cfRule type="containsText" dxfId="18" priority="2" operator="containsText" text="Medium">
      <formula>NOT(ISERROR(SEARCH("Medium",E36)))</formula>
    </cfRule>
    <cfRule type="containsText" dxfId="17" priority="3" operator="containsText" text="Low">
      <formula>NOT(ISERROR(SEARCH("Low",E36)))</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C7" workbookViewId="0">
      <selection activeCell="H14" sqref="H14"/>
    </sheetView>
  </sheetViews>
  <sheetFormatPr defaultRowHeight="15"/>
  <cols>
    <col min="1" max="1" width="2.85546875" style="54" customWidth="1"/>
    <col min="2" max="2" width="10.85546875" style="55" customWidth="1"/>
    <col min="3" max="3" width="47.42578125" style="77" bestFit="1" customWidth="1"/>
    <col min="4" max="4" width="16.5703125" style="77" customWidth="1"/>
    <col min="5" max="5" width="47.5703125" style="70" customWidth="1"/>
    <col min="6" max="6" width="14.42578125" style="70" customWidth="1"/>
    <col min="7" max="7" width="2.85546875" style="70" customWidth="1"/>
    <col min="8" max="8" width="29.5703125" style="77" customWidth="1"/>
    <col min="9" max="9" width="18" style="77" customWidth="1"/>
  </cols>
  <sheetData>
    <row r="2" spans="1:9" ht="20.25">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75">
      <c r="A9" s="57"/>
      <c r="B9" s="58"/>
      <c r="C9" s="58"/>
      <c r="D9" s="66"/>
      <c r="E9" s="66"/>
      <c r="F9" s="67"/>
      <c r="G9" s="66"/>
      <c r="H9" s="57"/>
      <c r="I9" s="57"/>
    </row>
    <row r="10" spans="1:9" ht="34.5" customHeight="1" thickBot="1">
      <c r="A10" s="57"/>
      <c r="B10" s="58"/>
      <c r="C10" s="68"/>
      <c r="D10" s="69"/>
      <c r="F10" s="57"/>
      <c r="G10" s="130"/>
      <c r="H10" s="130"/>
      <c r="I10" s="57"/>
    </row>
    <row r="11" spans="1:9" ht="38.25">
      <c r="A11" s="71"/>
      <c r="B11" s="72" t="s">
        <v>192</v>
      </c>
      <c r="C11" s="73" t="s">
        <v>193</v>
      </c>
      <c r="D11" s="73" t="s">
        <v>194</v>
      </c>
      <c r="E11" s="73" t="s">
        <v>195</v>
      </c>
      <c r="F11" s="74" t="s">
        <v>196</v>
      </c>
      <c r="G11" s="71"/>
      <c r="H11" s="97" t="s">
        <v>53</v>
      </c>
      <c r="I11" s="28" t="s">
        <v>197</v>
      </c>
    </row>
    <row r="12" spans="1:9" ht="25.5">
      <c r="B12" s="75">
        <v>1</v>
      </c>
      <c r="C12" s="76" t="s">
        <v>198</v>
      </c>
      <c r="D12" s="48" t="s">
        <v>64</v>
      </c>
      <c r="E12" s="77" t="s">
        <v>199</v>
      </c>
      <c r="F12" s="78" t="s">
        <v>54</v>
      </c>
    </row>
    <row r="13" spans="1:9" ht="25.5">
      <c r="B13" s="75">
        <v>2</v>
      </c>
      <c r="C13" s="76" t="s">
        <v>200</v>
      </c>
      <c r="D13" s="48" t="s">
        <v>58</v>
      </c>
      <c r="E13" s="77" t="s">
        <v>201</v>
      </c>
      <c r="F13" s="78" t="s">
        <v>54</v>
      </c>
    </row>
    <row r="14" spans="1:9" ht="25.5">
      <c r="B14" s="75">
        <v>3</v>
      </c>
      <c r="C14" s="76" t="s">
        <v>202</v>
      </c>
      <c r="D14" s="48" t="s">
        <v>58</v>
      </c>
      <c r="E14" s="77" t="s">
        <v>203</v>
      </c>
      <c r="F14" s="78" t="s">
        <v>54</v>
      </c>
    </row>
    <row r="15" spans="1:9">
      <c r="B15" s="75">
        <v>4</v>
      </c>
      <c r="C15" s="76" t="s">
        <v>204</v>
      </c>
      <c r="D15" s="48" t="s">
        <v>54</v>
      </c>
      <c r="E15" s="77"/>
      <c r="F15" s="78"/>
      <c r="H15" s="54"/>
    </row>
    <row r="16" spans="1:9">
      <c r="B16" s="75">
        <v>5</v>
      </c>
      <c r="C16" s="76" t="s">
        <v>205</v>
      </c>
      <c r="D16" s="48" t="s">
        <v>64</v>
      </c>
      <c r="E16" s="77" t="s">
        <v>206</v>
      </c>
      <c r="F16" s="78" t="s">
        <v>54</v>
      </c>
      <c r="H16" s="54"/>
    </row>
    <row r="17" spans="1:9">
      <c r="B17" s="75">
        <v>6</v>
      </c>
      <c r="C17" s="76" t="s">
        <v>207</v>
      </c>
      <c r="D17" s="48" t="s">
        <v>54</v>
      </c>
      <c r="E17" s="77"/>
      <c r="F17" s="78"/>
      <c r="H17" s="54"/>
    </row>
    <row r="18" spans="1:9">
      <c r="B18" s="75">
        <v>7</v>
      </c>
      <c r="C18" s="76" t="s">
        <v>208</v>
      </c>
      <c r="D18" s="48" t="s">
        <v>54</v>
      </c>
      <c r="E18" s="77"/>
      <c r="F18" s="78"/>
    </row>
    <row r="19" spans="1:9">
      <c r="B19" s="75">
        <v>8</v>
      </c>
      <c r="C19" s="76" t="s">
        <v>209</v>
      </c>
      <c r="D19" s="48" t="s">
        <v>54</v>
      </c>
      <c r="E19" s="77"/>
      <c r="F19" s="78"/>
      <c r="H19" s="76"/>
      <c r="I19" s="76"/>
    </row>
    <row r="20" spans="1:9" ht="38.25">
      <c r="B20" s="75">
        <v>9</v>
      </c>
      <c r="C20" s="76" t="s">
        <v>210</v>
      </c>
      <c r="D20" s="48" t="s">
        <v>58</v>
      </c>
      <c r="E20" s="77" t="s">
        <v>211</v>
      </c>
      <c r="F20" s="78" t="s">
        <v>54</v>
      </c>
      <c r="H20" s="76"/>
      <c r="I20" s="76"/>
    </row>
    <row r="21" spans="1:9">
      <c r="B21" s="75">
        <v>10</v>
      </c>
      <c r="C21" s="76" t="s">
        <v>212</v>
      </c>
      <c r="D21" s="48" t="s">
        <v>54</v>
      </c>
      <c r="E21" s="79"/>
      <c r="F21" s="78"/>
      <c r="H21" s="76"/>
      <c r="I21" s="76"/>
    </row>
    <row r="22" spans="1:9">
      <c r="B22" s="75">
        <v>11</v>
      </c>
      <c r="C22" s="76" t="s">
        <v>213</v>
      </c>
      <c r="D22" s="48" t="s">
        <v>54</v>
      </c>
      <c r="E22" s="79"/>
      <c r="F22" s="78"/>
      <c r="H22" s="76"/>
      <c r="I22" s="76"/>
    </row>
    <row r="23" spans="1:9">
      <c r="B23" s="75">
        <v>12</v>
      </c>
      <c r="C23" s="76" t="s">
        <v>214</v>
      </c>
      <c r="D23" s="48" t="s">
        <v>58</v>
      </c>
      <c r="E23" s="79" t="s">
        <v>215</v>
      </c>
      <c r="F23" s="78" t="s">
        <v>54</v>
      </c>
      <c r="H23" s="76"/>
      <c r="I23" s="76"/>
    </row>
    <row r="24" spans="1:9">
      <c r="B24" s="75">
        <v>13</v>
      </c>
      <c r="C24" s="76" t="s">
        <v>216</v>
      </c>
      <c r="D24" s="48" t="s">
        <v>58</v>
      </c>
      <c r="E24" s="79" t="s">
        <v>217</v>
      </c>
      <c r="F24" s="78" t="s">
        <v>54</v>
      </c>
      <c r="H24" s="76"/>
      <c r="I24" s="76"/>
    </row>
    <row r="25" spans="1:9">
      <c r="B25" s="75">
        <v>14</v>
      </c>
      <c r="C25" s="76" t="s">
        <v>133</v>
      </c>
      <c r="D25" s="48"/>
      <c r="E25" s="79"/>
      <c r="F25" s="78"/>
      <c r="H25" s="76"/>
      <c r="I25" s="76"/>
    </row>
    <row r="26" spans="1:9">
      <c r="B26" s="75">
        <v>15</v>
      </c>
      <c r="C26" s="76"/>
      <c r="D26" s="48"/>
      <c r="E26" s="79"/>
      <c r="F26" s="78"/>
      <c r="H26" s="76"/>
      <c r="I26" s="76"/>
    </row>
    <row r="27" spans="1:9">
      <c r="A27" s="80"/>
      <c r="B27" s="75">
        <v>16</v>
      </c>
      <c r="C27" s="76"/>
      <c r="D27" s="48"/>
      <c r="E27" s="79"/>
      <c r="F27" s="78"/>
      <c r="H27" s="76"/>
      <c r="I27" s="76"/>
    </row>
    <row r="28" spans="1:9">
      <c r="B28" s="75">
        <v>17</v>
      </c>
      <c r="C28" s="76"/>
      <c r="D28" s="48"/>
      <c r="E28" s="79"/>
      <c r="F28" s="78"/>
      <c r="H28" s="76"/>
      <c r="I28" s="76"/>
    </row>
    <row r="29" spans="1:9">
      <c r="B29" s="75">
        <v>18</v>
      </c>
      <c r="C29" s="76"/>
      <c r="D29" s="48"/>
      <c r="E29" s="79"/>
      <c r="F29" s="78"/>
    </row>
    <row r="30" spans="1:9">
      <c r="B30" s="75">
        <v>19</v>
      </c>
      <c r="D30" s="48"/>
      <c r="E30" s="79"/>
      <c r="F30" s="78"/>
    </row>
    <row r="31" spans="1:9">
      <c r="B31" s="75">
        <v>20</v>
      </c>
      <c r="D31" s="48"/>
      <c r="E31" s="79"/>
      <c r="F31" s="78"/>
    </row>
    <row r="32" spans="1:9">
      <c r="B32" s="75">
        <v>21</v>
      </c>
      <c r="D32" s="48"/>
      <c r="E32" s="79"/>
      <c r="F32" s="78"/>
      <c r="H32" s="76"/>
      <c r="I32" s="76"/>
    </row>
    <row r="33" spans="2:9">
      <c r="B33" s="75">
        <v>22</v>
      </c>
      <c r="D33" s="48"/>
      <c r="E33" s="79"/>
      <c r="F33" s="78"/>
      <c r="H33" s="76"/>
      <c r="I33" s="76"/>
    </row>
    <row r="34" spans="2:9">
      <c r="B34" s="75">
        <v>23</v>
      </c>
      <c r="D34" s="48"/>
      <c r="E34" s="79"/>
      <c r="F34" s="78"/>
    </row>
    <row r="35" spans="2:9">
      <c r="B35" s="75">
        <v>24</v>
      </c>
      <c r="D35" s="48"/>
      <c r="E35" s="79"/>
      <c r="F35" s="78"/>
    </row>
    <row r="36" spans="2:9">
      <c r="B36" s="75">
        <v>25</v>
      </c>
      <c r="D36" s="48"/>
      <c r="E36" s="79"/>
      <c r="F36" s="78"/>
    </row>
    <row r="37" spans="2:9">
      <c r="B37" s="75">
        <v>26</v>
      </c>
      <c r="D37" s="48"/>
      <c r="E37" s="79"/>
      <c r="F37" s="78"/>
    </row>
    <row r="38" spans="2:9">
      <c r="B38" s="75">
        <v>27</v>
      </c>
      <c r="D38" s="48"/>
      <c r="E38" s="79"/>
      <c r="F38" s="78"/>
    </row>
    <row r="39" spans="2:9">
      <c r="B39" s="75">
        <v>28</v>
      </c>
      <c r="D39" s="48"/>
      <c r="E39" s="79"/>
      <c r="F39" s="78"/>
    </row>
    <row r="40" spans="2:9">
      <c r="B40" s="75">
        <v>29</v>
      </c>
      <c r="D40" s="48"/>
      <c r="E40" s="79"/>
      <c r="F40" s="78"/>
    </row>
    <row r="41" spans="2:9" ht="15.75" thickBot="1">
      <c r="B41" s="81">
        <v>30</v>
      </c>
      <c r="C41" s="82"/>
      <c r="D41" s="83"/>
      <c r="E41" s="84"/>
      <c r="F41" s="85"/>
      <c r="H41" s="76"/>
      <c r="I41" s="76"/>
    </row>
    <row r="42" spans="2:9">
      <c r="H42" s="76"/>
      <c r="I42" s="76"/>
    </row>
    <row r="43" spans="2:9">
      <c r="H43" s="76"/>
      <c r="I43" s="76"/>
    </row>
    <row r="48" spans="2:9">
      <c r="H48" s="76"/>
      <c r="I48" s="76"/>
    </row>
    <row r="51" spans="2:9">
      <c r="H51" s="76"/>
      <c r="I51" s="76"/>
    </row>
    <row r="52" spans="2:9" ht="30">
      <c r="B52" s="86" t="s">
        <v>218</v>
      </c>
      <c r="C52" s="86" t="s">
        <v>219</v>
      </c>
      <c r="D52" s="87" t="s">
        <v>220</v>
      </c>
      <c r="E52" s="87" t="s">
        <v>221</v>
      </c>
    </row>
    <row r="53" spans="2:9">
      <c r="B53" s="88">
        <v>1</v>
      </c>
      <c r="C53" s="88" t="s">
        <v>222</v>
      </c>
      <c r="D53" s="89"/>
      <c r="E53" s="90"/>
    </row>
    <row r="54" spans="2:9" ht="76.5">
      <c r="B54" s="91"/>
      <c r="C54" s="92" t="s">
        <v>223</v>
      </c>
      <c r="D54" s="93">
        <v>-2</v>
      </c>
      <c r="E54" s="91" t="s">
        <v>224</v>
      </c>
    </row>
    <row r="55" spans="2:9">
      <c r="B55" s="91"/>
      <c r="C55" s="91" t="s">
        <v>225</v>
      </c>
      <c r="D55" s="93">
        <v>-1</v>
      </c>
      <c r="E55" s="91"/>
    </row>
    <row r="56" spans="2:9">
      <c r="B56" s="91"/>
      <c r="C56" s="91" t="s">
        <v>226</v>
      </c>
      <c r="D56" s="93">
        <v>-1</v>
      </c>
      <c r="E56" s="91"/>
    </row>
    <row r="57" spans="2:9">
      <c r="B57" s="91"/>
      <c r="C57" s="91"/>
      <c r="D57" s="93"/>
      <c r="E57" s="91"/>
    </row>
    <row r="58" spans="2:9">
      <c r="B58" s="88">
        <v>2</v>
      </c>
      <c r="C58" s="88" t="s">
        <v>227</v>
      </c>
      <c r="D58" s="89"/>
      <c r="E58" s="90"/>
      <c r="H58" s="116"/>
      <c r="I58" s="116"/>
    </row>
    <row r="59" spans="2:9">
      <c r="B59" s="91"/>
      <c r="C59" s="91" t="s">
        <v>228</v>
      </c>
      <c r="D59" s="93">
        <v>-2</v>
      </c>
      <c r="E59" s="91"/>
    </row>
    <row r="60" spans="2:9">
      <c r="B60" s="91"/>
      <c r="C60" s="91" t="s">
        <v>229</v>
      </c>
      <c r="D60" s="93">
        <v>-1</v>
      </c>
      <c r="E60" s="91"/>
    </row>
    <row r="61" spans="2:9">
      <c r="B61" s="54"/>
      <c r="C61" s="54"/>
      <c r="D61" s="70"/>
      <c r="E61" s="54"/>
    </row>
    <row r="62" spans="2:9">
      <c r="B62" s="88">
        <v>3</v>
      </c>
      <c r="C62" s="88" t="s">
        <v>202</v>
      </c>
      <c r="D62" s="89"/>
      <c r="E62" s="90"/>
    </row>
    <row r="63" spans="2:9">
      <c r="B63" s="91"/>
      <c r="C63" s="91" t="s">
        <v>230</v>
      </c>
      <c r="D63" s="93">
        <v>-2</v>
      </c>
      <c r="E63" s="91"/>
    </row>
    <row r="64" spans="2:9">
      <c r="B64" s="91"/>
      <c r="C64" s="91" t="s">
        <v>231</v>
      </c>
      <c r="D64" s="93">
        <v>-1</v>
      </c>
      <c r="E64" s="91"/>
    </row>
    <row r="65" spans="2:5">
      <c r="B65" s="54"/>
      <c r="C65" s="54" t="s">
        <v>232</v>
      </c>
      <c r="D65" s="93">
        <v>-1</v>
      </c>
      <c r="E65" s="91"/>
    </row>
    <row r="66" spans="2:5">
      <c r="B66" s="54"/>
      <c r="C66" s="94" t="s">
        <v>233</v>
      </c>
      <c r="D66" s="93">
        <v>-1</v>
      </c>
      <c r="E66" s="91"/>
    </row>
    <row r="67" spans="2:5">
      <c r="B67" s="54"/>
      <c r="C67" s="54" t="s">
        <v>234</v>
      </c>
      <c r="D67" s="93">
        <v>-1</v>
      </c>
      <c r="E67" s="91"/>
    </row>
    <row r="68" spans="2:5">
      <c r="B68" s="54"/>
      <c r="C68" s="54"/>
      <c r="D68" s="70"/>
      <c r="E68" s="54"/>
    </row>
    <row r="69" spans="2:5">
      <c r="B69" s="88">
        <v>4</v>
      </c>
      <c r="C69" s="88" t="s">
        <v>204</v>
      </c>
      <c r="D69" s="89"/>
      <c r="E69" s="90"/>
    </row>
    <row r="70" spans="2:5">
      <c r="B70" s="54"/>
      <c r="C70" s="54" t="s">
        <v>235</v>
      </c>
      <c r="D70" s="70">
        <v>-2</v>
      </c>
      <c r="E70" s="54"/>
    </row>
    <row r="71" spans="2:5">
      <c r="B71" s="54"/>
      <c r="C71" s="54"/>
      <c r="D71" s="70"/>
      <c r="E71" s="54"/>
    </row>
    <row r="72" spans="2:5">
      <c r="B72" s="88">
        <v>5</v>
      </c>
      <c r="C72" s="95" t="s">
        <v>236</v>
      </c>
      <c r="D72" s="89"/>
      <c r="E72" s="90"/>
    </row>
    <row r="73" spans="2:5">
      <c r="B73" s="91"/>
      <c r="C73" s="94" t="s">
        <v>237</v>
      </c>
      <c r="D73" s="96">
        <v>-2</v>
      </c>
      <c r="E73" s="94"/>
    </row>
    <row r="74" spans="2:5">
      <c r="B74" s="91"/>
      <c r="C74" s="94" t="s">
        <v>238</v>
      </c>
      <c r="D74" s="96">
        <v>-2</v>
      </c>
      <c r="E74" s="94"/>
    </row>
    <row r="75" spans="2:5">
      <c r="B75" s="91"/>
      <c r="C75" s="94" t="s">
        <v>239</v>
      </c>
      <c r="D75" s="96">
        <v>-1</v>
      </c>
      <c r="E75" s="94"/>
    </row>
    <row r="76" spans="2:5">
      <c r="B76" s="91"/>
      <c r="C76" s="94"/>
      <c r="D76" s="96"/>
      <c r="E76" s="94"/>
    </row>
    <row r="77" spans="2:5">
      <c r="B77" s="88">
        <v>6</v>
      </c>
      <c r="C77" s="95" t="s">
        <v>207</v>
      </c>
      <c r="D77" s="89"/>
      <c r="E77" s="90"/>
    </row>
    <row r="78" spans="2:5" ht="30">
      <c r="B78" s="54"/>
      <c r="C78" s="94" t="s">
        <v>240</v>
      </c>
      <c r="D78" s="70">
        <v>-1</v>
      </c>
      <c r="E78" s="54"/>
    </row>
    <row r="79" spans="2:5">
      <c r="B79" s="54"/>
      <c r="C79" s="94" t="s">
        <v>241</v>
      </c>
      <c r="D79" s="70">
        <v>-1</v>
      </c>
      <c r="E79" s="54"/>
    </row>
    <row r="80" spans="2:5" ht="25.5">
      <c r="B80" s="54"/>
      <c r="C80" s="77" t="s">
        <v>242</v>
      </c>
      <c r="D80" s="70">
        <v>-1</v>
      </c>
      <c r="E80" s="54"/>
    </row>
    <row r="81" spans="2:5">
      <c r="B81" s="54"/>
      <c r="C81" s="54" t="s">
        <v>243</v>
      </c>
      <c r="D81" s="70">
        <v>-1</v>
      </c>
      <c r="E81" s="54"/>
    </row>
    <row r="82" spans="2:5">
      <c r="B82" s="54"/>
      <c r="C82" s="54" t="s">
        <v>244</v>
      </c>
      <c r="D82" s="70">
        <v>-2</v>
      </c>
      <c r="E82" s="54"/>
    </row>
    <row r="83" spans="2:5">
      <c r="B83" s="54"/>
      <c r="C83" s="54"/>
      <c r="D83" s="70"/>
      <c r="E83" s="54"/>
    </row>
    <row r="84" spans="2:5">
      <c r="B84" s="88">
        <v>7</v>
      </c>
      <c r="C84" s="95" t="s">
        <v>208</v>
      </c>
      <c r="D84" s="89"/>
      <c r="E84" s="90"/>
    </row>
    <row r="85" spans="2:5">
      <c r="B85" s="54"/>
      <c r="C85" s="77" t="s">
        <v>245</v>
      </c>
      <c r="D85" s="70">
        <v>-2</v>
      </c>
      <c r="E85" s="54"/>
    </row>
    <row r="86" spans="2:5">
      <c r="B86" s="54"/>
      <c r="C86" s="54" t="s">
        <v>246</v>
      </c>
      <c r="D86" s="70">
        <v>-1</v>
      </c>
      <c r="E86" s="54"/>
    </row>
    <row r="87" spans="2:5">
      <c r="B87" s="54"/>
      <c r="C87" s="54"/>
      <c r="D87" s="70"/>
      <c r="E87" s="54"/>
    </row>
    <row r="88" spans="2:5">
      <c r="B88" s="88">
        <v>8</v>
      </c>
      <c r="C88" s="95" t="s">
        <v>209</v>
      </c>
      <c r="D88" s="89"/>
      <c r="E88" s="90"/>
    </row>
    <row r="89" spans="2:5" ht="25.5">
      <c r="B89" s="54"/>
      <c r="C89" s="76" t="s">
        <v>247</v>
      </c>
      <c r="D89" s="70">
        <v>-1</v>
      </c>
      <c r="E89" s="54"/>
    </row>
    <row r="90" spans="2:5">
      <c r="B90" s="54"/>
      <c r="C90" s="54"/>
      <c r="D90" s="70"/>
      <c r="E90" s="54"/>
    </row>
    <row r="91" spans="2:5">
      <c r="B91" s="88">
        <v>9</v>
      </c>
      <c r="C91" s="95" t="s">
        <v>210</v>
      </c>
      <c r="D91" s="89"/>
      <c r="E91" s="90"/>
    </row>
    <row r="92" spans="2:5">
      <c r="B92" s="54"/>
      <c r="C92" s="54" t="s">
        <v>248</v>
      </c>
      <c r="D92" s="70">
        <v>-1</v>
      </c>
      <c r="E92" s="54"/>
    </row>
    <row r="93" spans="2:5">
      <c r="B93" s="54"/>
      <c r="C93" s="54"/>
      <c r="D93" s="70"/>
      <c r="E93" s="54"/>
    </row>
    <row r="94" spans="2:5">
      <c r="B94" s="88">
        <v>10</v>
      </c>
      <c r="C94" s="95" t="s">
        <v>212</v>
      </c>
      <c r="D94" s="89"/>
      <c r="E94" s="90"/>
    </row>
    <row r="95" spans="2:5">
      <c r="B95" s="54"/>
      <c r="C95" s="54" t="s">
        <v>249</v>
      </c>
      <c r="D95" s="70">
        <v>-1</v>
      </c>
      <c r="E95" s="54"/>
    </row>
    <row r="96" spans="2:5">
      <c r="B96" s="54"/>
      <c r="C96" s="54"/>
      <c r="D96" s="70"/>
      <c r="E96" s="54"/>
    </row>
    <row r="97" spans="1:5">
      <c r="B97" s="54"/>
      <c r="C97" s="54"/>
      <c r="D97" s="70"/>
      <c r="E97" s="54"/>
    </row>
    <row r="98" spans="1:5">
      <c r="A98" s="54" t="s">
        <v>189</v>
      </c>
      <c r="B98" s="54"/>
      <c r="C98" s="54"/>
      <c r="D98" s="70"/>
      <c r="E98" s="54"/>
    </row>
    <row r="99" spans="1:5">
      <c r="A99" s="54" t="s">
        <v>77</v>
      </c>
    </row>
    <row r="100" spans="1:5">
      <c r="A100" s="54" t="s">
        <v>53</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16" priority="14" operator="equal">
      <formula>$J$12</formula>
    </cfRule>
  </conditionalFormatting>
  <conditionalFormatting sqref="D12">
    <cfRule type="expression" dxfId="15" priority="10">
      <formula>D12="H"</formula>
    </cfRule>
    <cfRule type="expression" dxfId="14" priority="11">
      <formula>D12="M"</formula>
    </cfRule>
    <cfRule type="expression" dxfId="13" priority="12">
      <formula>D12="L"</formula>
    </cfRule>
    <cfRule type="notContainsText" dxfId="12" priority="13" operator="notContains" text="&quot;L&quot;">
      <formula>ISERROR(SEARCH("""L""",D12))</formula>
    </cfRule>
  </conditionalFormatting>
  <conditionalFormatting sqref="D13:D41">
    <cfRule type="expression" dxfId="11" priority="6">
      <formula>D13="H"</formula>
    </cfRule>
    <cfRule type="expression" dxfId="10" priority="7">
      <formula>D13="M"</formula>
    </cfRule>
    <cfRule type="expression" dxfId="9" priority="8">
      <formula>D13="L"</formula>
    </cfRule>
    <cfRule type="notContainsText" dxfId="8" priority="9" operator="notContains" text="&quot;L&quot;">
      <formula>ISERROR(SEARCH("""L""",D13))</formula>
    </cfRule>
  </conditionalFormatting>
  <conditionalFormatting sqref="F12:F41">
    <cfRule type="expression" dxfId="7" priority="2">
      <formula>F12="H"</formula>
    </cfRule>
    <cfRule type="expression" dxfId="6" priority="3">
      <formula>F12="M"</formula>
    </cfRule>
    <cfRule type="expression" dxfId="5" priority="4">
      <formula>F12="L"</formula>
    </cfRule>
    <cfRule type="notContainsText" dxfId="4" priority="5" operator="notContains" text="&quot;L&quot;">
      <formula>ISERROR(SEARCH("""L""",F12))</formula>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G12:G41">
    <cfRule type="iconSet" priority="17">
      <iconSet reverse="1">
        <cfvo type="percent" val="0"/>
        <cfvo type="num" val="6"/>
        <cfvo type="num" val="12"/>
      </iconSet>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E26" sqref="E26"/>
    </sheetView>
  </sheetViews>
  <sheetFormatPr defaultRowHeight="15"/>
  <cols>
    <col min="1" max="1" width="9.85546875" customWidth="1"/>
    <col min="2" max="3" width="16.5703125" customWidth="1"/>
    <col min="4" max="4" width="21" customWidth="1"/>
    <col min="5" max="5" width="58" customWidth="1"/>
  </cols>
  <sheetData>
    <row r="2" spans="2:5" ht="18.75">
      <c r="B2" s="98"/>
    </row>
    <row r="5" spans="2:5">
      <c r="B5" s="99" t="s">
        <v>187</v>
      </c>
      <c r="C5" s="99" t="s">
        <v>250</v>
      </c>
      <c r="D5" s="99" t="s">
        <v>251</v>
      </c>
      <c r="E5" s="99" t="s">
        <v>252</v>
      </c>
    </row>
    <row r="6" spans="2:5">
      <c r="B6" s="100" t="str">
        <f>'2) Site Hazard Rating'!E6</f>
        <v>High</v>
      </c>
      <c r="C6" s="100" t="str">
        <f>'3) Likelihood'!H11</f>
        <v>Low</v>
      </c>
      <c r="D6" s="48" t="str">
        <f>IF(D106&lt;3,"Low",IF(D106&lt;5,"Medium","High"))</f>
        <v>Medium</v>
      </c>
      <c r="E6" s="101" t="str">
        <f>IF(D6="Low","Class 1",IF(D6="Medium", "Class 2","Class 3"))</f>
        <v>Class 2</v>
      </c>
    </row>
    <row r="100" spans="1:4" ht="28.5">
      <c r="A100" t="s">
        <v>190</v>
      </c>
      <c r="D100" s="53"/>
    </row>
    <row r="101" spans="1:4">
      <c r="A101" t="s">
        <v>53</v>
      </c>
      <c r="B101">
        <v>1</v>
      </c>
    </row>
    <row r="102" spans="1:4">
      <c r="A102" t="s">
        <v>77</v>
      </c>
      <c r="B102">
        <v>2</v>
      </c>
    </row>
    <row r="103" spans="1:4">
      <c r="A103" t="s">
        <v>189</v>
      </c>
      <c r="B103">
        <v>3</v>
      </c>
    </row>
    <row r="105" spans="1:4">
      <c r="A105" t="s">
        <v>191</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opLeftCell="A16" workbookViewId="0">
      <selection activeCell="I111" sqref="I111"/>
    </sheetView>
  </sheetViews>
  <sheetFormatPr defaultRowHeight="15"/>
  <cols>
    <col min="2" max="2" width="4.85546875" customWidth="1"/>
    <col min="3" max="3" width="16" customWidth="1"/>
    <col min="4" max="4" width="20.42578125" customWidth="1"/>
    <col min="5" max="5" width="30.85546875" customWidth="1"/>
    <col min="6" max="6" width="23.85546875" customWidth="1"/>
  </cols>
  <sheetData>
    <row r="46" spans="8:8">
      <c r="H46" s="102" t="str">
        <f>IF('[1]4) Site Risk and Classification'!$E$6="Class 1", "Your site needs a design based on this diagram","")</f>
        <v/>
      </c>
    </row>
    <row r="58" spans="8:8">
      <c r="H58" s="102" t="str">
        <f>IF('[1]4) Site Risk and Classification'!$E$6="Class 2", "Your site needs a design based on this diagram","")</f>
        <v/>
      </c>
    </row>
    <row r="71" spans="8:8">
      <c r="H71" s="102" t="str">
        <f>IF('[1]4) Site Risk and Classification'!$E$6="Class 3", "Your site needs a design based on this diagram","")</f>
        <v>Your site needs a design based on this diagram</v>
      </c>
    </row>
    <row r="113" spans="2:6" ht="15.75" thickBot="1"/>
    <row r="114" spans="2:6" ht="15.75">
      <c r="B114" s="103" t="s">
        <v>253</v>
      </c>
      <c r="C114" s="104" t="s">
        <v>254</v>
      </c>
      <c r="D114" s="104" t="s">
        <v>255</v>
      </c>
      <c r="E114" s="104" t="s">
        <v>256</v>
      </c>
      <c r="F114" s="105" t="s">
        <v>257</v>
      </c>
    </row>
    <row r="115" spans="2:6" ht="15.75">
      <c r="B115" s="106"/>
      <c r="C115" s="107"/>
      <c r="D115" s="107"/>
      <c r="E115" s="107"/>
      <c r="F115" s="108"/>
    </row>
    <row r="116" spans="2:6">
      <c r="B116" s="4"/>
      <c r="F116" s="5"/>
    </row>
    <row r="117" spans="2:6">
      <c r="B117" s="109" t="s">
        <v>258</v>
      </c>
      <c r="C117" s="110" t="s">
        <v>259</v>
      </c>
      <c r="D117" s="110" t="s">
        <v>260</v>
      </c>
      <c r="E117" s="110" t="s">
        <v>261</v>
      </c>
      <c r="F117" s="111" t="s">
        <v>262</v>
      </c>
    </row>
    <row r="118" spans="2:6">
      <c r="B118" s="109"/>
      <c r="C118" s="110"/>
      <c r="D118" s="110"/>
      <c r="E118" s="110"/>
      <c r="F118" s="111"/>
    </row>
    <row r="119" spans="2:6">
      <c r="B119" s="109"/>
      <c r="C119" s="110"/>
      <c r="D119" s="110"/>
      <c r="E119" s="110"/>
      <c r="F119" s="111"/>
    </row>
    <row r="120" spans="2:6" ht="45">
      <c r="B120" s="109" t="s">
        <v>263</v>
      </c>
      <c r="C120" s="110" t="s">
        <v>264</v>
      </c>
      <c r="D120" s="110" t="s">
        <v>265</v>
      </c>
      <c r="E120" s="110" t="s">
        <v>266</v>
      </c>
      <c r="F120" s="111" t="s">
        <v>267</v>
      </c>
    </row>
    <row r="121" spans="2:6">
      <c r="B121" s="109"/>
      <c r="C121" s="110"/>
      <c r="D121" s="110"/>
      <c r="E121" s="110"/>
      <c r="F121" s="111"/>
    </row>
    <row r="122" spans="2:6">
      <c r="B122" s="109"/>
      <c r="C122" s="110"/>
      <c r="D122" s="110"/>
      <c r="E122" s="110"/>
      <c r="F122" s="111"/>
    </row>
    <row r="123" spans="2:6" ht="45">
      <c r="B123" s="109" t="s">
        <v>268</v>
      </c>
      <c r="C123" s="110" t="s">
        <v>269</v>
      </c>
      <c r="D123" s="110" t="s">
        <v>270</v>
      </c>
      <c r="E123" s="110" t="s">
        <v>271</v>
      </c>
      <c r="F123" s="111" t="s">
        <v>272</v>
      </c>
    </row>
    <row r="124" spans="2:6">
      <c r="B124" s="109"/>
      <c r="C124" s="110"/>
      <c r="D124" s="110"/>
      <c r="E124" s="110"/>
      <c r="F124" s="111"/>
    </row>
    <row r="125" spans="2:6">
      <c r="B125" s="109"/>
      <c r="C125" s="110"/>
      <c r="D125" s="110"/>
      <c r="E125" s="110"/>
      <c r="F125" s="111"/>
    </row>
    <row r="126" spans="2:6" ht="30">
      <c r="B126" s="109" t="s">
        <v>273</v>
      </c>
      <c r="C126" s="110" t="s">
        <v>274</v>
      </c>
      <c r="D126" s="110" t="s">
        <v>275</v>
      </c>
      <c r="E126" s="110" t="s">
        <v>276</v>
      </c>
      <c r="F126" s="111"/>
    </row>
    <row r="127" spans="2:6">
      <c r="B127" s="109"/>
      <c r="C127" s="110"/>
      <c r="D127" s="110"/>
      <c r="E127" s="110"/>
      <c r="F127" s="111"/>
    </row>
    <row r="128" spans="2:6">
      <c r="B128" s="109"/>
      <c r="C128" s="110"/>
      <c r="D128" s="110"/>
      <c r="E128" s="110"/>
      <c r="F128" s="111"/>
    </row>
    <row r="129" spans="2:6" ht="30">
      <c r="B129" s="109" t="s">
        <v>277</v>
      </c>
      <c r="C129" s="110" t="s">
        <v>278</v>
      </c>
      <c r="D129" s="110" t="s">
        <v>279</v>
      </c>
      <c r="E129" s="110" t="s">
        <v>280</v>
      </c>
      <c r="F129" s="111" t="s">
        <v>281</v>
      </c>
    </row>
    <row r="130" spans="2:6">
      <c r="B130" s="4"/>
      <c r="F130" s="5"/>
    </row>
    <row r="131" spans="2:6" ht="15.7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iteName xmlns="eebef177-55b5-4448-a5fb-28ea454417ee">Aylesbury</SiteName>
    <SharedWithUsers xmlns="dbe221e7-66db-4bdb-a92c-aa517c005f15">
      <UserInfo>
        <DisplayName/>
        <AccountId xsi:nil="true"/>
        <AccountType/>
      </UserInfo>
    </SharedWithUsers>
    <EAReceivedDate xmlns="eebef177-55b5-4448-a5fb-28ea454417ee">2023-12-18T00:00:00+00:00</EAReceivedDate>
    <ga477587807b4e8dbd9d142e03c014fa xmlns="dbe221e7-66db-4bdb-a92c-aa517c005f15">
      <Terms xmlns="http://schemas.microsoft.com/office/infopath/2007/PartnerControls"/>
    </ga477587807b4e8dbd9d142e03c014fa>
    <lcf76f155ced4ddcb4097134ff3c332f xmlns="da21e935-9c4e-465c-9eca-732bd850eeb1">
      <Terms xmlns="http://schemas.microsoft.com/office/infopath/2007/PartnerControls"/>
    </lcf76f155ced4ddcb4097134ff3c332f>
    <PermitNumber xmlns="eebef177-55b5-4448-a5fb-28ea454417ee">EPR-KP3305MR</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 xsi:nil="true"/>
    <EventLink xmlns="5ffd8e36-f429-4edc-ab50-c5be84842779" xsi:nil="true"/>
    <Customer_x002f_OperatorName xmlns="eebef177-55b5-4448-a5fb-28ea454417ee">Thames Water Utilities Limited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2023-12-18T00:00:00+00:00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EPR/KP3305MR</EPRNumber>
    <FacilityAddressPostcode xmlns="eebef177-55b5-4448-a5fb-28ea454417ee">HP19 8RU</FacilityAddressPostcode>
    <ed3cfd1978f244c4af5dc9d642a18018 xmlns="dbe221e7-66db-4bdb-a92c-aa517c005f15">
      <Terms xmlns="http://schemas.microsoft.com/office/infopath/2007/PartnerControls"/>
    </ed3cfd1978f244c4af5dc9d642a18018>
    <TaxCatchAll xmlns="662745e8-e224-48e8-a2e3-254862b8c2f5">
      <Value>41</Value>
      <Value>49</Value>
      <Value>11</Value>
      <Value>32</Value>
      <Value>14</Value>
    </TaxCatchAll>
    <ExternalAuthor xmlns="eebef177-55b5-4448-a5fb-28ea454417ee">Mark McAree</ExternalAuthor>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FacilityAddress xmlns="eebef177-55b5-4448-a5fb-28ea454417ee">Aylesbury Sewage Treatment Works, Rabans Lane Industrial Estate, Rabans Lane, Aylesbury, Buckinghamshire</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Bespoke</TermName>
          <TermId xmlns="http://schemas.microsoft.com/office/infopath/2007/PartnerControls">743fbb82-64b4-442a-8bac-afa632175399</TermId>
        </TermInfo>
      </Terms>
    </la34db7254a948be973d9738b9f07ba7>
  </documentManagement>
</p:properties>
</file>

<file path=customXml/item3.xml><?xml version="1.0" encoding="utf-8"?>
<ct:contentTypeSchema xmlns:ct="http://schemas.microsoft.com/office/2006/metadata/contentType" xmlns:ma="http://schemas.microsoft.com/office/2006/metadata/properties/metaAttributes" ct:_="" ma:_="" ma:contentTypeName="Permit File" ma:contentTypeID="0x0101000E9AD557692E154F9D2697C8C6432F760056E373D105EEC340838F4C20D6107928" ma:contentTypeVersion="47" ma:contentTypeDescription="Create a new document." ma:contentTypeScope="" ma:versionID="18bde6dbf5fe6aa50d6cd85996f81450">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da21e935-9c4e-465c-9eca-732bd850eeb1" targetNamespace="http://schemas.microsoft.com/office/2006/metadata/properties" ma:root="true" ma:fieldsID="97c6a69e2213f72385799e488ce207b2" ns2:_="" ns3:_="" ns4:_="" ns5:_="" ns6:_="">
    <xsd:import namespace="dbe221e7-66db-4bdb-a92c-aa517c005f15"/>
    <xsd:import namespace="662745e8-e224-48e8-a2e3-254862b8c2f5"/>
    <xsd:import namespace="eebef177-55b5-4448-a5fb-28ea454417ee"/>
    <xsd:import namespace="5ffd8e36-f429-4edc-ab50-c5be84842779"/>
    <xsd:import namespace="da21e935-9c4e-465c-9eca-732bd850eeb1"/>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DateTaken" minOccurs="0"/>
                <xsd:element ref="ns6:MediaServiceAutoTags" minOccurs="0"/>
                <xsd:element ref="ns6:MediaServiceGenerationTime" minOccurs="0"/>
                <xsd:element ref="ns6:MediaServiceEventHashCode" minOccurs="0"/>
                <xsd:element ref="ns6:MediaServiceAutoKeyPoints" minOccurs="0"/>
                <xsd:element ref="ns6:MediaServiceKeyPoints" minOccurs="0"/>
                <xsd:element ref="ns6:MediaServiceOCR" minOccurs="0"/>
                <xsd:element ref="ns6:MediaServiceLocation" minOccurs="0"/>
                <xsd:element ref="ns6:MediaLengthInSeconds" minOccurs="0"/>
                <xsd:element ref="ns6:lcf76f155ced4ddcb4097134ff3c332f" minOccurs="0"/>
                <xsd:element ref="ns2:SharedWithUsers" minOccurs="0"/>
                <xsd:element ref="ns2: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48;#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6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a21e935-9c4e-465c-9eca-732bd850eeb1"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DateTaken" ma:index="50" nillable="true" ma:displayName="MediaServiceDateTaken" ma:hidden="true" ma:internalName="MediaServiceDateTaken" ma:readOnly="true">
      <xsd:simpleType>
        <xsd:restriction base="dms:Text"/>
      </xsd:simpleType>
    </xsd:element>
    <xsd:element name="MediaServiceAutoTags" ma:index="51" nillable="true" ma:displayName="Tags" ma:internalName="MediaServiceAutoTags" ma:readOnly="true">
      <xsd:simpleType>
        <xsd:restriction base="dms:Text"/>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AutoKeyPoints" ma:index="54" nillable="true" ma:displayName="MediaServiceAutoKeyPoints" ma:hidden="true" ma:internalName="MediaServiceAutoKeyPoints" ma:readOnly="true">
      <xsd:simpleType>
        <xsd:restriction base="dms:Note"/>
      </xsd:simpleType>
    </xsd:element>
    <xsd:element name="MediaServiceKeyPoints" ma:index="55" nillable="true" ma:displayName="KeyPoints" ma:internalName="MediaServiceKeyPoints" ma:readOnly="true">
      <xsd:simpleType>
        <xsd:restriction base="dms:Note">
          <xsd:maxLength value="255"/>
        </xsd:restriction>
      </xsd:simpleType>
    </xsd:element>
    <xsd:element name="MediaServiceOCR" ma:index="56" nillable="true" ma:displayName="Extracted Text" ma:internalName="MediaServiceOCR"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223BAC-4D87-4DED-BB1C-EE6C08996105}"/>
</file>

<file path=customXml/itemProps2.xml><?xml version="1.0" encoding="utf-8"?>
<ds:datastoreItem xmlns:ds="http://schemas.openxmlformats.org/officeDocument/2006/customXml" ds:itemID="{FCB2AF00-6BBE-4C5E-9252-C5E83EFF5E2B}"/>
</file>

<file path=customXml/itemProps3.xml><?xml version="1.0" encoding="utf-8"?>
<ds:datastoreItem xmlns:ds="http://schemas.openxmlformats.org/officeDocument/2006/customXml" ds:itemID="{3201C550-F4AD-49BD-B13D-153951A1892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
  <cp:revision/>
  <dcterms:created xsi:type="dcterms:W3CDTF">2022-01-31T09:29:10Z</dcterms:created>
  <dcterms:modified xsi:type="dcterms:W3CDTF">2024-11-27T12:37:00Z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0x0101000E9AD557692E154F9D2697C8C6432F760056E373D105EEC340838F4C20D6107928</vt:lpwstr>
  </property>
  <property fmtid="{D5CDD505-2E9C-101B-9397-08002B2CF9AE}" pid="3" name="MediaServiceImageTags">
    <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y fmtid="{D5CDD505-2E9C-101B-9397-08002B2CF9AE}" pid="38" name="Order">
    <vt:r8>696600</vt:r8>
  </property>
  <property fmtid="{D5CDD505-2E9C-101B-9397-08002B2CF9AE}" pid="39" name="xd_ProgID">
    <vt:lpwstr/>
  </property>
  <property fmtid="{D5CDD505-2E9C-101B-9397-08002B2CF9AE}" pid="40" name="ComplianceAssetId">
    <vt:lpwstr/>
  </property>
  <property fmtid="{D5CDD505-2E9C-101B-9397-08002B2CF9AE}" pid="41" name="TemplateUrl">
    <vt:lpwstr/>
  </property>
  <property fmtid="{D5CDD505-2E9C-101B-9397-08002B2CF9AE}" pid="42" name="_ExtendedDescription">
    <vt:lpwstr/>
  </property>
  <property fmtid="{D5CDD505-2E9C-101B-9397-08002B2CF9AE}" pid="43" name="TriggerFlowInfo">
    <vt:lpwstr/>
  </property>
  <property fmtid="{D5CDD505-2E9C-101B-9397-08002B2CF9AE}" pid="44" name="Description0">
    <vt:lpwstr>Aylesbury ADBA Containment Classification Assessment - contained solution</vt:lpwstr>
  </property>
  <property fmtid="{D5CDD505-2E9C-101B-9397-08002B2CF9AE}" pid="45" name="xd_Signature">
    <vt:bool>false</vt:bool>
  </property>
  <property fmtid="{D5CDD505-2E9C-101B-9397-08002B2CF9AE}" pid="46" name="PermitDocumentType">
    <vt:lpwstr/>
  </property>
  <property fmtid="{D5CDD505-2E9C-101B-9397-08002B2CF9AE}" pid="47" name="TypeofPermit">
    <vt:lpwstr>32;#Bespoke|743fbb82-64b4-442a-8bac-afa632175399</vt:lpwstr>
  </property>
  <property fmtid="{D5CDD505-2E9C-101B-9397-08002B2CF9AE}" pid="48" name="DisclosureStatus">
    <vt:lpwstr>41;#Public Register|f1fcf6a6-5d97-4f1d-964e-a2f916eb1f18</vt:lpwstr>
  </property>
  <property fmtid="{D5CDD505-2E9C-101B-9397-08002B2CF9AE}" pid="49" name="ActivityGrouping">
    <vt:lpwstr>14;#Application ＆ Associated Docs|5eadfd3c-6deb-44e1-b7e1-16accd427bec</vt:lpwstr>
  </property>
  <property fmtid="{D5CDD505-2E9C-101B-9397-08002B2CF9AE}" pid="50" name="Catchment">
    <vt:lpwstr/>
  </property>
  <property fmtid="{D5CDD505-2E9C-101B-9397-08002B2CF9AE}" pid="51" name="MajorProjectID">
    <vt:lpwstr/>
  </property>
  <property fmtid="{D5CDD505-2E9C-101B-9397-08002B2CF9AE}" pid="52" name="StandardRulesID">
    <vt:lpwstr/>
  </property>
  <property fmtid="{D5CDD505-2E9C-101B-9397-08002B2CF9AE}" pid="53" name="CessationStatus">
    <vt:lpwstr/>
  </property>
  <property fmtid="{D5CDD505-2E9C-101B-9397-08002B2CF9AE}" pid="54" name="Regime">
    <vt:lpwstr>11;#EPR|0e5af97d-1a8c-4d8f-a20b-528a11cab1f6</vt:lpwstr>
  </property>
  <property fmtid="{D5CDD505-2E9C-101B-9397-08002B2CF9AE}" pid="55" name="RegulatedActivitySub-Class">
    <vt:lpwstr/>
  </property>
  <property fmtid="{D5CDD505-2E9C-101B-9397-08002B2CF9AE}" pid="56" name="EventType1">
    <vt:lpwstr/>
  </property>
  <property fmtid="{D5CDD505-2E9C-101B-9397-08002B2CF9AE}" pid="57" name="RegulatedActivityClass">
    <vt:lpwstr>49;#Installations|645f1c9c-65df-490a-9ce3-4a2aa7c5ff7f</vt:lpwstr>
  </property>
  <property fmtid="{D5CDD505-2E9C-101B-9397-08002B2CF9AE}" pid="58" name="RegulatedActivitySub_x002d_Class">
    <vt:lpwstr/>
  </property>
</Properties>
</file>