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s\Holmfirth Dyers\Site Information\Energy Data\"/>
    </mc:Choice>
  </mc:AlternateContent>
  <xr:revisionPtr revIDLastSave="0" documentId="8_{9DDDECB7-A6F7-4E54-B294-0054E9833A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gures" sheetId="1" r:id="rId1"/>
    <sheet name="Running Costs" sheetId="3" r:id="rId2"/>
  </sheets>
  <externalReferences>
    <externalReference r:id="rId3"/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G65" i="1"/>
  <c r="E65" i="1"/>
  <c r="F65" i="1" s="1"/>
  <c r="C65" i="1"/>
  <c r="D65" i="1" s="1"/>
  <c r="H64" i="1"/>
  <c r="G64" i="1"/>
  <c r="E64" i="1"/>
  <c r="F64" i="1" s="1"/>
  <c r="C64" i="1"/>
  <c r="D64" i="1" s="1"/>
  <c r="H63" i="1"/>
  <c r="G63" i="1"/>
  <c r="E63" i="1"/>
  <c r="F63" i="1" s="1"/>
  <c r="C63" i="1"/>
  <c r="D63" i="1" s="1"/>
  <c r="H62" i="1"/>
  <c r="G62" i="1"/>
  <c r="E62" i="1"/>
  <c r="F62" i="1" s="1"/>
  <c r="C62" i="1"/>
  <c r="D62" i="1" s="1"/>
  <c r="H61" i="1"/>
  <c r="G61" i="1"/>
  <c r="E61" i="1"/>
  <c r="F61" i="1" s="1"/>
  <c r="C61" i="1"/>
  <c r="D61" i="1" s="1"/>
  <c r="H60" i="1"/>
  <c r="G60" i="1"/>
  <c r="E60" i="1"/>
  <c r="F60" i="1" s="1"/>
  <c r="C60" i="1"/>
  <c r="D60" i="1" s="1"/>
  <c r="H59" i="1"/>
  <c r="G59" i="1"/>
  <c r="E59" i="1"/>
  <c r="F59" i="1" s="1"/>
  <c r="C59" i="1"/>
  <c r="D59" i="1" s="1"/>
  <c r="H58" i="1"/>
  <c r="G58" i="1"/>
  <c r="E58" i="1"/>
  <c r="F58" i="1" s="1"/>
  <c r="C58" i="1"/>
  <c r="D58" i="1" s="1"/>
  <c r="H57" i="1"/>
  <c r="G57" i="1"/>
  <c r="E57" i="1"/>
  <c r="F57" i="1" s="1"/>
  <c r="C57" i="1"/>
  <c r="D57" i="1" s="1"/>
  <c r="H56" i="1"/>
  <c r="G56" i="1"/>
  <c r="E56" i="1"/>
  <c r="F56" i="1" s="1"/>
  <c r="C56" i="1"/>
  <c r="D56" i="1" s="1"/>
  <c r="H55" i="1"/>
  <c r="G55" i="1"/>
  <c r="E55" i="1"/>
  <c r="F55" i="1" s="1"/>
  <c r="C55" i="1"/>
  <c r="D55" i="1" s="1"/>
  <c r="H54" i="1"/>
  <c r="G54" i="1"/>
  <c r="E54" i="1"/>
  <c r="F54" i="1" s="1"/>
  <c r="C54" i="1"/>
  <c r="D54" i="1" s="1"/>
  <c r="N53" i="1"/>
  <c r="I53" i="1"/>
  <c r="N51" i="1"/>
  <c r="L49" i="1"/>
  <c r="C49" i="1"/>
  <c r="I39" i="1"/>
  <c r="N48" i="1"/>
  <c r="N49" i="1"/>
  <c r="N50" i="1"/>
  <c r="N52" i="1"/>
  <c r="L48" i="1"/>
  <c r="P47" i="1"/>
  <c r="N36" i="1"/>
  <c r="N37" i="1"/>
  <c r="N38" i="1"/>
  <c r="N39" i="1"/>
  <c r="N40" i="1"/>
  <c r="N33" i="1"/>
  <c r="N34" i="1"/>
  <c r="N35" i="1"/>
  <c r="N41" i="1"/>
  <c r="N42" i="1"/>
  <c r="N43" i="1"/>
  <c r="N44" i="1"/>
  <c r="N45" i="1"/>
  <c r="N46" i="1"/>
  <c r="N47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50" i="1"/>
  <c r="L51" i="1"/>
  <c r="L52" i="1"/>
  <c r="L53" i="1"/>
  <c r="J33" i="1"/>
  <c r="J34" i="1"/>
  <c r="J35" i="1"/>
  <c r="H33" i="1"/>
  <c r="H34" i="1"/>
  <c r="H35" i="1"/>
  <c r="P33" i="1"/>
  <c r="P34" i="1"/>
  <c r="P35" i="1"/>
  <c r="P40" i="1"/>
  <c r="P42" i="1"/>
  <c r="P43" i="1"/>
  <c r="P44" i="1"/>
  <c r="P45" i="1"/>
  <c r="P46" i="1"/>
  <c r="G13" i="1" l="1"/>
  <c r="G14" i="1"/>
  <c r="G15" i="1"/>
  <c r="G16" i="1"/>
  <c r="G17" i="1"/>
  <c r="G18" i="1"/>
  <c r="G19" i="1"/>
  <c r="G20" i="1"/>
  <c r="G21" i="1"/>
  <c r="G27" i="1"/>
  <c r="G28" i="1"/>
  <c r="G29" i="1"/>
  <c r="G30" i="1"/>
  <c r="G31" i="1"/>
  <c r="G32" i="1"/>
  <c r="G33" i="1"/>
  <c r="G34" i="1"/>
  <c r="G35" i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22" i="1"/>
  <c r="G23" i="1"/>
  <c r="G24" i="1"/>
  <c r="G25" i="1"/>
  <c r="G26" i="1"/>
  <c r="D49" i="1"/>
  <c r="C53" i="1" l="1"/>
  <c r="D53" i="1" s="1"/>
  <c r="E53" i="1"/>
  <c r="F53" i="1" s="1"/>
  <c r="C24" i="1"/>
  <c r="D24" i="1" s="1"/>
  <c r="E24" i="1"/>
  <c r="F24" i="1" s="1"/>
  <c r="C25" i="1"/>
  <c r="D25" i="1" s="1"/>
  <c r="E25" i="1"/>
  <c r="F25" i="1" s="1"/>
  <c r="C26" i="1"/>
  <c r="D26" i="1" s="1"/>
  <c r="E26" i="1"/>
  <c r="F26" i="1" s="1"/>
  <c r="C27" i="1"/>
  <c r="D27" i="1" s="1"/>
  <c r="E27" i="1"/>
  <c r="F27" i="1" s="1"/>
  <c r="C28" i="1"/>
  <c r="D28" i="1" s="1"/>
  <c r="E28" i="1"/>
  <c r="F28" i="1" s="1"/>
  <c r="C29" i="1"/>
  <c r="D29" i="1" s="1"/>
  <c r="E29" i="1"/>
  <c r="F29" i="1" s="1"/>
  <c r="C30" i="1"/>
  <c r="D30" i="1" s="1"/>
  <c r="E30" i="1"/>
  <c r="F30" i="1" s="1"/>
  <c r="C31" i="1"/>
  <c r="D31" i="1" s="1"/>
  <c r="E31" i="1"/>
  <c r="F31" i="1" s="1"/>
  <c r="C32" i="1"/>
  <c r="D32" i="1" s="1"/>
  <c r="E32" i="1"/>
  <c r="F32" i="1" s="1"/>
  <c r="C33" i="1"/>
  <c r="D33" i="1" s="1"/>
  <c r="E33" i="1"/>
  <c r="F33" i="1" s="1"/>
  <c r="C34" i="1"/>
  <c r="D34" i="1" s="1"/>
  <c r="E34" i="1"/>
  <c r="F34" i="1" s="1"/>
  <c r="C35" i="1"/>
  <c r="D35" i="1" s="1"/>
  <c r="E35" i="1"/>
  <c r="F35" i="1" s="1"/>
  <c r="C36" i="1"/>
  <c r="D36" i="1" s="1"/>
  <c r="E36" i="1"/>
  <c r="F36" i="1" s="1"/>
  <c r="C37" i="1"/>
  <c r="D37" i="1" s="1"/>
  <c r="E37" i="1"/>
  <c r="F37" i="1" s="1"/>
  <c r="C38" i="1"/>
  <c r="D38" i="1" s="1"/>
  <c r="E38" i="1"/>
  <c r="F38" i="1" s="1"/>
  <c r="C39" i="1"/>
  <c r="D39" i="1" s="1"/>
  <c r="E39" i="1"/>
  <c r="F39" i="1" s="1"/>
  <c r="C40" i="1"/>
  <c r="D40" i="1" s="1"/>
  <c r="E40" i="1"/>
  <c r="F40" i="1" s="1"/>
  <c r="C41" i="1"/>
  <c r="D41" i="1" s="1"/>
  <c r="E41" i="1"/>
  <c r="F41" i="1" s="1"/>
  <c r="C42" i="1"/>
  <c r="D42" i="1" s="1"/>
  <c r="E42" i="1"/>
  <c r="F42" i="1" s="1"/>
  <c r="C43" i="1"/>
  <c r="D43" i="1" s="1"/>
  <c r="E43" i="1"/>
  <c r="F43" i="1" s="1"/>
  <c r="C44" i="1"/>
  <c r="D44" i="1" s="1"/>
  <c r="E44" i="1"/>
  <c r="F44" i="1" s="1"/>
  <c r="C45" i="1"/>
  <c r="D45" i="1" s="1"/>
  <c r="E45" i="1"/>
  <c r="F45" i="1" s="1"/>
  <c r="C46" i="1"/>
  <c r="D46" i="1" s="1"/>
  <c r="E46" i="1"/>
  <c r="F46" i="1" s="1"/>
  <c r="C47" i="1"/>
  <c r="D47" i="1" s="1"/>
  <c r="E47" i="1"/>
  <c r="F47" i="1" s="1"/>
  <c r="C48" i="1"/>
  <c r="D48" i="1" s="1"/>
  <c r="E48" i="1"/>
  <c r="F48" i="1" s="1"/>
  <c r="E49" i="1"/>
  <c r="F49" i="1" s="1"/>
  <c r="C50" i="1"/>
  <c r="D50" i="1" s="1"/>
  <c r="E50" i="1"/>
  <c r="F50" i="1" s="1"/>
  <c r="C51" i="1"/>
  <c r="D51" i="1" s="1"/>
  <c r="E51" i="1"/>
  <c r="F51" i="1" s="1"/>
  <c r="C52" i="1"/>
  <c r="D52" i="1" s="1"/>
  <c r="E52" i="1"/>
  <c r="F52" i="1" s="1"/>
  <c r="C14" i="1"/>
  <c r="D14" i="1" s="1"/>
  <c r="E14" i="1"/>
  <c r="F14" i="1" s="1"/>
  <c r="C15" i="1"/>
  <c r="D15" i="1" s="1"/>
  <c r="E15" i="1"/>
  <c r="F15" i="1" s="1"/>
  <c r="C16" i="1"/>
  <c r="D16" i="1" s="1"/>
  <c r="E16" i="1"/>
  <c r="F16" i="1" s="1"/>
  <c r="C17" i="1"/>
  <c r="D17" i="1" s="1"/>
  <c r="E17" i="1"/>
  <c r="F17" i="1" s="1"/>
  <c r="C18" i="1"/>
  <c r="D18" i="1" s="1"/>
  <c r="E18" i="1"/>
  <c r="F18" i="1" s="1"/>
  <c r="C19" i="1"/>
  <c r="D19" i="1" s="1"/>
  <c r="E19" i="1"/>
  <c r="F19" i="1" s="1"/>
  <c r="C20" i="1"/>
  <c r="D20" i="1" s="1"/>
  <c r="E20" i="1"/>
  <c r="F20" i="1" s="1"/>
  <c r="C21" i="1"/>
  <c r="D21" i="1" s="1"/>
  <c r="E21" i="1"/>
  <c r="F21" i="1" s="1"/>
  <c r="C22" i="1"/>
  <c r="D22" i="1" s="1"/>
  <c r="E22" i="1"/>
  <c r="F22" i="1" s="1"/>
  <c r="C23" i="1"/>
  <c r="D23" i="1" s="1"/>
  <c r="E23" i="1"/>
  <c r="F23" i="1" s="1"/>
  <c r="E13" i="1"/>
  <c r="F13" i="1" s="1"/>
  <c r="C13" i="1"/>
  <c r="D13" i="1" s="1"/>
  <c r="J53" i="1" l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J39" i="1"/>
  <c r="I38" i="1"/>
  <c r="J38" i="1" s="1"/>
  <c r="I37" i="1"/>
  <c r="J37" i="1" s="1"/>
  <c r="I36" i="1"/>
  <c r="J36" i="1" s="1"/>
  <c r="I35" i="1"/>
  <c r="I34" i="1"/>
  <c r="I33" i="1"/>
  <c r="I32" i="1"/>
  <c r="I30" i="1"/>
  <c r="I31" i="1"/>
  <c r="P36" i="1"/>
  <c r="P37" i="1"/>
  <c r="P38" i="1"/>
  <c r="P39" i="1"/>
  <c r="P41" i="1"/>
  <c r="N30" i="1"/>
  <c r="H30" i="1"/>
  <c r="P30" i="1"/>
  <c r="J30" i="1"/>
  <c r="L30" i="1"/>
  <c r="N31" i="1"/>
  <c r="L31" i="1"/>
  <c r="H31" i="1"/>
  <c r="J31" i="1"/>
  <c r="P31" i="1"/>
  <c r="H32" i="1"/>
  <c r="P32" i="1"/>
  <c r="L32" i="1"/>
  <c r="J32" i="1"/>
  <c r="N32" i="1"/>
</calcChain>
</file>

<file path=xl/sharedStrings.xml><?xml version="1.0" encoding="utf-8"?>
<sst xmlns="http://schemas.openxmlformats.org/spreadsheetml/2006/main" count="195" uniqueCount="112">
  <si>
    <t>Abstraction:</t>
  </si>
  <si>
    <t>Effluent:</t>
  </si>
  <si>
    <t>Gas:</t>
  </si>
  <si>
    <t>Electricity:</t>
  </si>
  <si>
    <t>Total Production:</t>
  </si>
  <si>
    <t>River (m3):</t>
  </si>
  <si>
    <t>Borehole (m3):</t>
  </si>
  <si>
    <t>Total:</t>
  </si>
  <si>
    <t>Polyester</t>
  </si>
  <si>
    <t>Wool</t>
  </si>
  <si>
    <t>Licence: 2/27/10/082</t>
  </si>
  <si>
    <t>Licence: 2/27/10/083</t>
  </si>
  <si>
    <r>
      <rPr>
        <sz val="11"/>
        <color theme="1"/>
        <rFont val="Calibri"/>
        <family val="2"/>
        <scheme val="minor"/>
      </rPr>
      <t>SN#:</t>
    </r>
    <r>
      <rPr>
        <b/>
        <sz val="11"/>
        <color theme="1"/>
        <rFont val="Calibri"/>
        <family val="2"/>
        <scheme val="minor"/>
      </rPr>
      <t xml:space="preserve"> V/22795/1/1</t>
    </r>
  </si>
  <si>
    <r>
      <rPr>
        <sz val="11"/>
        <color theme="1"/>
        <rFont val="Calibri"/>
        <family val="2"/>
        <scheme val="minor"/>
      </rPr>
      <t xml:space="preserve">SN#: </t>
    </r>
    <r>
      <rPr>
        <b/>
        <sz val="11"/>
        <color theme="1"/>
        <rFont val="Calibri"/>
        <family val="2"/>
        <scheme val="minor"/>
      </rPr>
      <t>V/22794/1/1</t>
    </r>
  </si>
  <si>
    <t>Balance:</t>
  </si>
  <si>
    <t>(m3)</t>
  </si>
  <si>
    <t>(m3/m)</t>
  </si>
  <si>
    <t>(kWh)</t>
  </si>
  <si>
    <t>(kWh/m)</t>
  </si>
  <si>
    <t>(km)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</si>
  <si>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</si>
  <si>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</si>
  <si>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</si>
  <si>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</si>
  <si>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</si>
  <si>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</si>
  <si>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</si>
  <si>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</si>
  <si>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</si>
  <si>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</si>
  <si>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</si>
  <si>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</si>
  <si>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 Rate: £0.130051 per kWh</t>
  </si>
  <si>
    <t> </t>
  </si>
  <si>
    <t>Readings:</t>
  </si>
  <si>
    <t>Power:</t>
  </si>
  <si>
    <t>Cost/hour:</t>
  </si>
  <si>
    <t>Bagger</t>
  </si>
  <si>
    <t>Maag 1</t>
  </si>
  <si>
    <t>3A</t>
  </si>
  <si>
    <t>1.52kW</t>
  </si>
  <si>
    <t>Maag 2</t>
  </si>
  <si>
    <t>Maag 3</t>
  </si>
  <si>
    <t>MAT Right Turbo 4 Seasons</t>
  </si>
  <si>
    <t>61A</t>
  </si>
  <si>
    <t>37.08kW</t>
  </si>
  <si>
    <t>MAT Middle 2C800</t>
  </si>
  <si>
    <t>54A</t>
  </si>
  <si>
    <t>32.83kW</t>
  </si>
  <si>
    <t>MAT Left 4 Seasons</t>
  </si>
  <si>
    <t>52A</t>
  </si>
  <si>
    <t>31.61kW</t>
  </si>
  <si>
    <t>Supervelox New</t>
  </si>
  <si>
    <t>32A</t>
  </si>
  <si>
    <t>19.45kW</t>
  </si>
  <si>
    <t>Supervelox Old</t>
  </si>
  <si>
    <t>28A</t>
  </si>
  <si>
    <t>17.02kW</t>
  </si>
  <si>
    <t>Dry Cleaner</t>
  </si>
  <si>
    <t>97A</t>
  </si>
  <si>
    <t>58.97kW</t>
  </si>
  <si>
    <t>Multi-vac</t>
  </si>
  <si>
    <t>92A</t>
  </si>
  <si>
    <t>55.93kW</t>
  </si>
  <si>
    <t>Emma</t>
  </si>
  <si>
    <t>19A</t>
  </si>
  <si>
    <t>11.55kW</t>
  </si>
  <si>
    <t>Detwist Top</t>
  </si>
  <si>
    <t>8A</t>
  </si>
  <si>
    <t>4.86kW</t>
  </si>
  <si>
    <t>Detwist Bot</t>
  </si>
  <si>
    <t>KD</t>
  </si>
  <si>
    <t>Bruckner</t>
  </si>
  <si>
    <t>35A</t>
  </si>
  <si>
    <t>21.28kW</t>
  </si>
  <si>
    <t>Unitech</t>
  </si>
  <si>
    <t>47A</t>
  </si>
  <si>
    <t>28.57kW</t>
  </si>
  <si>
    <t>Sperotto</t>
  </si>
  <si>
    <t>25A</t>
  </si>
  <si>
    <t>15.20kW</t>
  </si>
  <si>
    <t>Abatement System</t>
  </si>
  <si>
    <t>40A</t>
  </si>
  <si>
    <t>23.94kW</t>
  </si>
  <si>
    <t>ATF Cutting 1</t>
  </si>
  <si>
    <t>1.80kW</t>
  </si>
  <si>
    <t>ATF Cutting 2</t>
  </si>
  <si>
    <t>Airo</t>
  </si>
  <si>
    <t>50A</t>
  </si>
  <si>
    <t>29.93kW</t>
  </si>
  <si>
    <t>Jet 1</t>
  </si>
  <si>
    <t>67A</t>
  </si>
  <si>
    <t>40.11kW</t>
  </si>
  <si>
    <t>Jet 2</t>
  </si>
  <si>
    <t>31.13kW</t>
  </si>
  <si>
    <t>Jet 3</t>
  </si>
  <si>
    <t>34A</t>
  </si>
  <si>
    <t>20.35kW</t>
  </si>
  <si>
    <t>Jet 4</t>
  </si>
  <si>
    <t>51A</t>
  </si>
  <si>
    <t>30.53kW</t>
  </si>
  <si>
    <t>Jet 5</t>
  </si>
  <si>
    <t>42A</t>
  </si>
  <si>
    <t>25.14kW</t>
  </si>
  <si>
    <t>Jet 6</t>
  </si>
  <si>
    <t>Jet 7</t>
  </si>
  <si>
    <t>20.95kW</t>
  </si>
  <si>
    <t>Jet 16</t>
  </si>
  <si>
    <t>23A</t>
  </si>
  <si>
    <t>13.77kW</t>
  </si>
  <si>
    <t>Jet 17</t>
  </si>
  <si>
    <t>14.96kW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</si>
</sst>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3F3FF"/>
        <bgColor indexed="64"/>
      </patternFill>
    </fill>
    <fill>
      <patternFill patternType="solid">
        <fgColor rgb="FFFF8F9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3B5"/>
        <bgColor indexed="64"/>
      </patternFill>
    </fill>
    <fill>
      <patternFill patternType="solid">
        <fgColor theme="4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16" xfId="0" applyNumberFormat="1" applyBorder="1"/>
    <xf numFmtId="0" fontId="0" fillId="0" borderId="16" xfId="0" applyBorder="1"/>
    <xf numFmtId="164" fontId="0" fillId="0" borderId="19" xfId="0" applyNumberFormat="1" applyBorder="1"/>
    <xf numFmtId="0" fontId="0" fillId="0" borderId="19" xfId="0" applyBorder="1"/>
    <xf numFmtId="0" fontId="2" fillId="8" borderId="4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3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8" fontId="3" fillId="0" borderId="8" xfId="0" applyNumberFormat="1" applyFont="1" applyBorder="1" applyAlignment="1">
      <alignment horizontal="right" vertical="center" wrapText="1"/>
    </xf>
    <xf numFmtId="8" fontId="3" fillId="0" borderId="11" xfId="0" applyNumberFormat="1" applyFont="1" applyBorder="1" applyAlignment="1">
      <alignment horizontal="right" vertical="center" wrapText="1"/>
    </xf>
    <xf numFmtId="0" fontId="3" fillId="8" borderId="7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0" fontId="1" fillId="4" borderId="76" xfId="0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1" fillId="9" borderId="82" xfId="0" applyFont="1" applyFill="1" applyBorder="1" applyAlignment="1">
      <alignment horizontal="center" vertical="center"/>
    </xf>
    <xf numFmtId="0" fontId="1" fillId="9" borderId="78" xfId="0" applyFont="1" applyFill="1" applyBorder="1" applyAlignment="1">
      <alignment horizontal="center" vertical="center"/>
    </xf>
    <xf numFmtId="0" fontId="1" fillId="4" borderId="77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1" fillId="11" borderId="77" xfId="0" applyFont="1" applyFill="1" applyBorder="1" applyAlignment="1">
      <alignment horizontal="center"/>
    </xf>
    <xf numFmtId="0" fontId="1" fillId="11" borderId="78" xfId="0" applyFont="1" applyFill="1" applyBorder="1" applyAlignment="1">
      <alignment horizontal="center"/>
    </xf>
    <xf numFmtId="0" fontId="1" fillId="6" borderId="79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  <xf numFmtId="0" fontId="1" fillId="12" borderId="88" xfId="0" applyFont="1" applyFill="1" applyBorder="1" applyAlignment="1">
      <alignment horizontal="center"/>
    </xf>
    <xf numFmtId="0" fontId="1" fillId="12" borderId="91" xfId="0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164" fontId="0" fillId="0" borderId="96" xfId="0" applyNumberFormat="1" applyBorder="1"/>
    <xf numFmtId="0" fontId="0" fillId="0" borderId="96" xfId="0" applyBorder="1"/>
    <xf numFmtId="0" fontId="0" fillId="0" borderId="97" xfId="0" applyBorder="1"/>
    <xf numFmtId="0" fontId="0" fillId="0" borderId="98" xfId="0" applyBorder="1" applyAlignment="1">
      <alignment horizontal="center"/>
    </xf>
    <xf numFmtId="0" fontId="0" fillId="0" borderId="99" xfId="0" applyBorder="1"/>
    <xf numFmtId="0" fontId="0" fillId="0" borderId="100" xfId="0" applyBorder="1" applyAlignment="1">
      <alignment horizontal="center"/>
    </xf>
    <xf numFmtId="0" fontId="0" fillId="0" borderId="101" xfId="0" applyBorder="1"/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102" xfId="0" applyNumberFormat="1" applyBorder="1"/>
    <xf numFmtId="0" fontId="0" fillId="0" borderId="102" xfId="0" applyBorder="1"/>
    <xf numFmtId="0" fontId="0" fillId="0" borderId="103" xfId="0" applyBorder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7" borderId="94" xfId="0" applyFont="1" applyFill="1" applyBorder="1" applyAlignment="1">
      <alignment horizontal="center"/>
    </xf>
    <xf numFmtId="0" fontId="1" fillId="7" borderId="95" xfId="0" applyFont="1" applyFill="1" applyBorder="1" applyAlignment="1">
      <alignment horizontal="center"/>
    </xf>
    <xf numFmtId="0" fontId="1" fillId="7" borderId="107" xfId="0" applyFont="1" applyFill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02" xfId="0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1" fillId="13" borderId="80" xfId="0" applyFont="1" applyFill="1" applyBorder="1" applyAlignment="1">
      <alignment horizontal="center"/>
    </xf>
    <xf numFmtId="0" fontId="1" fillId="13" borderId="66" xfId="0" applyFont="1" applyFill="1" applyBorder="1" applyAlignment="1">
      <alignment horizontal="center"/>
    </xf>
    <xf numFmtId="0" fontId="1" fillId="14" borderId="74" xfId="0" applyFont="1" applyFill="1" applyBorder="1" applyAlignment="1">
      <alignment horizontal="center" vertical="center"/>
    </xf>
    <xf numFmtId="0" fontId="1" fillId="14" borderId="75" xfId="0" applyFont="1" applyFill="1" applyBorder="1" applyAlignment="1">
      <alignment horizontal="center" vertical="center"/>
    </xf>
    <xf numFmtId="165" fontId="0" fillId="4" borderId="88" xfId="0" applyNumberFormat="1" applyFill="1" applyBorder="1" applyAlignment="1">
      <alignment horizontal="center"/>
    </xf>
    <xf numFmtId="165" fontId="0" fillId="3" borderId="111" xfId="0" applyNumberFormat="1" applyFill="1" applyBorder="1" applyAlignment="1">
      <alignment horizontal="center"/>
    </xf>
    <xf numFmtId="165" fontId="0" fillId="3" borderId="112" xfId="0" applyNumberFormat="1" applyFill="1" applyBorder="1" applyAlignment="1">
      <alignment horizontal="center"/>
    </xf>
    <xf numFmtId="165" fontId="0" fillId="4" borderId="113" xfId="0" applyNumberFormat="1" applyFill="1" applyBorder="1" applyAlignment="1">
      <alignment horizontal="center"/>
    </xf>
    <xf numFmtId="165" fontId="0" fillId="5" borderId="113" xfId="0" applyNumberFormat="1" applyFill="1" applyBorder="1" applyAlignment="1">
      <alignment horizontal="center"/>
    </xf>
    <xf numFmtId="165" fontId="0" fillId="3" borderId="115" xfId="0" applyNumberFormat="1" applyFill="1" applyBorder="1" applyAlignment="1">
      <alignment horizontal="center"/>
    </xf>
    <xf numFmtId="165" fontId="0" fillId="3" borderId="117" xfId="0" applyNumberFormat="1" applyFill="1" applyBorder="1" applyAlignment="1">
      <alignment horizontal="center"/>
    </xf>
    <xf numFmtId="165" fontId="0" fillId="3" borderId="119" xfId="0" applyNumberFormat="1" applyFill="1" applyBorder="1" applyAlignment="1">
      <alignment horizontal="center"/>
    </xf>
    <xf numFmtId="165" fontId="0" fillId="6" borderId="110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5" fontId="0" fillId="4" borderId="91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5" fontId="0" fillId="3" borderId="122" xfId="0" applyNumberFormat="1" applyFill="1" applyBorder="1" applyAlignment="1">
      <alignment horizontal="center"/>
    </xf>
    <xf numFmtId="164" fontId="1" fillId="7" borderId="8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2" xfId="0" applyBorder="1" applyAlignment="1">
      <alignment horizontal="center"/>
    </xf>
    <xf numFmtId="164" fontId="1" fillId="0" borderId="83" xfId="0" applyNumberFormat="1" applyFont="1" applyBorder="1" applyAlignment="1">
      <alignment horizontal="right"/>
    </xf>
    <xf numFmtId="164" fontId="1" fillId="0" borderId="84" xfId="0" applyNumberFormat="1" applyFont="1" applyBorder="1" applyAlignment="1">
      <alignment horizontal="right"/>
    </xf>
    <xf numFmtId="164" fontId="1" fillId="0" borderId="12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 wrapText="1"/>
    </xf>
    <xf numFmtId="164" fontId="1" fillId="0" borderId="7" xfId="0" applyNumberFormat="1" applyFont="1" applyBorder="1" applyAlignment="1">
      <alignment horizontal="right" wrapText="1"/>
    </xf>
    <xf numFmtId="164" fontId="1" fillId="0" borderId="120" xfId="0" applyNumberFormat="1" applyFont="1" applyBorder="1" applyAlignment="1">
      <alignment horizontal="right" wrapText="1"/>
    </xf>
    <xf numFmtId="164" fontId="1" fillId="0" borderId="72" xfId="0" applyNumberFormat="1" applyFont="1" applyBorder="1" applyAlignment="1">
      <alignment horizontal="right" wrapText="1"/>
    </xf>
    <xf numFmtId="164" fontId="1" fillId="0" borderId="70" xfId="0" applyNumberFormat="1" applyFont="1" applyBorder="1" applyAlignment="1">
      <alignment horizontal="right" wrapText="1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86" xfId="0" applyFon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108" xfId="0" applyNumberFormat="1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109" xfId="0" applyNumberFormat="1" applyBorder="1" applyAlignment="1">
      <alignment horizontal="center"/>
    </xf>
    <xf numFmtId="164" fontId="1" fillId="0" borderId="70" xfId="0" applyNumberFormat="1" applyFont="1" applyBorder="1" applyAlignment="1">
      <alignment horizontal="right"/>
    </xf>
    <xf numFmtId="164" fontId="1" fillId="0" borderId="87" xfId="0" applyNumberFormat="1" applyFont="1" applyBorder="1" applyAlignment="1">
      <alignment horizontal="right"/>
    </xf>
    <xf numFmtId="164" fontId="1" fillId="7" borderId="123" xfId="0" applyNumberFormat="1" applyFont="1" applyFill="1" applyBorder="1" applyAlignment="1">
      <alignment horizontal="center"/>
    </xf>
    <xf numFmtId="164" fontId="1" fillId="7" borderId="108" xfId="0" applyNumberFormat="1" applyFont="1" applyFill="1" applyBorder="1" applyAlignment="1">
      <alignment horizontal="center"/>
    </xf>
    <xf numFmtId="164" fontId="1" fillId="7" borderId="109" xfId="0" applyNumberFormat="1" applyFont="1" applyFill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164" fontId="1" fillId="7" borderId="124" xfId="0" applyNumberFormat="1" applyFont="1" applyFill="1" applyBorder="1" applyAlignment="1">
      <alignment horizontal="center"/>
    </xf>
    <xf numFmtId="164" fontId="1" fillId="0" borderId="84" xfId="0" applyNumberFormat="1" applyFont="1" applyBorder="1"/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3" borderId="67" xfId="0" applyFont="1" applyFill="1" applyBorder="1" applyAlignment="1">
      <alignment horizontal="center"/>
    </xf>
    <xf numFmtId="0" fontId="1" fillId="13" borderId="37" xfId="0" applyFont="1" applyFill="1" applyBorder="1" applyAlignment="1">
      <alignment horizontal="center"/>
    </xf>
    <xf numFmtId="0" fontId="1" fillId="13" borderId="41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5" borderId="65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40" xfId="0" applyFont="1" applyFill="1" applyBorder="1" applyAlignment="1">
      <alignment horizontal="right" vertical="center"/>
    </xf>
    <xf numFmtId="0" fontId="1" fillId="14" borderId="31" xfId="0" applyFont="1" applyFill="1" applyBorder="1" applyAlignment="1">
      <alignment horizontal="right" vertical="center"/>
    </xf>
    <xf numFmtId="0" fontId="1" fillId="14" borderId="54" xfId="0" applyFont="1" applyFill="1" applyBorder="1" applyAlignment="1">
      <alignment horizontal="right" vertical="center"/>
    </xf>
    <xf numFmtId="0" fontId="1" fillId="14" borderId="3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5357"/>
      <color rgb="FF19E4FF"/>
      <color rgb="FFFF2F34"/>
      <color rgb="FFFF6D6D"/>
      <color rgb="FFF60000"/>
      <color rgb="FFFF5757"/>
      <color rgb="FFA3F3FF"/>
      <color rgb="FFFFD03B"/>
      <color rgb="FFFFB3B5"/>
      <color rgb="FFFF8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Figures!$H$42:$H$53</c:f>
              <c:numCache>
                <c:formatCode>0.000</c:formatCode>
                <c:ptCount val="12"/>
                <c:pt idx="0">
                  <c:v>2.3807890222984563E-2</c:v>
                </c:pt>
                <c:pt idx="1">
                  <c:v>3.2686219739292366E-2</c:v>
                </c:pt>
                <c:pt idx="2">
                  <c:v>2.7219200756680065E-2</c:v>
                </c:pt>
                <c:pt idx="3">
                  <c:v>4.6273148148148147E-2</c:v>
                </c:pt>
                <c:pt idx="4">
                  <c:v>3.3620879120879119E-2</c:v>
                </c:pt>
                <c:pt idx="5">
                  <c:v>3.7379084967320259E-2</c:v>
                </c:pt>
                <c:pt idx="6">
                  <c:v>4.0303896103896106E-2</c:v>
                </c:pt>
                <c:pt idx="7">
                  <c:v>4.8685015290519877E-2</c:v>
                </c:pt>
                <c:pt idx="8">
                  <c:v>2.9042389210019268E-2</c:v>
                </c:pt>
                <c:pt idx="9">
                  <c:v>4.617687074829932E-2</c:v>
                </c:pt>
                <c:pt idx="10">
                  <c:v>2.5491083676268862E-2</c:v>
                </c:pt>
                <c:pt idx="11">
                  <c:v>2.9926910299003323E-2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E-4A7D-B873-734753A60B34}"/>
            </c:ext>
          </c:extLst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Figures!$J$42:$J$53</c:f>
              <c:numCache>
                <c:formatCode>0.000</c:formatCode>
                <c:ptCount val="12"/>
                <c:pt idx="0">
                  <c:v>4.1938250428816465E-2</c:v>
                </c:pt>
                <c:pt idx="1">
                  <c:v>3.8289106145251398E-2</c:v>
                </c:pt>
                <c:pt idx="2">
                  <c:v>3.6526365571056985E-2</c:v>
                </c:pt>
                <c:pt idx="3">
                  <c:v>4.7397486772486772E-2</c:v>
                </c:pt>
                <c:pt idx="4">
                  <c:v>4.4431318681318679E-2</c:v>
                </c:pt>
                <c:pt idx="5">
                  <c:v>3.9583877995642704E-2</c:v>
                </c:pt>
                <c:pt idx="6">
                  <c:v>4.7625974025974023E-2</c:v>
                </c:pt>
                <c:pt idx="7">
                  <c:v>4.3027522935779813E-2</c:v>
                </c:pt>
                <c:pt idx="8">
                  <c:v>3.6572254335260117E-2</c:v>
                </c:pt>
                <c:pt idx="9">
                  <c:v>4.4517006802721089E-2</c:v>
                </c:pt>
                <c:pt idx="10">
                  <c:v>2.6989026063100136E-2</c:v>
                </c:pt>
                <c:pt idx="11">
                  <c:v>4.93687707641196E-2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1-402A-9F6A-58D6E005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28240"/>
        <c:axId val="337127912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Figures!$L$42:$L$53</c:f>
              <c:numCache>
                <c:formatCode>0.000</c:formatCode>
                <c:ptCount val="12"/>
                <c:pt idx="0">
                  <c:v>3.2850453320264643</c:v>
                </c:pt>
                <c:pt idx="1">
                  <c:v>3.0485405027932959</c:v>
                </c:pt>
                <c:pt idx="2">
                  <c:v>2.9336604398202883</c:v>
                </c:pt>
                <c:pt idx="3">
                  <c:v>3.6472850529100529</c:v>
                </c:pt>
                <c:pt idx="4">
                  <c:v>3.0954153846153845</c:v>
                </c:pt>
                <c:pt idx="5">
                  <c:v>2.7323488017429196</c:v>
                </c:pt>
                <c:pt idx="6">
                  <c:v>2.9658181818181819</c:v>
                </c:pt>
                <c:pt idx="7">
                  <c:v>2.7037613149847095</c:v>
                </c:pt>
                <c:pt idx="8">
                  <c:v>2.5826300578034682</c:v>
                </c:pt>
                <c:pt idx="9">
                  <c:v>3.3468911564625849</c:v>
                </c:pt>
                <c:pt idx="10">
                  <c:v>2.3914455418381344</c:v>
                </c:pt>
                <c:pt idx="11">
                  <c:v>4.0896996677740871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1-402A-9F6A-58D6E005B233}"/>
            </c:ext>
          </c:extLst>
        </c:ser>
        <c:ser>
          <c:idx val="3"/>
          <c:order val="3"/>
          <c:spPr>
            <a:ln w="28575" cap="rnd">
              <a:solidFill>
                <a:srgbClr val="19E4FF"/>
              </a:solidFill>
              <a:round/>
            </a:ln>
            <a:effectLst/>
          </c:spPr>
          <c:marker>
            <c:symbol val="none"/>
          </c:marker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Figures!$N$42:$N$53</c:f>
              <c:numCache>
                <c:formatCode>0.000</c:formatCode>
                <c:ptCount val="12"/>
                <c:pt idx="0">
                  <c:v>0.3976084293065425</c:v>
                </c:pt>
                <c:pt idx="1">
                  <c:v>0.37219739292364989</c:v>
                </c:pt>
                <c:pt idx="2">
                  <c:v>0.36921257980610073</c:v>
                </c:pt>
                <c:pt idx="3">
                  <c:v>0.45656084656084656</c:v>
                </c:pt>
                <c:pt idx="4">
                  <c:v>0.38280494505494506</c:v>
                </c:pt>
                <c:pt idx="5">
                  <c:v>0.35616557734204796</c:v>
                </c:pt>
                <c:pt idx="6">
                  <c:v>0.39158051948051947</c:v>
                </c:pt>
                <c:pt idx="7">
                  <c:v>0.39216513761467892</c:v>
                </c:pt>
                <c:pt idx="8">
                  <c:v>0.33007784200385354</c:v>
                </c:pt>
                <c:pt idx="9">
                  <c:v>0.40978548752834465</c:v>
                </c:pt>
                <c:pt idx="10">
                  <c:v>0.2708941015089163</c:v>
                </c:pt>
                <c:pt idx="11">
                  <c:v>0.48729634551495021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F1-402A-9F6A-58D6E005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38200"/>
        <c:axId val="647437872"/>
      </c:lineChart>
      <c:valAx>
        <c:axId val="647437872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38200"/>
        <c:crosses val="autoZero"/>
        <c:crossBetween val="between"/>
      </c:valAx>
      <c:catAx>
        <c:axId val="64743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37872"/>
        <c:crosses val="autoZero"/>
        <c:auto val="1"/>
        <c:lblAlgn val="ctr"/>
        <c:lblOffset val="100"/>
        <c:noMultiLvlLbl val="0"/>
      </c:catAx>
      <c:valAx>
        <c:axId val="337127912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28240"/>
        <c:crosses val="max"/>
        <c:crossBetween val="between"/>
      </c:valAx>
      <c:catAx>
        <c:axId val="33712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127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Figures!$H$30:$H$41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3.5634861006761838E-2</c:v>
                </c:pt>
                <c:pt idx="7">
                  <c:v>5.0945647370746798E-2</c:v>
                </c:pt>
                <c:pt idx="8">
                  <c:v>3.6008428657435282E-2</c:v>
                </c:pt>
                <c:pt idx="9">
                  <c:v>3.5924614217050344E-2</c:v>
                </c:pt>
                <c:pt idx="10">
                  <c:v>2.8741759276699943E-2</c:v>
                </c:pt>
                <c:pt idx="11">
                  <c:v>3.0374580211831568E-2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C-4A74-9C71-5BEB837267C7}"/>
            </c:ext>
          </c:extLst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Figures!$J$30:$J$41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3.4472827448034066E-2</c:v>
                </c:pt>
                <c:pt idx="7">
                  <c:v>4.0676093680954484E-2</c:v>
                </c:pt>
                <c:pt idx="8">
                  <c:v>3.0040136463977525E-2</c:v>
                </c:pt>
                <c:pt idx="9">
                  <c:v>3.8105236529218316E-2</c:v>
                </c:pt>
                <c:pt idx="10">
                  <c:v>3.2883782256545487E-2</c:v>
                </c:pt>
                <c:pt idx="11">
                  <c:v>3.8351847067941099E-2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C-4A74-9C71-5BEB8372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28240"/>
        <c:axId val="337127912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Figures!$L$30:$L$41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3.4382506436263469</c:v>
                </c:pt>
                <c:pt idx="7">
                  <c:v>4.2850980203269993</c:v>
                </c:pt>
                <c:pt idx="8">
                  <c:v>2.792158181818182</c:v>
                </c:pt>
                <c:pt idx="9">
                  <c:v>3.1931827902858587</c:v>
                </c:pt>
                <c:pt idx="10">
                  <c:v>2.8910271181013374</c:v>
                </c:pt>
                <c:pt idx="11">
                  <c:v>2.9732413872384393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AC-4A74-9C71-5BEB837267C7}"/>
            </c:ext>
          </c:extLst>
        </c:ser>
        <c:ser>
          <c:idx val="3"/>
          <c:order val="3"/>
          <c:spPr>
            <a:ln w="28575" cap="rnd">
              <a:solidFill>
                <a:srgbClr val="19E4FF"/>
              </a:solidFill>
              <a:round/>
            </a:ln>
            <a:effectLst/>
          </c:spPr>
          <c:marker>
            <c:symbol val="none"/>
          </c:marker>
          <c:cat>
            <c:strRef>
              <c:f>Figures!$B$42:$B$53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Figures!$N$30:$N$41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0.39830277986476337</c:v>
                </c:pt>
                <c:pt idx="7">
                  <c:v>0.50039505081749891</c:v>
                </c:pt>
                <c:pt idx="8">
                  <c:v>0.31787597832630948</c:v>
                </c:pt>
                <c:pt idx="9">
                  <c:v>0.39440197318492287</c:v>
                </c:pt>
                <c:pt idx="10">
                  <c:v>0.31465473723865139</c:v>
                </c:pt>
                <c:pt idx="11">
                  <c:v>0.33960785326788945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AC-4A74-9C71-5BEB8372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38200"/>
        <c:axId val="647437872"/>
      </c:lineChart>
      <c:valAx>
        <c:axId val="647437872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38200"/>
        <c:crosses val="autoZero"/>
        <c:crossBetween val="between"/>
      </c:valAx>
      <c:catAx>
        <c:axId val="64743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37872"/>
        <c:crosses val="autoZero"/>
        <c:auto val="1"/>
        <c:lblAlgn val="ctr"/>
        <c:lblOffset val="100"/>
        <c:noMultiLvlLbl val="0"/>
      </c:catAx>
      <c:valAx>
        <c:axId val="337127912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28240"/>
        <c:crosses val="max"/>
        <c:crossBetween val="between"/>
      </c:valAx>
      <c:catAx>
        <c:axId val="33712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127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41</xdr:row>
      <xdr:rowOff>13335</xdr:rowOff>
    </xdr:from>
    <xdr:to>
      <xdr:col>27</xdr:col>
      <xdr:colOff>571500</xdr:colOff>
      <xdr:row>52</xdr:row>
      <xdr:rowOff>158115</xdr:rowOff>
    </xdr:to>
    <xdr:graphicFrame macro="">
      <xdr:nvGraphicFramePr>
        <xdr:cNvPr id="22" name="Chart 4">
          <a:extLst>
            <a:ext uri="{FF2B5EF4-FFF2-40B4-BE49-F238E27FC236}">
              <a16:creationId xmlns:a16="http://schemas.microsoft.com/office/drawing/2014/main" id="{7415EA42-75B6-48AD-A5A7-8C78D7379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29</xdr:row>
      <xdr:rowOff>9525</xdr:rowOff>
    </xdr:from>
    <xdr:to>
      <xdr:col>27</xdr:col>
      <xdr:colOff>567690</xdr:colOff>
      <xdr:row>40</xdr:row>
      <xdr:rowOff>154305</xdr:rowOff>
    </xdr:to>
    <xdr:graphicFrame macro="">
      <xdr:nvGraphicFramePr>
        <xdr:cNvPr id="26" name="Chart 4">
          <a:extLst>
            <a:ext uri="{FF2B5EF4-FFF2-40B4-BE49-F238E27FC236}">
              <a16:creationId xmlns:a16="http://schemas.microsoft.com/office/drawing/2014/main" id="{ADE41060-B8A8-4A7A-A845-B0413C95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ira.sharepoint.com/HFD/Shared%20Documents/Compliance%20Environmental/Water%20Balance%20and%20Daily%20Effluent%20discharge/Water%20Abstra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ira.sharepoint.com/HFD/Shared%20Documents/Compliance%20Environmental/Water%20Balance%20and%20Daily%20Effluent%20discharge/Effluent%20Daily%20dischar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straction"/>
      <sheetName val="Sheet1"/>
    </sheetNames>
    <sheetDataSet>
      <sheetData sheetId="0">
        <row r="5">
          <cell r="F5">
            <v>6962</v>
          </cell>
          <cell r="G5">
            <v>7154</v>
          </cell>
          <cell r="H5">
            <v>14116</v>
          </cell>
        </row>
        <row r="6">
          <cell r="F6">
            <v>10108</v>
          </cell>
          <cell r="G6">
            <v>7096</v>
          </cell>
          <cell r="H6">
            <v>17204</v>
          </cell>
        </row>
        <row r="7">
          <cell r="F7">
            <v>7656</v>
          </cell>
          <cell r="G7">
            <v>9483</v>
          </cell>
          <cell r="H7">
            <v>17139</v>
          </cell>
        </row>
        <row r="8">
          <cell r="F8">
            <v>7744</v>
          </cell>
          <cell r="G8">
            <v>10485</v>
          </cell>
          <cell r="H8">
            <v>18229</v>
          </cell>
        </row>
        <row r="9">
          <cell r="F9">
            <v>697</v>
          </cell>
          <cell r="G9">
            <v>1997</v>
          </cell>
          <cell r="H9">
            <v>2694</v>
          </cell>
        </row>
        <row r="10">
          <cell r="F10">
            <v>8360</v>
          </cell>
          <cell r="G10">
            <v>5207</v>
          </cell>
          <cell r="H10">
            <v>13567</v>
          </cell>
        </row>
        <row r="11">
          <cell r="F11">
            <v>5163</v>
          </cell>
          <cell r="G11">
            <v>5595</v>
          </cell>
          <cell r="H11">
            <v>10758</v>
          </cell>
        </row>
        <row r="12">
          <cell r="F12">
            <v>4948</v>
          </cell>
          <cell r="G12">
            <v>8469</v>
          </cell>
          <cell r="H12">
            <v>13417</v>
          </cell>
        </row>
        <row r="13">
          <cell r="F13">
            <v>7095</v>
          </cell>
          <cell r="G13">
            <v>7784</v>
          </cell>
          <cell r="H13">
            <v>14879</v>
          </cell>
        </row>
        <row r="14">
          <cell r="F14">
            <v>5876</v>
          </cell>
          <cell r="G14">
            <v>8396</v>
          </cell>
          <cell r="H14">
            <v>14272</v>
          </cell>
        </row>
        <row r="15">
          <cell r="F15">
            <v>6464</v>
          </cell>
          <cell r="G15">
            <v>8039</v>
          </cell>
          <cell r="H15">
            <v>14503</v>
          </cell>
        </row>
        <row r="16">
          <cell r="F16">
            <v>7382</v>
          </cell>
          <cell r="G16">
            <v>7868</v>
          </cell>
          <cell r="H16">
            <v>15250</v>
          </cell>
        </row>
        <row r="17">
          <cell r="F17">
            <v>5120</v>
          </cell>
          <cell r="G17">
            <v>5429</v>
          </cell>
          <cell r="H17">
            <v>10549</v>
          </cell>
        </row>
        <row r="18">
          <cell r="F18">
            <v>4800</v>
          </cell>
          <cell r="G18">
            <v>6534</v>
          </cell>
          <cell r="H18">
            <v>11334</v>
          </cell>
        </row>
        <row r="19">
          <cell r="F19">
            <v>1217</v>
          </cell>
          <cell r="G19">
            <v>4413</v>
          </cell>
          <cell r="H19">
            <v>5630</v>
          </cell>
        </row>
        <row r="20">
          <cell r="F20">
            <v>1935</v>
          </cell>
          <cell r="G20">
            <v>4896</v>
          </cell>
          <cell r="H20">
            <v>6831</v>
          </cell>
        </row>
        <row r="21">
          <cell r="F21">
            <v>2224</v>
          </cell>
          <cell r="G21">
            <v>3726</v>
          </cell>
          <cell r="H21">
            <v>5950</v>
          </cell>
        </row>
        <row r="22">
          <cell r="F22">
            <v>6941</v>
          </cell>
          <cell r="G22">
            <v>7130</v>
          </cell>
          <cell r="H22">
            <v>14071</v>
          </cell>
        </row>
        <row r="23">
          <cell r="F23">
            <v>1915</v>
          </cell>
          <cell r="G23">
            <v>2955</v>
          </cell>
          <cell r="H23">
            <v>4870</v>
          </cell>
        </row>
        <row r="24">
          <cell r="F24">
            <v>3355</v>
          </cell>
          <cell r="G24">
            <v>4257</v>
          </cell>
          <cell r="H24">
            <v>7612</v>
          </cell>
        </row>
        <row r="25">
          <cell r="F25">
            <v>3245</v>
          </cell>
          <cell r="G25">
            <v>3164</v>
          </cell>
          <cell r="H25">
            <v>6409</v>
          </cell>
        </row>
        <row r="26">
          <cell r="F26">
            <v>7435</v>
          </cell>
          <cell r="G26">
            <v>1949</v>
          </cell>
          <cell r="H26">
            <v>9384</v>
          </cell>
        </row>
        <row r="27">
          <cell r="F27">
            <v>11317</v>
          </cell>
          <cell r="G27">
            <v>6164</v>
          </cell>
          <cell r="H27">
            <v>17481</v>
          </cell>
        </row>
        <row r="28">
          <cell r="F28">
            <v>7624</v>
          </cell>
          <cell r="G28">
            <v>6605</v>
          </cell>
          <cell r="H28">
            <v>14229</v>
          </cell>
        </row>
        <row r="29">
          <cell r="F29">
            <v>6941</v>
          </cell>
          <cell r="G29">
            <v>4588</v>
          </cell>
          <cell r="H29">
            <v>11529</v>
          </cell>
        </row>
        <row r="30">
          <cell r="F30">
            <v>12405</v>
          </cell>
          <cell r="G30">
            <v>5538</v>
          </cell>
          <cell r="H30">
            <v>17943</v>
          </cell>
        </row>
        <row r="31">
          <cell r="F31">
            <v>6739</v>
          </cell>
          <cell r="G31">
            <v>7462</v>
          </cell>
          <cell r="H31">
            <v>14201</v>
          </cell>
        </row>
        <row r="32">
          <cell r="F32">
            <v>7951</v>
          </cell>
          <cell r="G32">
            <v>7308</v>
          </cell>
          <cell r="H32">
            <v>15259</v>
          </cell>
        </row>
        <row r="33">
          <cell r="F33">
            <v>6836</v>
          </cell>
          <cell r="G33">
            <v>4922</v>
          </cell>
          <cell r="H33">
            <v>11758</v>
          </cell>
        </row>
        <row r="34">
          <cell r="F34">
            <v>4939</v>
          </cell>
          <cell r="G34">
            <v>4777</v>
          </cell>
          <cell r="H34">
            <v>9716</v>
          </cell>
        </row>
        <row r="35">
          <cell r="F35">
            <v>10008</v>
          </cell>
          <cell r="G35">
            <v>4034</v>
          </cell>
          <cell r="H35">
            <v>14042</v>
          </cell>
        </row>
        <row r="36">
          <cell r="F36">
            <v>7652</v>
          </cell>
          <cell r="G36">
            <v>3859</v>
          </cell>
          <cell r="H36">
            <v>11511</v>
          </cell>
        </row>
        <row r="37">
          <cell r="F37">
            <v>8725</v>
          </cell>
          <cell r="G37">
            <v>5268</v>
          </cell>
          <cell r="H37">
            <v>13993</v>
          </cell>
        </row>
        <row r="38">
          <cell r="F38">
            <v>5375</v>
          </cell>
          <cell r="G38">
            <v>6863</v>
          </cell>
          <cell r="H38">
            <v>12238</v>
          </cell>
        </row>
        <row r="39">
          <cell r="F39">
            <v>9907</v>
          </cell>
          <cell r="G39">
            <v>7250</v>
          </cell>
          <cell r="H39">
            <v>17157</v>
          </cell>
        </row>
        <row r="40">
          <cell r="F40">
            <v>8663</v>
          </cell>
          <cell r="G40">
            <v>6854</v>
          </cell>
          <cell r="H40">
            <v>15517</v>
          </cell>
        </row>
        <row r="41">
          <cell r="F41">
            <v>9001</v>
          </cell>
          <cell r="G41">
            <v>6919</v>
          </cell>
          <cell r="H41">
            <v>15920</v>
          </cell>
        </row>
        <row r="42">
          <cell r="F42">
            <v>10624</v>
          </cell>
          <cell r="G42">
            <v>4449</v>
          </cell>
          <cell r="H42">
            <v>15073</v>
          </cell>
        </row>
        <row r="43">
          <cell r="F43">
            <v>12531</v>
          </cell>
          <cell r="G43">
            <v>7833</v>
          </cell>
          <cell r="H43">
            <v>20364</v>
          </cell>
        </row>
        <row r="44">
          <cell r="F44">
            <v>10398</v>
          </cell>
          <cell r="G44">
            <v>8185</v>
          </cell>
          <cell r="H44">
            <v>18583</v>
          </cell>
        </row>
        <row r="45">
          <cell r="F45">
            <v>3544</v>
          </cell>
          <cell r="G45">
            <v>5464</v>
          </cell>
          <cell r="H45">
            <v>9008</v>
          </cell>
        </row>
        <row r="46">
          <cell r="F46"/>
          <cell r="G46"/>
          <cell r="H46"/>
        </row>
        <row r="47">
          <cell r="F47"/>
          <cell r="G47"/>
          <cell r="H47"/>
        </row>
        <row r="48">
          <cell r="F48"/>
          <cell r="G48"/>
          <cell r="H48"/>
        </row>
        <row r="49">
          <cell r="F49"/>
          <cell r="G49"/>
          <cell r="H49"/>
        </row>
        <row r="50">
          <cell r="F50"/>
          <cell r="G50"/>
          <cell r="H50"/>
        </row>
        <row r="51">
          <cell r="F51"/>
          <cell r="G51"/>
          <cell r="H51"/>
        </row>
        <row r="52">
          <cell r="F52"/>
          <cell r="G52"/>
          <cell r="H52"/>
        </row>
        <row r="53">
          <cell r="F53"/>
          <cell r="G53"/>
          <cell r="H53"/>
        </row>
        <row r="54">
          <cell r="F54"/>
          <cell r="G54"/>
          <cell r="H54"/>
        </row>
        <row r="55">
          <cell r="F55"/>
          <cell r="G55"/>
          <cell r="H55"/>
        </row>
        <row r="56">
          <cell r="F56"/>
          <cell r="G56"/>
          <cell r="H56"/>
        </row>
        <row r="57">
          <cell r="F57"/>
          <cell r="G57"/>
          <cell r="H57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s"/>
      <sheetName val="2022 Meter Entry"/>
      <sheetName val="2022 Daily Effluent"/>
      <sheetName val="2021 Meter Entry"/>
      <sheetName val="2021 Daily Effluent"/>
      <sheetName val="2020 Meter Entry"/>
      <sheetName val="2020 Daily Effluent"/>
      <sheetName val="Daily Effluent 2020"/>
      <sheetName val="Daily Effluent 2019"/>
    </sheetNames>
    <sheetDataSet>
      <sheetData sheetId="0"/>
      <sheetData sheetId="1"/>
      <sheetData sheetId="2"/>
      <sheetData sheetId="3"/>
      <sheetData sheetId="4">
        <row r="34">
          <cell r="B34">
            <v>17115</v>
          </cell>
          <cell r="C34">
            <v>16449</v>
          </cell>
          <cell r="D34">
            <v>15447</v>
          </cell>
          <cell r="E34">
            <v>14333</v>
          </cell>
          <cell r="F34">
            <v>16173</v>
          </cell>
          <cell r="G34">
            <v>18169</v>
          </cell>
          <cell r="H34">
            <v>18336</v>
          </cell>
          <cell r="I34">
            <v>14070</v>
          </cell>
          <cell r="J34">
            <v>18981</v>
          </cell>
          <cell r="K34">
            <v>19632</v>
          </cell>
          <cell r="L34">
            <v>19675</v>
          </cell>
          <cell r="M34">
            <v>14860</v>
          </cell>
        </row>
      </sheetData>
      <sheetData sheetId="5"/>
      <sheetData sheetId="6">
        <row r="34">
          <cell r="B34">
            <v>9257</v>
          </cell>
          <cell r="C34">
            <v>9814</v>
          </cell>
          <cell r="D34">
            <v>8594</v>
          </cell>
          <cell r="E34">
            <v>4701</v>
          </cell>
          <cell r="F34">
            <v>6171</v>
          </cell>
          <cell r="G34">
            <v>13182</v>
          </cell>
          <cell r="H34">
            <v>13765</v>
          </cell>
          <cell r="I34">
            <v>9205</v>
          </cell>
          <cell r="J34">
            <v>14969</v>
          </cell>
          <cell r="K34">
            <v>15063</v>
          </cell>
          <cell r="L34">
            <v>17458</v>
          </cell>
          <cell r="M34">
            <v>14846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showGridLines="0" tabSelected="1" zoomScale="80" zoomScaleNormal="80" workbookViewId="0">
      <pane xSplit="2" ySplit="5" topLeftCell="C30" activePane="bottomRight" state="frozen"/>
      <selection pane="bottomRight" activeCell="C54" sqref="C54:H65"/>
      <selection pane="bottomLeft"/>
      <selection pane="topRight"/>
    </sheetView>
  </sheetViews>
  <sheetFormatPr defaultRowHeight="14.45"/>
  <cols>
    <col min="1" max="1" width="6.28515625" style="2" customWidth="1"/>
    <col min="2" max="2" width="4.7109375" style="3" bestFit="1" customWidth="1"/>
    <col min="3" max="3" width="11.140625" style="1" customWidth="1"/>
    <col min="4" max="4" width="8" style="1" customWidth="1"/>
    <col min="5" max="5" width="11.140625" style="1" customWidth="1"/>
    <col min="6" max="6" width="8.28515625" style="1" customWidth="1"/>
    <col min="7" max="9" width="10" style="3" customWidth="1"/>
    <col min="10" max="10" width="8" style="3" bestFit="1" customWidth="1"/>
    <col min="11" max="11" width="12.5703125" style="1" bestFit="1" customWidth="1"/>
    <col min="12" max="12" width="10" style="1" customWidth="1"/>
    <col min="13" max="13" width="10.7109375" style="1" customWidth="1"/>
    <col min="14" max="14" width="10" style="1" customWidth="1"/>
    <col min="15" max="17" width="9.140625" style="1" customWidth="1"/>
    <col min="18" max="18" width="1.7109375" style="1" customWidth="1"/>
    <col min="19" max="19" width="9.140625" style="1"/>
    <col min="20" max="20" width="8.85546875" style="5"/>
  </cols>
  <sheetData>
    <row r="1" spans="1:20" s="2" customFormat="1">
      <c r="B1" s="3"/>
      <c r="C1" s="210" t="s">
        <v>0</v>
      </c>
      <c r="D1" s="211"/>
      <c r="E1" s="211"/>
      <c r="F1" s="211"/>
      <c r="G1" s="211"/>
      <c r="H1" s="212"/>
      <c r="I1" s="196" t="s">
        <v>1</v>
      </c>
      <c r="J1" s="197"/>
      <c r="K1" s="198" t="s">
        <v>2</v>
      </c>
      <c r="L1" s="199"/>
      <c r="M1" s="204" t="s">
        <v>3</v>
      </c>
      <c r="N1" s="205"/>
      <c r="O1" s="185" t="s">
        <v>4</v>
      </c>
      <c r="P1" s="185"/>
      <c r="Q1" s="186"/>
      <c r="R1" s="3"/>
      <c r="S1" s="3"/>
      <c r="T1" s="4"/>
    </row>
    <row r="2" spans="1:20" s="2" customFormat="1">
      <c r="B2" s="3"/>
      <c r="C2" s="222" t="s">
        <v>5</v>
      </c>
      <c r="D2" s="223"/>
      <c r="E2" s="222" t="s">
        <v>6</v>
      </c>
      <c r="F2" s="223"/>
      <c r="G2" s="208" t="s">
        <v>7</v>
      </c>
      <c r="H2" s="209"/>
      <c r="I2" s="192" t="s">
        <v>7</v>
      </c>
      <c r="J2" s="193"/>
      <c r="K2" s="200" t="s">
        <v>7</v>
      </c>
      <c r="L2" s="201"/>
      <c r="M2" s="204" t="s">
        <v>7</v>
      </c>
      <c r="N2" s="205"/>
      <c r="O2" s="187" t="s">
        <v>8</v>
      </c>
      <c r="P2" s="189" t="s">
        <v>9</v>
      </c>
      <c r="Q2" s="191" t="s">
        <v>7</v>
      </c>
      <c r="R2" s="3"/>
      <c r="S2" s="3"/>
      <c r="T2" s="4"/>
    </row>
    <row r="3" spans="1:20" s="2" customFormat="1">
      <c r="B3" s="3"/>
      <c r="C3" s="224" t="s">
        <v>10</v>
      </c>
      <c r="D3" s="225"/>
      <c r="E3" s="224" t="s">
        <v>11</v>
      </c>
      <c r="F3" s="225"/>
      <c r="G3" s="208"/>
      <c r="H3" s="209"/>
      <c r="I3" s="194"/>
      <c r="J3" s="195"/>
      <c r="K3" s="202"/>
      <c r="L3" s="203"/>
      <c r="M3" s="206"/>
      <c r="N3" s="207"/>
      <c r="O3" s="188"/>
      <c r="P3" s="190"/>
      <c r="Q3" s="191"/>
      <c r="R3" s="3"/>
      <c r="S3" s="3"/>
      <c r="T3" s="4"/>
    </row>
    <row r="4" spans="1:20" s="2" customFormat="1" ht="15" thickBot="1">
      <c r="B4" s="3"/>
      <c r="C4" s="226" t="s">
        <v>12</v>
      </c>
      <c r="D4" s="227"/>
      <c r="E4" s="226" t="s">
        <v>13</v>
      </c>
      <c r="F4" s="227"/>
      <c r="G4" s="208"/>
      <c r="H4" s="209"/>
      <c r="I4" s="194"/>
      <c r="J4" s="195"/>
      <c r="K4" s="202"/>
      <c r="L4" s="203"/>
      <c r="M4" s="206"/>
      <c r="N4" s="207"/>
      <c r="O4" s="188"/>
      <c r="P4" s="190"/>
      <c r="Q4" s="191"/>
      <c r="R4" s="3"/>
      <c r="S4" s="3"/>
      <c r="T4" s="4"/>
    </row>
    <row r="5" spans="1:20" ht="15" thickBot="1">
      <c r="A5"/>
      <c r="B5" s="1"/>
      <c r="C5" s="89" t="s">
        <v>7</v>
      </c>
      <c r="D5" s="90" t="s">
        <v>14</v>
      </c>
      <c r="E5" s="89" t="s">
        <v>7</v>
      </c>
      <c r="F5" s="90" t="s">
        <v>14</v>
      </c>
      <c r="G5" s="52" t="s">
        <v>15</v>
      </c>
      <c r="H5" s="53" t="s">
        <v>16</v>
      </c>
      <c r="I5" s="54" t="s">
        <v>15</v>
      </c>
      <c r="J5" s="50" t="s">
        <v>16</v>
      </c>
      <c r="K5" s="57" t="s">
        <v>17</v>
      </c>
      <c r="L5" s="58" t="s">
        <v>18</v>
      </c>
      <c r="M5" s="59" t="s">
        <v>17</v>
      </c>
      <c r="N5" s="60" t="s">
        <v>18</v>
      </c>
      <c r="O5" s="87" t="s">
        <v>19</v>
      </c>
      <c r="P5" s="88" t="s">
        <v>19</v>
      </c>
      <c r="Q5" s="51" t="s">
        <v>19</v>
      </c>
      <c r="R5" s="3"/>
    </row>
    <row r="6" spans="1:20" hidden="1">
      <c r="A6" s="213">
        <v>2018</v>
      </c>
      <c r="B6" s="26" t="s">
        <v>20</v>
      </c>
      <c r="C6" s="152"/>
      <c r="D6" s="153"/>
      <c r="E6" s="154"/>
      <c r="F6" s="3"/>
      <c r="G6" s="145"/>
      <c r="H6" s="55"/>
      <c r="I6" s="112"/>
      <c r="J6" s="49"/>
      <c r="K6" s="115"/>
      <c r="L6" s="37"/>
      <c r="M6" s="115"/>
      <c r="N6" s="44"/>
      <c r="O6" s="128"/>
      <c r="P6" s="129"/>
      <c r="Q6" s="33"/>
      <c r="R6" s="3"/>
    </row>
    <row r="7" spans="1:20" hidden="1">
      <c r="A7" s="214"/>
      <c r="B7" s="27" t="s">
        <v>21</v>
      </c>
      <c r="C7" s="155"/>
      <c r="D7" s="156"/>
      <c r="E7" s="157"/>
      <c r="F7" s="111"/>
      <c r="G7" s="146"/>
      <c r="H7" s="56"/>
      <c r="I7" s="111"/>
      <c r="J7" s="34"/>
      <c r="K7" s="116"/>
      <c r="L7" s="38"/>
      <c r="M7" s="116"/>
      <c r="N7" s="42"/>
      <c r="O7" s="130"/>
      <c r="P7" s="131"/>
      <c r="Q7" s="31"/>
      <c r="R7" s="3"/>
    </row>
    <row r="8" spans="1:20" hidden="1">
      <c r="A8" s="214"/>
      <c r="B8" s="27" t="s">
        <v>22</v>
      </c>
      <c r="C8" s="155"/>
      <c r="D8" s="156"/>
      <c r="E8" s="157"/>
      <c r="F8" s="111"/>
      <c r="G8" s="146"/>
      <c r="H8" s="56"/>
      <c r="I8" s="111"/>
      <c r="J8" s="34"/>
      <c r="K8" s="116"/>
      <c r="L8" s="38"/>
      <c r="M8" s="116"/>
      <c r="N8" s="42"/>
      <c r="O8" s="130"/>
      <c r="P8" s="131"/>
      <c r="Q8" s="31"/>
      <c r="R8" s="3"/>
    </row>
    <row r="9" spans="1:20" hidden="1">
      <c r="A9" s="214"/>
      <c r="B9" s="27" t="s">
        <v>23</v>
      </c>
      <c r="C9" s="157"/>
      <c r="D9" s="156"/>
      <c r="E9" s="157"/>
      <c r="F9" s="111"/>
      <c r="G9" s="146"/>
      <c r="H9" s="56"/>
      <c r="I9" s="111"/>
      <c r="J9" s="34"/>
      <c r="K9" s="116"/>
      <c r="L9" s="38"/>
      <c r="M9" s="116"/>
      <c r="N9" s="42"/>
      <c r="O9" s="130"/>
      <c r="P9" s="131"/>
      <c r="Q9" s="31"/>
      <c r="R9" s="3"/>
    </row>
    <row r="10" spans="1:20" hidden="1">
      <c r="A10" s="214"/>
      <c r="B10" s="27" t="s">
        <v>24</v>
      </c>
      <c r="C10" s="157"/>
      <c r="D10" s="156"/>
      <c r="E10" s="157"/>
      <c r="F10" s="111"/>
      <c r="G10" s="146"/>
      <c r="H10" s="56"/>
      <c r="I10" s="111"/>
      <c r="J10" s="34"/>
      <c r="K10" s="116"/>
      <c r="L10" s="38"/>
      <c r="M10" s="116"/>
      <c r="N10" s="42"/>
      <c r="O10" s="130"/>
      <c r="P10" s="131"/>
      <c r="Q10" s="31"/>
      <c r="R10" s="3"/>
    </row>
    <row r="11" spans="1:20" hidden="1">
      <c r="A11" s="214"/>
      <c r="B11" s="27" t="s">
        <v>25</v>
      </c>
      <c r="C11" s="157"/>
      <c r="D11" s="156"/>
      <c r="E11" s="157"/>
      <c r="F11" s="111"/>
      <c r="G11" s="146"/>
      <c r="H11" s="56"/>
      <c r="I11" s="111"/>
      <c r="J11" s="34"/>
      <c r="K11" s="116"/>
      <c r="L11" s="38"/>
      <c r="M11" s="116"/>
      <c r="N11" s="42"/>
      <c r="O11" s="130"/>
      <c r="P11" s="131"/>
      <c r="Q11" s="31"/>
      <c r="R11" s="3"/>
    </row>
    <row r="12" spans="1:20" hidden="1">
      <c r="A12" s="214"/>
      <c r="B12" s="27" t="s">
        <v>26</v>
      </c>
      <c r="C12" s="157"/>
      <c r="D12" s="156"/>
      <c r="E12" s="157"/>
      <c r="F12" s="111"/>
      <c r="G12" s="146"/>
      <c r="H12" s="56"/>
      <c r="I12" s="111"/>
      <c r="J12" s="34"/>
      <c r="K12" s="116"/>
      <c r="L12" s="38"/>
      <c r="M12" s="116"/>
      <c r="N12" s="42"/>
      <c r="O12" s="130"/>
      <c r="P12" s="131"/>
      <c r="Q12" s="31"/>
      <c r="R12" s="3"/>
    </row>
    <row r="13" spans="1:20" hidden="1">
      <c r="A13" s="214"/>
      <c r="B13" s="27" t="s">
        <v>27</v>
      </c>
      <c r="C13" s="157">
        <f>[1]Abstraction!F5</f>
        <v>6962</v>
      </c>
      <c r="D13" s="156">
        <f>IF(C13&lt;&gt;"",C13-7083,"")</f>
        <v>-121</v>
      </c>
      <c r="E13" s="157">
        <f>[1]Abstraction!G5</f>
        <v>7154</v>
      </c>
      <c r="F13" s="131">
        <f>IF(E13&lt;&gt;"",E13-7576,"")</f>
        <v>-422</v>
      </c>
      <c r="G13" s="146">
        <f>[1]Abstraction!H5</f>
        <v>14116</v>
      </c>
      <c r="H13" s="46"/>
      <c r="I13" s="111"/>
      <c r="J13" s="34"/>
      <c r="K13" s="116"/>
      <c r="L13" s="38"/>
      <c r="M13" s="116"/>
      <c r="N13" s="42"/>
      <c r="O13" s="130"/>
      <c r="P13" s="131"/>
      <c r="Q13" s="31"/>
      <c r="R13" s="3"/>
    </row>
    <row r="14" spans="1:20" hidden="1">
      <c r="A14" s="214"/>
      <c r="B14" s="27" t="s">
        <v>28</v>
      </c>
      <c r="C14" s="157">
        <f>[1]Abstraction!F6</f>
        <v>10108</v>
      </c>
      <c r="D14" s="156">
        <f t="shared" ref="D14:D53" si="0">IF(C14&lt;&gt;"",C14-7083,"")</f>
        <v>3025</v>
      </c>
      <c r="E14" s="157">
        <f>[1]Abstraction!G6</f>
        <v>7096</v>
      </c>
      <c r="F14" s="131">
        <f t="shared" ref="F14:F53" si="1">IF(E14&lt;&gt;"",E14-7576,"")</f>
        <v>-480</v>
      </c>
      <c r="G14" s="146">
        <f>[1]Abstraction!H6</f>
        <v>17204</v>
      </c>
      <c r="H14" s="46"/>
      <c r="I14" s="111"/>
      <c r="J14" s="34"/>
      <c r="K14" s="116"/>
      <c r="L14" s="38"/>
      <c r="M14" s="116"/>
      <c r="N14" s="42"/>
      <c r="O14" s="130"/>
      <c r="P14" s="131"/>
      <c r="Q14" s="31"/>
      <c r="R14" s="3"/>
    </row>
    <row r="15" spans="1:20" hidden="1">
      <c r="A15" s="214"/>
      <c r="B15" s="27" t="s">
        <v>29</v>
      </c>
      <c r="C15" s="157">
        <f>[1]Abstraction!F7</f>
        <v>7656</v>
      </c>
      <c r="D15" s="156">
        <f t="shared" si="0"/>
        <v>573</v>
      </c>
      <c r="E15" s="157">
        <f>[1]Abstraction!G7</f>
        <v>9483</v>
      </c>
      <c r="F15" s="131">
        <f t="shared" si="1"/>
        <v>1907</v>
      </c>
      <c r="G15" s="146">
        <f>[1]Abstraction!H7</f>
        <v>17139</v>
      </c>
      <c r="H15" s="46"/>
      <c r="I15" s="111"/>
      <c r="J15" s="34"/>
      <c r="K15" s="116"/>
      <c r="L15" s="38"/>
      <c r="M15" s="116"/>
      <c r="N15" s="42"/>
      <c r="O15" s="130"/>
      <c r="P15" s="131"/>
      <c r="Q15" s="31"/>
      <c r="R15" s="3"/>
    </row>
    <row r="16" spans="1:20" hidden="1">
      <c r="A16" s="214"/>
      <c r="B16" s="27" t="s">
        <v>30</v>
      </c>
      <c r="C16" s="157">
        <f>[1]Abstraction!F8</f>
        <v>7744</v>
      </c>
      <c r="D16" s="156">
        <f t="shared" si="0"/>
        <v>661</v>
      </c>
      <c r="E16" s="157">
        <f>[1]Abstraction!G8</f>
        <v>10485</v>
      </c>
      <c r="F16" s="131">
        <f t="shared" si="1"/>
        <v>2909</v>
      </c>
      <c r="G16" s="146">
        <f>[1]Abstraction!H8</f>
        <v>18229</v>
      </c>
      <c r="H16" s="46"/>
      <c r="I16" s="111"/>
      <c r="J16" s="34"/>
      <c r="K16" s="116"/>
      <c r="L16" s="38"/>
      <c r="M16" s="116"/>
      <c r="N16" s="42"/>
      <c r="O16" s="130"/>
      <c r="P16" s="131"/>
      <c r="Q16" s="31"/>
      <c r="R16" s="3"/>
    </row>
    <row r="17" spans="1:28" hidden="1">
      <c r="A17" s="215"/>
      <c r="B17" s="28" t="s">
        <v>31</v>
      </c>
      <c r="C17" s="158">
        <f>[1]Abstraction!F9</f>
        <v>697</v>
      </c>
      <c r="D17" s="159">
        <f t="shared" si="0"/>
        <v>-6386</v>
      </c>
      <c r="E17" s="158">
        <f>[1]Abstraction!G9</f>
        <v>1997</v>
      </c>
      <c r="F17" s="160">
        <f t="shared" si="1"/>
        <v>-5579</v>
      </c>
      <c r="G17" s="147">
        <f>[1]Abstraction!H9</f>
        <v>2694</v>
      </c>
      <c r="H17" s="47"/>
      <c r="I17" s="113"/>
      <c r="J17" s="35"/>
      <c r="K17" s="117"/>
      <c r="L17" s="39"/>
      <c r="M17" s="119"/>
      <c r="N17" s="43"/>
      <c r="O17" s="132"/>
      <c r="P17" s="133"/>
      <c r="Q17" s="32"/>
      <c r="R17" s="3"/>
    </row>
    <row r="18" spans="1:28" hidden="1">
      <c r="A18" s="216">
        <v>2019</v>
      </c>
      <c r="B18" s="29" t="s">
        <v>20</v>
      </c>
      <c r="C18" s="161">
        <f>[1]Abstraction!F10</f>
        <v>8360</v>
      </c>
      <c r="D18" s="162">
        <f t="shared" si="0"/>
        <v>1277</v>
      </c>
      <c r="E18" s="161">
        <f>[1]Abstraction!G10</f>
        <v>5207</v>
      </c>
      <c r="F18" s="129">
        <f t="shared" si="1"/>
        <v>-2369</v>
      </c>
      <c r="G18" s="148">
        <f>[1]Abstraction!H10</f>
        <v>13567</v>
      </c>
      <c r="H18" s="48"/>
      <c r="I18" s="114"/>
      <c r="J18" s="36"/>
      <c r="K18" s="118"/>
      <c r="L18" s="40"/>
      <c r="M18" s="118"/>
      <c r="N18" s="41"/>
      <c r="O18" s="134"/>
      <c r="P18" s="135"/>
      <c r="Q18" s="81"/>
      <c r="R18" s="78"/>
      <c r="S18" s="84"/>
      <c r="T18" s="66"/>
      <c r="U18" s="67"/>
      <c r="V18" s="67"/>
      <c r="W18" s="67"/>
      <c r="X18" s="67"/>
      <c r="Y18" s="67"/>
      <c r="Z18" s="67"/>
      <c r="AA18" s="67"/>
      <c r="AB18" s="68"/>
    </row>
    <row r="19" spans="1:28" hidden="1">
      <c r="A19" s="214"/>
      <c r="B19" s="27" t="s">
        <v>21</v>
      </c>
      <c r="C19" s="157">
        <f>[1]Abstraction!F11</f>
        <v>5163</v>
      </c>
      <c r="D19" s="156">
        <f t="shared" si="0"/>
        <v>-1920</v>
      </c>
      <c r="E19" s="157">
        <f>[1]Abstraction!G11</f>
        <v>5595</v>
      </c>
      <c r="F19" s="131">
        <f t="shared" si="1"/>
        <v>-1981</v>
      </c>
      <c r="G19" s="146">
        <f>[1]Abstraction!H11</f>
        <v>10758</v>
      </c>
      <c r="H19" s="46"/>
      <c r="I19" s="111"/>
      <c r="J19" s="34"/>
      <c r="K19" s="116"/>
      <c r="L19" s="38"/>
      <c r="M19" s="116"/>
      <c r="N19" s="42"/>
      <c r="O19" s="130"/>
      <c r="P19" s="131"/>
      <c r="Q19" s="82"/>
      <c r="R19" s="79"/>
      <c r="AB19" s="70"/>
    </row>
    <row r="20" spans="1:28" hidden="1">
      <c r="A20" s="214"/>
      <c r="B20" s="27" t="s">
        <v>22</v>
      </c>
      <c r="C20" s="157">
        <f>[1]Abstraction!F12</f>
        <v>4948</v>
      </c>
      <c r="D20" s="156">
        <f t="shared" si="0"/>
        <v>-2135</v>
      </c>
      <c r="E20" s="157">
        <f>[1]Abstraction!G12</f>
        <v>8469</v>
      </c>
      <c r="F20" s="131">
        <f t="shared" si="1"/>
        <v>893</v>
      </c>
      <c r="G20" s="146">
        <f>[1]Abstraction!H12</f>
        <v>13417</v>
      </c>
      <c r="H20" s="46"/>
      <c r="I20" s="111"/>
      <c r="J20" s="34"/>
      <c r="K20" s="116"/>
      <c r="L20" s="38"/>
      <c r="M20" s="116"/>
      <c r="N20" s="42"/>
      <c r="O20" s="130"/>
      <c r="P20" s="131"/>
      <c r="Q20" s="82"/>
      <c r="R20" s="79"/>
      <c r="AB20" s="70"/>
    </row>
    <row r="21" spans="1:28" hidden="1">
      <c r="A21" s="214"/>
      <c r="B21" s="27" t="s">
        <v>23</v>
      </c>
      <c r="C21" s="157">
        <f>[1]Abstraction!F13</f>
        <v>7095</v>
      </c>
      <c r="D21" s="156">
        <f t="shared" si="0"/>
        <v>12</v>
      </c>
      <c r="E21" s="157">
        <f>[1]Abstraction!G13</f>
        <v>7784</v>
      </c>
      <c r="F21" s="131">
        <f t="shared" si="1"/>
        <v>208</v>
      </c>
      <c r="G21" s="146">
        <f>[1]Abstraction!H13</f>
        <v>14879</v>
      </c>
      <c r="H21" s="46"/>
      <c r="I21" s="111"/>
      <c r="J21" s="34"/>
      <c r="K21" s="116"/>
      <c r="L21" s="38"/>
      <c r="M21" s="116"/>
      <c r="N21" s="42"/>
      <c r="O21" s="130"/>
      <c r="P21" s="131"/>
      <c r="Q21" s="82"/>
      <c r="R21" s="79"/>
      <c r="AB21" s="70"/>
    </row>
    <row r="22" spans="1:28" hidden="1">
      <c r="A22" s="214"/>
      <c r="B22" s="27" t="s">
        <v>24</v>
      </c>
      <c r="C22" s="157">
        <f>[1]Abstraction!F14</f>
        <v>5876</v>
      </c>
      <c r="D22" s="156">
        <f t="shared" si="0"/>
        <v>-1207</v>
      </c>
      <c r="E22" s="157">
        <f>[1]Abstraction!G14</f>
        <v>8396</v>
      </c>
      <c r="F22" s="131">
        <f t="shared" si="1"/>
        <v>820</v>
      </c>
      <c r="G22" s="146">
        <f>[1]Abstraction!H14</f>
        <v>14272</v>
      </c>
      <c r="H22" s="46"/>
      <c r="I22" s="111"/>
      <c r="J22" s="34"/>
      <c r="K22" s="116"/>
      <c r="L22" s="38"/>
      <c r="M22" s="116"/>
      <c r="N22" s="42"/>
      <c r="O22" s="130"/>
      <c r="P22" s="131"/>
      <c r="Q22" s="82"/>
      <c r="R22" s="79"/>
      <c r="AB22" s="70"/>
    </row>
    <row r="23" spans="1:28" hidden="1">
      <c r="A23" s="214"/>
      <c r="B23" s="27" t="s">
        <v>25</v>
      </c>
      <c r="C23" s="157">
        <f>[1]Abstraction!F15</f>
        <v>6464</v>
      </c>
      <c r="D23" s="156">
        <f t="shared" si="0"/>
        <v>-619</v>
      </c>
      <c r="E23" s="157">
        <f>[1]Abstraction!G15</f>
        <v>8039</v>
      </c>
      <c r="F23" s="131">
        <f t="shared" si="1"/>
        <v>463</v>
      </c>
      <c r="G23" s="146">
        <f>[1]Abstraction!H15</f>
        <v>14503</v>
      </c>
      <c r="H23" s="46"/>
      <c r="I23" s="111"/>
      <c r="J23" s="34"/>
      <c r="K23" s="116"/>
      <c r="L23" s="38"/>
      <c r="M23" s="116"/>
      <c r="N23" s="42"/>
      <c r="O23" s="130"/>
      <c r="P23" s="131"/>
      <c r="Q23" s="82"/>
      <c r="R23" s="79"/>
      <c r="AB23" s="70"/>
    </row>
    <row r="24" spans="1:28" hidden="1">
      <c r="A24" s="214"/>
      <c r="B24" s="27" t="s">
        <v>26</v>
      </c>
      <c r="C24" s="157">
        <f>[1]Abstraction!F16</f>
        <v>7382</v>
      </c>
      <c r="D24" s="156">
        <f t="shared" si="0"/>
        <v>299</v>
      </c>
      <c r="E24" s="157">
        <f>[1]Abstraction!G16</f>
        <v>7868</v>
      </c>
      <c r="F24" s="131">
        <f t="shared" si="1"/>
        <v>292</v>
      </c>
      <c r="G24" s="146">
        <f>[1]Abstraction!H16</f>
        <v>15250</v>
      </c>
      <c r="H24" s="46"/>
      <c r="I24" s="111"/>
      <c r="J24" s="34"/>
      <c r="K24" s="116"/>
      <c r="L24" s="38"/>
      <c r="M24" s="116"/>
      <c r="N24" s="42"/>
      <c r="O24" s="130"/>
      <c r="P24" s="131"/>
      <c r="Q24" s="82"/>
      <c r="R24" s="79"/>
      <c r="AB24" s="70"/>
    </row>
    <row r="25" spans="1:28" hidden="1">
      <c r="A25" s="214"/>
      <c r="B25" s="27" t="s">
        <v>27</v>
      </c>
      <c r="C25" s="157">
        <f>[1]Abstraction!F17</f>
        <v>5120</v>
      </c>
      <c r="D25" s="156">
        <f t="shared" si="0"/>
        <v>-1963</v>
      </c>
      <c r="E25" s="157">
        <f>[1]Abstraction!G17</f>
        <v>5429</v>
      </c>
      <c r="F25" s="131">
        <f t="shared" si="1"/>
        <v>-2147</v>
      </c>
      <c r="G25" s="146">
        <f>[1]Abstraction!H17</f>
        <v>10549</v>
      </c>
      <c r="H25" s="46"/>
      <c r="I25" s="111"/>
      <c r="J25" s="34"/>
      <c r="K25" s="116"/>
      <c r="L25" s="38"/>
      <c r="M25" s="116"/>
      <c r="N25" s="42"/>
      <c r="O25" s="130"/>
      <c r="P25" s="131"/>
      <c r="Q25" s="82"/>
      <c r="R25" s="79"/>
      <c r="AB25" s="70"/>
    </row>
    <row r="26" spans="1:28" hidden="1">
      <c r="A26" s="214"/>
      <c r="B26" s="27" t="s">
        <v>28</v>
      </c>
      <c r="C26" s="157">
        <f>[1]Abstraction!F18</f>
        <v>4800</v>
      </c>
      <c r="D26" s="156">
        <f t="shared" si="0"/>
        <v>-2283</v>
      </c>
      <c r="E26" s="157">
        <f>[1]Abstraction!G18</f>
        <v>6534</v>
      </c>
      <c r="F26" s="131">
        <f t="shared" si="1"/>
        <v>-1042</v>
      </c>
      <c r="G26" s="146">
        <f>[1]Abstraction!H18</f>
        <v>11334</v>
      </c>
      <c r="H26" s="46"/>
      <c r="I26" s="111"/>
      <c r="J26" s="34"/>
      <c r="K26" s="116"/>
      <c r="L26" s="38"/>
      <c r="M26" s="116"/>
      <c r="N26" s="42"/>
      <c r="O26" s="130"/>
      <c r="P26" s="131"/>
      <c r="Q26" s="82"/>
      <c r="R26" s="79"/>
      <c r="AB26" s="70"/>
    </row>
    <row r="27" spans="1:28" hidden="1">
      <c r="A27" s="214"/>
      <c r="B27" s="27" t="s">
        <v>29</v>
      </c>
      <c r="C27" s="157">
        <f>[1]Abstraction!F19</f>
        <v>1217</v>
      </c>
      <c r="D27" s="156">
        <f t="shared" si="0"/>
        <v>-5866</v>
      </c>
      <c r="E27" s="157">
        <f>[1]Abstraction!G19</f>
        <v>4413</v>
      </c>
      <c r="F27" s="131">
        <f t="shared" si="1"/>
        <v>-3163</v>
      </c>
      <c r="G27" s="146">
        <f>[1]Abstraction!H19</f>
        <v>5630</v>
      </c>
      <c r="H27" s="46"/>
      <c r="I27" s="111"/>
      <c r="J27" s="34"/>
      <c r="K27" s="116"/>
      <c r="L27" s="38"/>
      <c r="M27" s="116"/>
      <c r="N27" s="42"/>
      <c r="O27" s="130"/>
      <c r="P27" s="131"/>
      <c r="Q27" s="82"/>
      <c r="R27" s="79"/>
      <c r="AB27" s="70"/>
    </row>
    <row r="28" spans="1:28" hidden="1">
      <c r="A28" s="214"/>
      <c r="B28" s="27" t="s">
        <v>30</v>
      </c>
      <c r="C28" s="157">
        <f>[1]Abstraction!F20</f>
        <v>1935</v>
      </c>
      <c r="D28" s="156">
        <f t="shared" si="0"/>
        <v>-5148</v>
      </c>
      <c r="E28" s="157">
        <f>[1]Abstraction!G20</f>
        <v>4896</v>
      </c>
      <c r="F28" s="131">
        <f t="shared" si="1"/>
        <v>-2680</v>
      </c>
      <c r="G28" s="146">
        <f>[1]Abstraction!H20</f>
        <v>6831</v>
      </c>
      <c r="H28" s="46"/>
      <c r="I28" s="111"/>
      <c r="J28" s="34"/>
      <c r="K28" s="116"/>
      <c r="L28" s="38"/>
      <c r="M28" s="116"/>
      <c r="N28" s="42"/>
      <c r="O28" s="130"/>
      <c r="P28" s="131"/>
      <c r="Q28" s="82"/>
      <c r="R28" s="79"/>
      <c r="AB28" s="70"/>
    </row>
    <row r="29" spans="1:28" hidden="1">
      <c r="A29" s="217"/>
      <c r="B29" s="30" t="s">
        <v>31</v>
      </c>
      <c r="C29" s="163">
        <f>[1]Abstraction!F21</f>
        <v>2224</v>
      </c>
      <c r="D29" s="164">
        <f t="shared" si="0"/>
        <v>-4859</v>
      </c>
      <c r="E29" s="163">
        <f>[1]Abstraction!G21</f>
        <v>3726</v>
      </c>
      <c r="F29" s="133">
        <f t="shared" si="1"/>
        <v>-3850</v>
      </c>
      <c r="G29" s="147">
        <f>[1]Abstraction!H21</f>
        <v>5950</v>
      </c>
      <c r="H29" s="47"/>
      <c r="I29" s="113"/>
      <c r="J29" s="35"/>
      <c r="K29" s="119"/>
      <c r="L29" s="45"/>
      <c r="M29" s="119"/>
      <c r="N29" s="43"/>
      <c r="O29" s="132"/>
      <c r="P29" s="133"/>
      <c r="Q29" s="83"/>
      <c r="R29" s="80"/>
      <c r="S29" s="25"/>
      <c r="T29" s="8"/>
      <c r="U29" s="9"/>
      <c r="V29" s="9"/>
      <c r="W29" s="9"/>
      <c r="X29" s="9"/>
      <c r="Y29" s="9"/>
      <c r="Z29" s="9"/>
      <c r="AA29" s="9"/>
      <c r="AB29" s="72"/>
    </row>
    <row r="30" spans="1:28">
      <c r="A30" s="218">
        <v>2020</v>
      </c>
      <c r="B30" s="61" t="s">
        <v>20</v>
      </c>
      <c r="C30" s="165">
        <f>[1]Abstraction!F22</f>
        <v>6941</v>
      </c>
      <c r="D30" s="166">
        <f t="shared" si="0"/>
        <v>-142</v>
      </c>
      <c r="E30" s="165">
        <f>[1]Abstraction!G22</f>
        <v>7130</v>
      </c>
      <c r="F30" s="135">
        <f t="shared" si="1"/>
        <v>-446</v>
      </c>
      <c r="G30" s="148">
        <f>[1]Abstraction!H22</f>
        <v>14071</v>
      </c>
      <c r="H30" s="93" t="str">
        <f t="shared" ref="H30:H53" si="2">IF(Q30&gt;0,G30/(Q30*1000),"")</f>
        <v/>
      </c>
      <c r="I30" s="110">
        <f>'[2]2020 Daily Effluent'!$B$34</f>
        <v>9257</v>
      </c>
      <c r="J30" s="94" t="str">
        <f t="shared" ref="J30:J53" si="3">IF(Q30&gt;0,I30/(Q30*1000),"")</f>
        <v/>
      </c>
      <c r="K30" s="120">
        <v>1348007.629</v>
      </c>
      <c r="L30" s="95" t="str">
        <f t="shared" ref="L30:L53" si="4">IF(Q30&gt;0,K30/(Q30*1000),"")</f>
        <v/>
      </c>
      <c r="M30" s="123">
        <v>154493.4</v>
      </c>
      <c r="N30" s="64" t="str">
        <f t="shared" ref="N30:N53" si="5">IF(Q30&gt;0,M30/(Q30*1000),"")</f>
        <v/>
      </c>
      <c r="O30" s="136"/>
      <c r="P30" s="137">
        <f>SUM(Q30-O30)</f>
        <v>0</v>
      </c>
      <c r="Q30" s="107"/>
      <c r="R30" s="3"/>
      <c r="S30" s="73"/>
      <c r="T30" s="6"/>
      <c r="U30" s="7"/>
      <c r="V30" s="7"/>
      <c r="W30" s="7"/>
      <c r="X30" s="7"/>
      <c r="Y30" s="7"/>
      <c r="Z30" s="7"/>
      <c r="AA30" s="7"/>
      <c r="AB30" s="74"/>
    </row>
    <row r="31" spans="1:28">
      <c r="A31" s="219"/>
      <c r="B31" s="27" t="s">
        <v>21</v>
      </c>
      <c r="C31" s="157">
        <f>[1]Abstraction!F23</f>
        <v>1915</v>
      </c>
      <c r="D31" s="156">
        <f t="shared" si="0"/>
        <v>-5168</v>
      </c>
      <c r="E31" s="157">
        <f>[1]Abstraction!G23</f>
        <v>2955</v>
      </c>
      <c r="F31" s="131">
        <f t="shared" si="1"/>
        <v>-4621</v>
      </c>
      <c r="G31" s="146">
        <f>[1]Abstraction!H23</f>
        <v>4870</v>
      </c>
      <c r="H31" s="92" t="str">
        <f t="shared" si="2"/>
        <v/>
      </c>
      <c r="I31" s="108">
        <f>'[2]2020 Daily Effluent'!$C$34</f>
        <v>9814</v>
      </c>
      <c r="J31" s="86" t="str">
        <f t="shared" si="3"/>
        <v/>
      </c>
      <c r="K31" s="121">
        <v>1288975.615</v>
      </c>
      <c r="L31" s="63" t="str">
        <f t="shared" si="4"/>
        <v/>
      </c>
      <c r="M31" s="124">
        <v>150294.29999999999</v>
      </c>
      <c r="N31" s="65" t="str">
        <f t="shared" si="5"/>
        <v/>
      </c>
      <c r="O31" s="138"/>
      <c r="P31" s="139">
        <f t="shared" ref="P31:P47" si="6">SUM(Q31-O31)</f>
        <v>0</v>
      </c>
      <c r="Q31" s="107"/>
      <c r="R31" s="3"/>
      <c r="S31" s="69"/>
      <c r="AB31" s="70"/>
    </row>
    <row r="32" spans="1:28">
      <c r="A32" s="219"/>
      <c r="B32" s="27" t="s">
        <v>22</v>
      </c>
      <c r="C32" s="157">
        <f>[1]Abstraction!F24</f>
        <v>3355</v>
      </c>
      <c r="D32" s="156">
        <f t="shared" si="0"/>
        <v>-3728</v>
      </c>
      <c r="E32" s="157">
        <f>[1]Abstraction!G24</f>
        <v>4257</v>
      </c>
      <c r="F32" s="131">
        <f t="shared" si="1"/>
        <v>-3319</v>
      </c>
      <c r="G32" s="146">
        <f>[1]Abstraction!H24</f>
        <v>7612</v>
      </c>
      <c r="H32" s="92" t="str">
        <f t="shared" si="2"/>
        <v/>
      </c>
      <c r="I32" s="108">
        <f>'[2]2020 Daily Effluent'!$D$34</f>
        <v>8594</v>
      </c>
      <c r="J32" s="86" t="str">
        <f t="shared" si="3"/>
        <v/>
      </c>
      <c r="K32" s="121">
        <v>1200217.9820000001</v>
      </c>
      <c r="L32" s="63" t="str">
        <f t="shared" si="4"/>
        <v/>
      </c>
      <c r="M32" s="124">
        <v>138809.4</v>
      </c>
      <c r="N32" s="65" t="str">
        <f t="shared" si="5"/>
        <v/>
      </c>
      <c r="O32" s="138"/>
      <c r="P32" s="139">
        <f t="shared" si="6"/>
        <v>0</v>
      </c>
      <c r="Q32" s="107"/>
      <c r="R32" s="3"/>
      <c r="S32" s="69"/>
      <c r="AB32" s="70"/>
    </row>
    <row r="33" spans="1:28">
      <c r="A33" s="219"/>
      <c r="B33" s="27" t="s">
        <v>23</v>
      </c>
      <c r="C33" s="157">
        <f>[1]Abstraction!F25</f>
        <v>3245</v>
      </c>
      <c r="D33" s="156">
        <f t="shared" si="0"/>
        <v>-3838</v>
      </c>
      <c r="E33" s="157">
        <f>[1]Abstraction!G25</f>
        <v>3164</v>
      </c>
      <c r="F33" s="131">
        <f t="shared" si="1"/>
        <v>-4412</v>
      </c>
      <c r="G33" s="146">
        <f>[1]Abstraction!H25</f>
        <v>6409</v>
      </c>
      <c r="H33" s="92" t="str">
        <f t="shared" si="2"/>
        <v/>
      </c>
      <c r="I33" s="108">
        <f>'[2]2020 Daily Effluent'!$E$34</f>
        <v>4701</v>
      </c>
      <c r="J33" s="86" t="str">
        <f t="shared" si="3"/>
        <v/>
      </c>
      <c r="K33" s="121">
        <v>606872.12699999998</v>
      </c>
      <c r="L33" s="63" t="str">
        <f t="shared" si="4"/>
        <v/>
      </c>
      <c r="M33" s="124">
        <v>67268.899999999994</v>
      </c>
      <c r="N33" s="65" t="str">
        <f t="shared" si="5"/>
        <v/>
      </c>
      <c r="O33" s="138"/>
      <c r="P33" s="139">
        <f t="shared" si="6"/>
        <v>0</v>
      </c>
      <c r="Q33" s="107"/>
      <c r="R33" s="3"/>
      <c r="S33" s="69"/>
      <c r="AB33" s="70"/>
    </row>
    <row r="34" spans="1:28">
      <c r="A34" s="219"/>
      <c r="B34" s="27" t="s">
        <v>24</v>
      </c>
      <c r="C34" s="157">
        <f>[1]Abstraction!F26</f>
        <v>7435</v>
      </c>
      <c r="D34" s="156">
        <f t="shared" si="0"/>
        <v>352</v>
      </c>
      <c r="E34" s="157">
        <f>[1]Abstraction!G26</f>
        <v>1949</v>
      </c>
      <c r="F34" s="131">
        <f t="shared" si="1"/>
        <v>-5627</v>
      </c>
      <c r="G34" s="146">
        <f>[1]Abstraction!H26</f>
        <v>9384</v>
      </c>
      <c r="H34" s="92" t="str">
        <f t="shared" si="2"/>
        <v/>
      </c>
      <c r="I34" s="108">
        <f>'[2]2020 Daily Effluent'!$F$34</f>
        <v>6171</v>
      </c>
      <c r="J34" s="86" t="str">
        <f t="shared" si="3"/>
        <v/>
      </c>
      <c r="K34" s="121">
        <v>991351.90724544798</v>
      </c>
      <c r="L34" s="63" t="str">
        <f t="shared" si="4"/>
        <v/>
      </c>
      <c r="M34" s="124">
        <v>81274.5</v>
      </c>
      <c r="N34" s="65" t="str">
        <f t="shared" si="5"/>
        <v/>
      </c>
      <c r="O34" s="138"/>
      <c r="P34" s="139">
        <f t="shared" si="6"/>
        <v>0</v>
      </c>
      <c r="Q34" s="107"/>
      <c r="R34" s="3"/>
      <c r="S34" s="69"/>
      <c r="AB34" s="70"/>
    </row>
    <row r="35" spans="1:28">
      <c r="A35" s="219"/>
      <c r="B35" s="27" t="s">
        <v>25</v>
      </c>
      <c r="C35" s="157">
        <f>[1]Abstraction!F27</f>
        <v>11317</v>
      </c>
      <c r="D35" s="156">
        <f t="shared" si="0"/>
        <v>4234</v>
      </c>
      <c r="E35" s="157">
        <f>[1]Abstraction!G27</f>
        <v>6164</v>
      </c>
      <c r="F35" s="131">
        <f t="shared" si="1"/>
        <v>-1412</v>
      </c>
      <c r="G35" s="146">
        <f>[1]Abstraction!H27</f>
        <v>17481</v>
      </c>
      <c r="H35" s="92" t="str">
        <f t="shared" si="2"/>
        <v/>
      </c>
      <c r="I35" s="108">
        <f>'[2]2020 Daily Effluent'!$G$34</f>
        <v>13182</v>
      </c>
      <c r="J35" s="86" t="str">
        <f t="shared" si="3"/>
        <v/>
      </c>
      <c r="K35" s="121">
        <v>971498.39775455196</v>
      </c>
      <c r="L35" s="63" t="str">
        <f t="shared" si="4"/>
        <v/>
      </c>
      <c r="M35" s="124">
        <v>139579.79999999999</v>
      </c>
      <c r="N35" s="65" t="str">
        <f t="shared" si="5"/>
        <v/>
      </c>
      <c r="O35" s="138"/>
      <c r="P35" s="139">
        <f t="shared" si="6"/>
        <v>0</v>
      </c>
      <c r="Q35" s="107"/>
      <c r="R35" s="3"/>
      <c r="S35" s="69"/>
      <c r="AB35" s="70"/>
    </row>
    <row r="36" spans="1:28">
      <c r="A36" s="219"/>
      <c r="B36" s="27" t="s">
        <v>26</v>
      </c>
      <c r="C36" s="157">
        <f>[1]Abstraction!F28</f>
        <v>7624</v>
      </c>
      <c r="D36" s="156">
        <f t="shared" si="0"/>
        <v>541</v>
      </c>
      <c r="E36" s="157">
        <f>[1]Abstraction!G28</f>
        <v>6605</v>
      </c>
      <c r="F36" s="131">
        <f t="shared" si="1"/>
        <v>-971</v>
      </c>
      <c r="G36" s="146">
        <f>[1]Abstraction!H28</f>
        <v>14229</v>
      </c>
      <c r="H36" s="92">
        <f t="shared" si="2"/>
        <v>3.5634861006761838E-2</v>
      </c>
      <c r="I36" s="108">
        <f>'[2]2020 Daily Effluent'!$H$34</f>
        <v>13765</v>
      </c>
      <c r="J36" s="86">
        <f t="shared" si="3"/>
        <v>3.4472827448034066E-2</v>
      </c>
      <c r="K36" s="121">
        <v>1372893.4820000001</v>
      </c>
      <c r="L36" s="63">
        <f t="shared" si="4"/>
        <v>3.4382506436263469</v>
      </c>
      <c r="M36" s="124">
        <v>159042.29999999999</v>
      </c>
      <c r="N36" s="65">
        <f t="shared" si="5"/>
        <v>0.39830277986476337</v>
      </c>
      <c r="O36" s="138">
        <v>272</v>
      </c>
      <c r="P36" s="139">
        <f t="shared" si="6"/>
        <v>127.29999999999995</v>
      </c>
      <c r="Q36" s="107">
        <v>399.29999999999995</v>
      </c>
      <c r="R36" s="3"/>
      <c r="S36" s="69"/>
      <c r="AB36" s="70"/>
    </row>
    <row r="37" spans="1:28">
      <c r="A37" s="219"/>
      <c r="B37" s="27" t="s">
        <v>27</v>
      </c>
      <c r="C37" s="157">
        <f>[1]Abstraction!F29</f>
        <v>6941</v>
      </c>
      <c r="D37" s="156">
        <f t="shared" si="0"/>
        <v>-142</v>
      </c>
      <c r="E37" s="157">
        <f>[1]Abstraction!G29</f>
        <v>4588</v>
      </c>
      <c r="F37" s="131">
        <f t="shared" si="1"/>
        <v>-2988</v>
      </c>
      <c r="G37" s="146">
        <f>[1]Abstraction!H29</f>
        <v>11529</v>
      </c>
      <c r="H37" s="92">
        <f t="shared" si="2"/>
        <v>5.0945647370746798E-2</v>
      </c>
      <c r="I37" s="108">
        <f>'[2]2020 Daily Effluent'!$I$34</f>
        <v>9205</v>
      </c>
      <c r="J37" s="86">
        <f t="shared" si="3"/>
        <v>4.0676093680954484E-2</v>
      </c>
      <c r="K37" s="121">
        <v>969717.68200000003</v>
      </c>
      <c r="L37" s="63">
        <f t="shared" si="4"/>
        <v>4.2850980203269993</v>
      </c>
      <c r="M37" s="124">
        <v>113239.4</v>
      </c>
      <c r="N37" s="65">
        <f t="shared" si="5"/>
        <v>0.50039505081749891</v>
      </c>
      <c r="O37" s="138">
        <v>160</v>
      </c>
      <c r="P37" s="139">
        <f t="shared" si="6"/>
        <v>66.300000000000011</v>
      </c>
      <c r="Q37" s="107">
        <v>226.3</v>
      </c>
      <c r="R37" s="3"/>
      <c r="S37" s="69"/>
      <c r="AB37" s="70"/>
    </row>
    <row r="38" spans="1:28">
      <c r="A38" s="219"/>
      <c r="B38" s="27" t="s">
        <v>28</v>
      </c>
      <c r="C38" s="157">
        <f>[1]Abstraction!F30</f>
        <v>12405</v>
      </c>
      <c r="D38" s="156">
        <f t="shared" si="0"/>
        <v>5322</v>
      </c>
      <c r="E38" s="157">
        <f>[1]Abstraction!G30</f>
        <v>5538</v>
      </c>
      <c r="F38" s="131">
        <f t="shared" si="1"/>
        <v>-2038</v>
      </c>
      <c r="G38" s="146">
        <f>[1]Abstraction!H30</f>
        <v>17943</v>
      </c>
      <c r="H38" s="92">
        <f t="shared" si="2"/>
        <v>3.6008428657435282E-2</v>
      </c>
      <c r="I38" s="108">
        <f>'[2]2020 Daily Effluent'!$J$34</f>
        <v>14969</v>
      </c>
      <c r="J38" s="86">
        <f t="shared" si="3"/>
        <v>3.0040136463977525E-2</v>
      </c>
      <c r="K38" s="121">
        <v>1391332.422</v>
      </c>
      <c r="L38" s="63">
        <f t="shared" si="4"/>
        <v>2.792158181818182</v>
      </c>
      <c r="M38" s="124">
        <v>158397.6</v>
      </c>
      <c r="N38" s="65">
        <f t="shared" si="5"/>
        <v>0.31787597832630948</v>
      </c>
      <c r="O38" s="138">
        <v>356</v>
      </c>
      <c r="P38" s="139">
        <f t="shared" si="6"/>
        <v>142.30000000000001</v>
      </c>
      <c r="Q38" s="107">
        <v>498.3</v>
      </c>
      <c r="R38" s="3"/>
      <c r="S38" s="69"/>
      <c r="AB38" s="70"/>
    </row>
    <row r="39" spans="1:28">
      <c r="A39" s="219"/>
      <c r="B39" s="27" t="s">
        <v>29</v>
      </c>
      <c r="C39" s="157">
        <f>[1]Abstraction!F31</f>
        <v>6739</v>
      </c>
      <c r="D39" s="156">
        <f t="shared" si="0"/>
        <v>-344</v>
      </c>
      <c r="E39" s="157">
        <f>[1]Abstraction!G31</f>
        <v>7462</v>
      </c>
      <c r="F39" s="131">
        <f t="shared" si="1"/>
        <v>-114</v>
      </c>
      <c r="G39" s="146">
        <f>[1]Abstraction!H31</f>
        <v>14201</v>
      </c>
      <c r="H39" s="92">
        <f t="shared" si="2"/>
        <v>3.5924614217050344E-2</v>
      </c>
      <c r="I39" s="108">
        <f>'[2]2020 Daily Effluent'!$K$34</f>
        <v>15063</v>
      </c>
      <c r="J39" s="86">
        <f t="shared" si="3"/>
        <v>3.8105236529218316E-2</v>
      </c>
      <c r="K39" s="121">
        <v>1262265.1569999999</v>
      </c>
      <c r="L39" s="63">
        <f t="shared" si="4"/>
        <v>3.1931827902858587</v>
      </c>
      <c r="M39" s="124">
        <v>155907.1</v>
      </c>
      <c r="N39" s="65">
        <f t="shared" si="5"/>
        <v>0.39440197318492287</v>
      </c>
      <c r="O39" s="138">
        <v>275</v>
      </c>
      <c r="P39" s="139">
        <f t="shared" si="6"/>
        <v>120.30000000000001</v>
      </c>
      <c r="Q39" s="107">
        <v>395.3</v>
      </c>
      <c r="R39" s="3"/>
      <c r="S39" s="69"/>
      <c r="AB39" s="70"/>
    </row>
    <row r="40" spans="1:28">
      <c r="A40" s="219"/>
      <c r="B40" s="27" t="s">
        <v>30</v>
      </c>
      <c r="C40" s="157">
        <f>[1]Abstraction!F32</f>
        <v>7951</v>
      </c>
      <c r="D40" s="156">
        <f t="shared" si="0"/>
        <v>868</v>
      </c>
      <c r="E40" s="157">
        <f>[1]Abstraction!G32</f>
        <v>7308</v>
      </c>
      <c r="F40" s="131">
        <f t="shared" si="1"/>
        <v>-268</v>
      </c>
      <c r="G40" s="146">
        <f>[1]Abstraction!H32</f>
        <v>15259</v>
      </c>
      <c r="H40" s="92">
        <f t="shared" si="2"/>
        <v>2.8741759276699943E-2</v>
      </c>
      <c r="I40" s="108">
        <f>'[2]2020 Daily Effluent'!$L$34</f>
        <v>17458</v>
      </c>
      <c r="J40" s="86">
        <f t="shared" si="3"/>
        <v>3.2883782256545487E-2</v>
      </c>
      <c r="K40" s="121">
        <v>1534846.297</v>
      </c>
      <c r="L40" s="63">
        <f t="shared" si="4"/>
        <v>2.8910271181013374</v>
      </c>
      <c r="M40" s="124">
        <v>167050.20000000001</v>
      </c>
      <c r="N40" s="65">
        <f t="shared" si="5"/>
        <v>0.31465473723865139</v>
      </c>
      <c r="O40" s="138">
        <v>392</v>
      </c>
      <c r="P40" s="139">
        <f t="shared" si="6"/>
        <v>138.89999999999998</v>
      </c>
      <c r="Q40" s="107">
        <v>530.9</v>
      </c>
      <c r="R40" s="3"/>
      <c r="S40" s="69"/>
      <c r="AB40" s="70"/>
    </row>
    <row r="41" spans="1:28">
      <c r="A41" s="220"/>
      <c r="B41" s="30" t="s">
        <v>31</v>
      </c>
      <c r="C41" s="163">
        <f>[1]Abstraction!F33</f>
        <v>6836</v>
      </c>
      <c r="D41" s="164">
        <f t="shared" si="0"/>
        <v>-247</v>
      </c>
      <c r="E41" s="163">
        <f>[1]Abstraction!G33</f>
        <v>4922</v>
      </c>
      <c r="F41" s="133">
        <f t="shared" si="1"/>
        <v>-2654</v>
      </c>
      <c r="G41" s="147">
        <f>[1]Abstraction!H33</f>
        <v>11758</v>
      </c>
      <c r="H41" s="98">
        <f t="shared" si="2"/>
        <v>3.0374580211831568E-2</v>
      </c>
      <c r="I41" s="109">
        <f>'[2]2020 Daily Effluent'!$M$34</f>
        <v>14846</v>
      </c>
      <c r="J41" s="100">
        <f t="shared" si="3"/>
        <v>3.8351847067941099E-2</v>
      </c>
      <c r="K41" s="122">
        <v>1150941.7409999999</v>
      </c>
      <c r="L41" s="105">
        <f t="shared" si="4"/>
        <v>2.9732413872384393</v>
      </c>
      <c r="M41" s="125">
        <v>131462.20000000001</v>
      </c>
      <c r="N41" s="99">
        <f t="shared" si="5"/>
        <v>0.33960785326788945</v>
      </c>
      <c r="O41" s="140">
        <v>297</v>
      </c>
      <c r="P41" s="141">
        <f t="shared" si="6"/>
        <v>90.100000000000023</v>
      </c>
      <c r="Q41" s="183">
        <v>387.1</v>
      </c>
      <c r="R41" s="3"/>
      <c r="S41" s="71"/>
      <c r="T41" s="8"/>
      <c r="U41" s="9"/>
      <c r="V41" s="9"/>
      <c r="W41" s="9"/>
      <c r="X41" s="9"/>
      <c r="Y41" s="9"/>
      <c r="Z41" s="9"/>
      <c r="AA41" s="9"/>
      <c r="AB41" s="72"/>
    </row>
    <row r="42" spans="1:28">
      <c r="A42" s="218">
        <v>2021</v>
      </c>
      <c r="B42" s="61" t="s">
        <v>20</v>
      </c>
      <c r="C42" s="165">
        <f>[1]Abstraction!F34</f>
        <v>4939</v>
      </c>
      <c r="D42" s="166">
        <f t="shared" si="0"/>
        <v>-2144</v>
      </c>
      <c r="E42" s="165">
        <f>[1]Abstraction!G34</f>
        <v>4777</v>
      </c>
      <c r="F42" s="135">
        <f t="shared" si="1"/>
        <v>-2799</v>
      </c>
      <c r="G42" s="149">
        <f>[1]Abstraction!H34</f>
        <v>9716</v>
      </c>
      <c r="H42" s="96">
        <f t="shared" si="2"/>
        <v>2.3807890222984563E-2</v>
      </c>
      <c r="I42" s="110">
        <f>'[2]2021 Daily Effluent'!$B$34</f>
        <v>17115</v>
      </c>
      <c r="J42" s="91">
        <f t="shared" si="3"/>
        <v>4.1938250428816465E-2</v>
      </c>
      <c r="K42" s="120">
        <v>1340627</v>
      </c>
      <c r="L42" s="101">
        <f t="shared" si="4"/>
        <v>3.2850453320264643</v>
      </c>
      <c r="M42" s="126">
        <v>162264</v>
      </c>
      <c r="N42" s="64">
        <f t="shared" si="5"/>
        <v>0.3976084293065425</v>
      </c>
      <c r="O42" s="142">
        <v>325</v>
      </c>
      <c r="P42" s="143">
        <f t="shared" si="6"/>
        <v>83.100000000000023</v>
      </c>
      <c r="Q42" s="177">
        <v>408.1</v>
      </c>
      <c r="R42" s="180"/>
      <c r="S42" s="24"/>
      <c r="T42" s="6"/>
      <c r="U42" s="7"/>
      <c r="V42" s="7"/>
      <c r="W42" s="7"/>
      <c r="X42" s="7"/>
      <c r="Y42" s="7"/>
      <c r="Z42" s="7"/>
      <c r="AA42" s="7"/>
      <c r="AB42" s="74"/>
    </row>
    <row r="43" spans="1:28">
      <c r="A43" s="219"/>
      <c r="B43" s="27" t="s">
        <v>21</v>
      </c>
      <c r="C43" s="157">
        <f>[1]Abstraction!F35</f>
        <v>10008</v>
      </c>
      <c r="D43" s="156">
        <f t="shared" si="0"/>
        <v>2925</v>
      </c>
      <c r="E43" s="157">
        <f>[1]Abstraction!G35</f>
        <v>4034</v>
      </c>
      <c r="F43" s="131">
        <f t="shared" si="1"/>
        <v>-3542</v>
      </c>
      <c r="G43" s="150">
        <f>[1]Abstraction!H35</f>
        <v>14042</v>
      </c>
      <c r="H43" s="97">
        <f t="shared" si="2"/>
        <v>3.2686219739292366E-2</v>
      </c>
      <c r="I43" s="108">
        <f>'[2]2021 Daily Effluent'!$C$34</f>
        <v>16449</v>
      </c>
      <c r="J43" s="86">
        <f t="shared" si="3"/>
        <v>3.8289106145251398E-2</v>
      </c>
      <c r="K43" s="121">
        <v>1309653</v>
      </c>
      <c r="L43" s="102">
        <f t="shared" si="4"/>
        <v>3.0485405027932959</v>
      </c>
      <c r="M43" s="127">
        <v>159896</v>
      </c>
      <c r="N43" s="65">
        <f t="shared" si="5"/>
        <v>0.37219739292364989</v>
      </c>
      <c r="O43" s="138">
        <v>324</v>
      </c>
      <c r="P43" s="144">
        <f t="shared" si="6"/>
        <v>105.60000000000002</v>
      </c>
      <c r="Q43" s="178">
        <v>429.6</v>
      </c>
      <c r="R43" s="181"/>
      <c r="AB43" s="70"/>
    </row>
    <row r="44" spans="1:28">
      <c r="A44" s="219"/>
      <c r="B44" s="27" t="s">
        <v>22</v>
      </c>
      <c r="C44" s="157">
        <f>[1]Abstraction!F36</f>
        <v>7652</v>
      </c>
      <c r="D44" s="156">
        <f t="shared" si="0"/>
        <v>569</v>
      </c>
      <c r="E44" s="157">
        <f>[1]Abstraction!G36</f>
        <v>3859</v>
      </c>
      <c r="F44" s="131">
        <f t="shared" si="1"/>
        <v>-3717</v>
      </c>
      <c r="G44" s="150">
        <f>[1]Abstraction!H36</f>
        <v>11511</v>
      </c>
      <c r="H44" s="97">
        <f t="shared" si="2"/>
        <v>2.7219200756680065E-2</v>
      </c>
      <c r="I44" s="108">
        <f>'[2]2021 Daily Effluent'!$D$34</f>
        <v>15447</v>
      </c>
      <c r="J44" s="86">
        <f t="shared" si="3"/>
        <v>3.6526365571056985E-2</v>
      </c>
      <c r="K44" s="121">
        <v>1240645</v>
      </c>
      <c r="L44" s="102">
        <f t="shared" si="4"/>
        <v>2.9336604398202883</v>
      </c>
      <c r="M44" s="127">
        <v>156140</v>
      </c>
      <c r="N44" s="65">
        <f t="shared" si="5"/>
        <v>0.36921257980610073</v>
      </c>
      <c r="O44" s="138">
        <v>242</v>
      </c>
      <c r="P44" s="144">
        <f t="shared" si="6"/>
        <v>180.89999999999998</v>
      </c>
      <c r="Q44" s="178">
        <v>422.9</v>
      </c>
      <c r="R44" s="181"/>
      <c r="AB44" s="70"/>
    </row>
    <row r="45" spans="1:28">
      <c r="A45" s="219"/>
      <c r="B45" s="27" t="s">
        <v>23</v>
      </c>
      <c r="C45" s="157">
        <f>[1]Abstraction!F37</f>
        <v>8725</v>
      </c>
      <c r="D45" s="156">
        <f t="shared" si="0"/>
        <v>1642</v>
      </c>
      <c r="E45" s="157">
        <f>[1]Abstraction!G37</f>
        <v>5268</v>
      </c>
      <c r="F45" s="131">
        <f t="shared" si="1"/>
        <v>-2308</v>
      </c>
      <c r="G45" s="150">
        <f>[1]Abstraction!H37</f>
        <v>13993</v>
      </c>
      <c r="H45" s="97">
        <f t="shared" si="2"/>
        <v>4.6273148148148147E-2</v>
      </c>
      <c r="I45" s="108">
        <f>'[2]2021 Daily Effluent'!$E$34</f>
        <v>14333</v>
      </c>
      <c r="J45" s="86">
        <f t="shared" si="3"/>
        <v>4.7397486772486772E-2</v>
      </c>
      <c r="K45" s="184">
        <v>1102939</v>
      </c>
      <c r="L45" s="102">
        <f t="shared" si="4"/>
        <v>3.6472850529100529</v>
      </c>
      <c r="M45" s="127">
        <v>138064</v>
      </c>
      <c r="N45" s="65">
        <f t="shared" si="5"/>
        <v>0.45656084656084656</v>
      </c>
      <c r="O45" s="138">
        <v>199</v>
      </c>
      <c r="P45" s="144">
        <f t="shared" si="6"/>
        <v>103.39999999999998</v>
      </c>
      <c r="Q45" s="178">
        <v>302.39999999999998</v>
      </c>
      <c r="R45" s="181"/>
      <c r="AB45" s="70"/>
    </row>
    <row r="46" spans="1:28">
      <c r="A46" s="219"/>
      <c r="B46" s="27" t="s">
        <v>24</v>
      </c>
      <c r="C46" s="157">
        <f>[1]Abstraction!F38</f>
        <v>5375</v>
      </c>
      <c r="D46" s="156">
        <f>IF(C46&lt;&gt;"",C46-7083,"")</f>
        <v>-1708</v>
      </c>
      <c r="E46" s="157">
        <f>[1]Abstraction!G38</f>
        <v>6863</v>
      </c>
      <c r="F46" s="131">
        <f t="shared" si="1"/>
        <v>-713</v>
      </c>
      <c r="G46" s="150">
        <f>[1]Abstraction!H38</f>
        <v>12238</v>
      </c>
      <c r="H46" s="97">
        <f t="shared" si="2"/>
        <v>3.3620879120879119E-2</v>
      </c>
      <c r="I46" s="108">
        <f>'[2]2021 Daily Effluent'!$F$34</f>
        <v>16173</v>
      </c>
      <c r="J46" s="86">
        <f t="shared" si="3"/>
        <v>4.4431318681318679E-2</v>
      </c>
      <c r="K46" s="184">
        <v>1126731.2</v>
      </c>
      <c r="L46" s="102">
        <f t="shared" si="4"/>
        <v>3.0954153846153845</v>
      </c>
      <c r="M46" s="127">
        <v>139341</v>
      </c>
      <c r="N46" s="65">
        <f t="shared" si="5"/>
        <v>0.38280494505494506</v>
      </c>
      <c r="O46" s="138">
        <v>235</v>
      </c>
      <c r="P46" s="144">
        <f t="shared" si="6"/>
        <v>129</v>
      </c>
      <c r="Q46" s="178">
        <v>364</v>
      </c>
      <c r="R46" s="181"/>
      <c r="AB46" s="70"/>
    </row>
    <row r="47" spans="1:28">
      <c r="A47" s="219"/>
      <c r="B47" s="27" t="s">
        <v>25</v>
      </c>
      <c r="C47" s="157">
        <f>[1]Abstraction!F39</f>
        <v>9907</v>
      </c>
      <c r="D47" s="156">
        <f t="shared" si="0"/>
        <v>2824</v>
      </c>
      <c r="E47" s="157">
        <f>[1]Abstraction!G39</f>
        <v>7250</v>
      </c>
      <c r="F47" s="131">
        <f t="shared" si="1"/>
        <v>-326</v>
      </c>
      <c r="G47" s="150">
        <f>[1]Abstraction!H39</f>
        <v>17157</v>
      </c>
      <c r="H47" s="97">
        <f t="shared" si="2"/>
        <v>3.7379084967320259E-2</v>
      </c>
      <c r="I47" s="108">
        <f>'[2]2021 Daily Effluent'!$G$34</f>
        <v>18169</v>
      </c>
      <c r="J47" s="86">
        <f t="shared" si="3"/>
        <v>3.9583877995642704E-2</v>
      </c>
      <c r="K47" s="184">
        <v>1254148.1000000001</v>
      </c>
      <c r="L47" s="102">
        <f t="shared" si="4"/>
        <v>2.7323488017429196</v>
      </c>
      <c r="M47" s="175">
        <v>163480</v>
      </c>
      <c r="N47" s="65">
        <f t="shared" si="5"/>
        <v>0.35616557734204796</v>
      </c>
      <c r="O47" s="171">
        <v>307</v>
      </c>
      <c r="P47" s="144">
        <f t="shared" si="6"/>
        <v>152</v>
      </c>
      <c r="Q47" s="178">
        <v>459</v>
      </c>
      <c r="R47" s="181"/>
      <c r="AB47" s="70"/>
    </row>
    <row r="48" spans="1:28">
      <c r="A48" s="219"/>
      <c r="B48" s="27" t="s">
        <v>26</v>
      </c>
      <c r="C48" s="157">
        <f>[1]Abstraction!F40</f>
        <v>8663</v>
      </c>
      <c r="D48" s="156">
        <f t="shared" si="0"/>
        <v>1580</v>
      </c>
      <c r="E48" s="157">
        <f>[1]Abstraction!G40</f>
        <v>6854</v>
      </c>
      <c r="F48" s="131">
        <f t="shared" si="1"/>
        <v>-722</v>
      </c>
      <c r="G48" s="150">
        <f>[1]Abstraction!H40</f>
        <v>15517</v>
      </c>
      <c r="H48" s="97">
        <f t="shared" si="2"/>
        <v>4.0303896103896106E-2</v>
      </c>
      <c r="I48" s="108">
        <f>'[2]2021 Daily Effluent'!$H$34</f>
        <v>18336</v>
      </c>
      <c r="J48" s="86">
        <f t="shared" si="3"/>
        <v>4.7625974025974023E-2</v>
      </c>
      <c r="K48" s="184">
        <v>1141840</v>
      </c>
      <c r="L48" s="102">
        <f t="shared" si="4"/>
        <v>2.9658181818181819</v>
      </c>
      <c r="M48" s="175">
        <v>150758.5</v>
      </c>
      <c r="N48" s="65">
        <f t="shared" si="5"/>
        <v>0.39158051948051947</v>
      </c>
      <c r="O48" s="171">
        <v>261</v>
      </c>
      <c r="P48" s="172">
        <v>124</v>
      </c>
      <c r="Q48" s="178">
        <v>385</v>
      </c>
      <c r="R48" s="181"/>
      <c r="AB48" s="70"/>
    </row>
    <row r="49" spans="1:28">
      <c r="A49" s="219"/>
      <c r="B49" s="27" t="s">
        <v>27</v>
      </c>
      <c r="C49" s="157">
        <f>[1]Abstraction!F41</f>
        <v>9001</v>
      </c>
      <c r="D49" s="156">
        <f t="shared" si="0"/>
        <v>1918</v>
      </c>
      <c r="E49" s="157">
        <f>[1]Abstraction!G41</f>
        <v>6919</v>
      </c>
      <c r="F49" s="131">
        <f t="shared" si="1"/>
        <v>-657</v>
      </c>
      <c r="G49" s="150">
        <f>[1]Abstraction!H41</f>
        <v>15920</v>
      </c>
      <c r="H49" s="97">
        <f t="shared" si="2"/>
        <v>4.8685015290519877E-2</v>
      </c>
      <c r="I49" s="108">
        <f>'[2]2021 Daily Effluent'!$I$34</f>
        <v>14070</v>
      </c>
      <c r="J49" s="86">
        <f t="shared" si="3"/>
        <v>4.3027522935779813E-2</v>
      </c>
      <c r="K49" s="184">
        <v>884129.95</v>
      </c>
      <c r="L49" s="102">
        <f t="shared" si="4"/>
        <v>2.7037613149847095</v>
      </c>
      <c r="M49" s="175">
        <v>128238</v>
      </c>
      <c r="N49" s="65">
        <f t="shared" si="5"/>
        <v>0.39216513761467892</v>
      </c>
      <c r="O49" s="171">
        <v>216</v>
      </c>
      <c r="P49" s="172">
        <v>111</v>
      </c>
      <c r="Q49" s="178">
        <v>327</v>
      </c>
      <c r="R49" s="181"/>
      <c r="AB49" s="70"/>
    </row>
    <row r="50" spans="1:28">
      <c r="A50" s="219"/>
      <c r="B50" s="27" t="s">
        <v>28</v>
      </c>
      <c r="C50" s="157">
        <f>[1]Abstraction!F42</f>
        <v>10624</v>
      </c>
      <c r="D50" s="156">
        <f t="shared" si="0"/>
        <v>3541</v>
      </c>
      <c r="E50" s="157">
        <f>[1]Abstraction!G42</f>
        <v>4449</v>
      </c>
      <c r="F50" s="131">
        <f t="shared" si="1"/>
        <v>-3127</v>
      </c>
      <c r="G50" s="150">
        <f>[1]Abstraction!H42</f>
        <v>15073</v>
      </c>
      <c r="H50" s="97">
        <f t="shared" si="2"/>
        <v>2.9042389210019268E-2</v>
      </c>
      <c r="I50" s="108">
        <f>'[2]2021 Daily Effluent'!$J$34</f>
        <v>18981</v>
      </c>
      <c r="J50" s="86">
        <f t="shared" si="3"/>
        <v>3.6572254335260117E-2</v>
      </c>
      <c r="K50" s="184">
        <v>1340385</v>
      </c>
      <c r="L50" s="102">
        <f t="shared" si="4"/>
        <v>2.5826300578034682</v>
      </c>
      <c r="M50" s="175">
        <v>171310.4</v>
      </c>
      <c r="N50" s="65">
        <f t="shared" si="5"/>
        <v>0.33007784200385354</v>
      </c>
      <c r="O50" s="171">
        <v>322</v>
      </c>
      <c r="P50" s="172">
        <v>197</v>
      </c>
      <c r="Q50" s="178">
        <v>519</v>
      </c>
      <c r="R50" s="181"/>
      <c r="AB50" s="70"/>
    </row>
    <row r="51" spans="1:28">
      <c r="A51" s="219"/>
      <c r="B51" s="27" t="s">
        <v>29</v>
      </c>
      <c r="C51" s="157">
        <f>[1]Abstraction!F43</f>
        <v>12531</v>
      </c>
      <c r="D51" s="156">
        <f t="shared" si="0"/>
        <v>5448</v>
      </c>
      <c r="E51" s="157">
        <f>[1]Abstraction!G43</f>
        <v>7833</v>
      </c>
      <c r="F51" s="131">
        <f t="shared" si="1"/>
        <v>257</v>
      </c>
      <c r="G51" s="150">
        <f>[1]Abstraction!H43</f>
        <v>20364</v>
      </c>
      <c r="H51" s="97">
        <f t="shared" si="2"/>
        <v>4.617687074829932E-2</v>
      </c>
      <c r="I51" s="108">
        <f>'[2]2021 Daily Effluent'!$K$34</f>
        <v>19632</v>
      </c>
      <c r="J51" s="86">
        <f t="shared" si="3"/>
        <v>4.4517006802721089E-2</v>
      </c>
      <c r="K51" s="184">
        <v>1475979</v>
      </c>
      <c r="L51" s="102">
        <f t="shared" si="4"/>
        <v>3.3468911564625849</v>
      </c>
      <c r="M51" s="175">
        <v>180715.4</v>
      </c>
      <c r="N51" s="65">
        <f t="shared" si="5"/>
        <v>0.40978548752834465</v>
      </c>
      <c r="O51" s="171">
        <v>323</v>
      </c>
      <c r="P51" s="172">
        <v>118</v>
      </c>
      <c r="Q51" s="178">
        <v>441</v>
      </c>
      <c r="R51" s="181"/>
      <c r="AB51" s="70"/>
    </row>
    <row r="52" spans="1:28">
      <c r="A52" s="219"/>
      <c r="B52" s="27" t="s">
        <v>30</v>
      </c>
      <c r="C52" s="157">
        <f>[1]Abstraction!F44</f>
        <v>10398</v>
      </c>
      <c r="D52" s="156">
        <f t="shared" si="0"/>
        <v>3315</v>
      </c>
      <c r="E52" s="157">
        <f>[1]Abstraction!G44</f>
        <v>8185</v>
      </c>
      <c r="F52" s="131">
        <f t="shared" si="1"/>
        <v>609</v>
      </c>
      <c r="G52" s="150">
        <f>[1]Abstraction!H44</f>
        <v>18583</v>
      </c>
      <c r="H52" s="97">
        <f t="shared" si="2"/>
        <v>2.5491083676268862E-2</v>
      </c>
      <c r="I52" s="108">
        <f>'[2]2021 Daily Effluent'!$L$34</f>
        <v>19675</v>
      </c>
      <c r="J52" s="86">
        <f t="shared" si="3"/>
        <v>2.6989026063100136E-2</v>
      </c>
      <c r="K52" s="184">
        <v>1743363.8</v>
      </c>
      <c r="L52" s="102">
        <f t="shared" si="4"/>
        <v>2.3914455418381344</v>
      </c>
      <c r="M52" s="175">
        <v>197481.8</v>
      </c>
      <c r="N52" s="65">
        <f t="shared" si="5"/>
        <v>0.2708941015089163</v>
      </c>
      <c r="O52" s="171">
        <v>450</v>
      </c>
      <c r="P52" s="172">
        <v>279</v>
      </c>
      <c r="Q52" s="178">
        <v>729</v>
      </c>
      <c r="R52" s="181"/>
      <c r="AB52" s="70"/>
    </row>
    <row r="53" spans="1:28">
      <c r="A53" s="221"/>
      <c r="B53" s="62" t="s">
        <v>31</v>
      </c>
      <c r="C53" s="167">
        <f>[1]Abstraction!F45</f>
        <v>3544</v>
      </c>
      <c r="D53" s="168">
        <f t="shared" si="0"/>
        <v>-3539</v>
      </c>
      <c r="E53" s="167">
        <f>[1]Abstraction!G45</f>
        <v>5464</v>
      </c>
      <c r="F53" s="169">
        <f t="shared" si="1"/>
        <v>-2112</v>
      </c>
      <c r="G53" s="151">
        <f>[1]Abstraction!H45</f>
        <v>9008</v>
      </c>
      <c r="H53" s="106">
        <f t="shared" si="2"/>
        <v>2.9926910299003323E-2</v>
      </c>
      <c r="I53" s="170">
        <f>'[2]2021 Daily Effluent'!$M$34</f>
        <v>14860</v>
      </c>
      <c r="J53" s="104">
        <f t="shared" si="3"/>
        <v>4.93687707641196E-2</v>
      </c>
      <c r="K53" s="184">
        <v>1230999.6000000001</v>
      </c>
      <c r="L53" s="103">
        <f t="shared" si="4"/>
        <v>4.0896996677740871</v>
      </c>
      <c r="M53" s="176">
        <v>146676.20000000001</v>
      </c>
      <c r="N53" s="65">
        <f t="shared" si="5"/>
        <v>0.48729634551495021</v>
      </c>
      <c r="O53" s="173">
        <v>222</v>
      </c>
      <c r="P53" s="174">
        <v>75</v>
      </c>
      <c r="Q53" s="179">
        <v>301</v>
      </c>
      <c r="R53" s="182"/>
      <c r="S53" s="85"/>
      <c r="T53" s="75"/>
      <c r="U53" s="76"/>
      <c r="V53" s="76"/>
      <c r="W53" s="76"/>
      <c r="X53" s="76"/>
      <c r="Y53" s="76"/>
      <c r="Z53" s="76"/>
      <c r="AA53" s="76"/>
      <c r="AB53" s="77"/>
    </row>
    <row r="54" spans="1:28">
      <c r="A54" s="218">
        <v>2022</v>
      </c>
      <c r="B54" s="61" t="s">
        <v>20</v>
      </c>
      <c r="C54" s="165">
        <f>[1]Abstraction!F46</f>
        <v>0</v>
      </c>
      <c r="D54" s="166">
        <f t="shared" ref="D54:D57" si="7">IF(C54&lt;&gt;"",C54-7083,"")</f>
        <v>-7083</v>
      </c>
      <c r="E54" s="165">
        <f>[1]Abstraction!G46</f>
        <v>0</v>
      </c>
      <c r="F54" s="135">
        <f t="shared" ref="F54:F65" si="8">IF(E54&lt;&gt;"",E54-7576,"")</f>
        <v>-7576</v>
      </c>
      <c r="G54" s="149">
        <f>[1]Abstraction!H46</f>
        <v>0</v>
      </c>
      <c r="H54" s="96" t="str">
        <f t="shared" ref="H54:H65" si="9">IF(Q54&gt;0,G54/(Q54*1000),"")</f>
        <v/>
      </c>
    </row>
    <row r="55" spans="1:28">
      <c r="A55" s="219"/>
      <c r="B55" s="27" t="s">
        <v>21</v>
      </c>
      <c r="C55" s="157">
        <f>[1]Abstraction!F47</f>
        <v>0</v>
      </c>
      <c r="D55" s="156">
        <f t="shared" si="7"/>
        <v>-7083</v>
      </c>
      <c r="E55" s="157">
        <f>[1]Abstraction!G47</f>
        <v>0</v>
      </c>
      <c r="F55" s="131">
        <f t="shared" si="8"/>
        <v>-7576</v>
      </c>
      <c r="G55" s="150">
        <f>[1]Abstraction!H47</f>
        <v>0</v>
      </c>
      <c r="H55" s="97" t="str">
        <f t="shared" si="9"/>
        <v/>
      </c>
    </row>
    <row r="56" spans="1:28">
      <c r="A56" s="219"/>
      <c r="B56" s="27" t="s">
        <v>22</v>
      </c>
      <c r="C56" s="157">
        <f>[1]Abstraction!F48</f>
        <v>0</v>
      </c>
      <c r="D56" s="156">
        <f t="shared" si="7"/>
        <v>-7083</v>
      </c>
      <c r="E56" s="157">
        <f>[1]Abstraction!G48</f>
        <v>0</v>
      </c>
      <c r="F56" s="131">
        <f t="shared" si="8"/>
        <v>-7576</v>
      </c>
      <c r="G56" s="150">
        <f>[1]Abstraction!H48</f>
        <v>0</v>
      </c>
      <c r="H56" s="97" t="str">
        <f t="shared" si="9"/>
        <v/>
      </c>
    </row>
    <row r="57" spans="1:28">
      <c r="A57" s="219"/>
      <c r="B57" s="27" t="s">
        <v>23</v>
      </c>
      <c r="C57" s="157">
        <f>[1]Abstraction!F49</f>
        <v>0</v>
      </c>
      <c r="D57" s="156">
        <f t="shared" si="7"/>
        <v>-7083</v>
      </c>
      <c r="E57" s="157">
        <f>[1]Abstraction!G49</f>
        <v>0</v>
      </c>
      <c r="F57" s="131">
        <f t="shared" si="8"/>
        <v>-7576</v>
      </c>
      <c r="G57" s="150">
        <f>[1]Abstraction!H49</f>
        <v>0</v>
      </c>
      <c r="H57" s="97" t="str">
        <f t="shared" si="9"/>
        <v/>
      </c>
    </row>
    <row r="58" spans="1:28">
      <c r="A58" s="219"/>
      <c r="B58" s="27" t="s">
        <v>24</v>
      </c>
      <c r="C58" s="157">
        <f>[1]Abstraction!F50</f>
        <v>0</v>
      </c>
      <c r="D58" s="156">
        <f>IF(C58&lt;&gt;"",C58-7083,"")</f>
        <v>-7083</v>
      </c>
      <c r="E58" s="157">
        <f>[1]Abstraction!G50</f>
        <v>0</v>
      </c>
      <c r="F58" s="131">
        <f t="shared" si="8"/>
        <v>-7576</v>
      </c>
      <c r="G58" s="150">
        <f>[1]Abstraction!H50</f>
        <v>0</v>
      </c>
      <c r="H58" s="97" t="str">
        <f t="shared" si="9"/>
        <v/>
      </c>
    </row>
    <row r="59" spans="1:28">
      <c r="A59" s="219"/>
      <c r="B59" s="27" t="s">
        <v>25</v>
      </c>
      <c r="C59" s="157">
        <f>[1]Abstraction!F51</f>
        <v>0</v>
      </c>
      <c r="D59" s="156">
        <f t="shared" ref="D59:D65" si="10">IF(C59&lt;&gt;"",C59-7083,"")</f>
        <v>-7083</v>
      </c>
      <c r="E59" s="157">
        <f>[1]Abstraction!G51</f>
        <v>0</v>
      </c>
      <c r="F59" s="131">
        <f t="shared" si="8"/>
        <v>-7576</v>
      </c>
      <c r="G59" s="150">
        <f>[1]Abstraction!H51</f>
        <v>0</v>
      </c>
      <c r="H59" s="97" t="str">
        <f t="shared" si="9"/>
        <v/>
      </c>
    </row>
    <row r="60" spans="1:28">
      <c r="A60" s="219"/>
      <c r="B60" s="27" t="s">
        <v>26</v>
      </c>
      <c r="C60" s="157">
        <f>[1]Abstraction!F52</f>
        <v>0</v>
      </c>
      <c r="D60" s="156">
        <f t="shared" si="10"/>
        <v>-7083</v>
      </c>
      <c r="E60" s="157">
        <f>[1]Abstraction!G52</f>
        <v>0</v>
      </c>
      <c r="F60" s="131">
        <f t="shared" si="8"/>
        <v>-7576</v>
      </c>
      <c r="G60" s="150">
        <f>[1]Abstraction!H52</f>
        <v>0</v>
      </c>
      <c r="H60" s="97" t="str">
        <f t="shared" si="9"/>
        <v/>
      </c>
    </row>
    <row r="61" spans="1:28">
      <c r="A61" s="219"/>
      <c r="B61" s="27" t="s">
        <v>27</v>
      </c>
      <c r="C61" s="157">
        <f>[1]Abstraction!F53</f>
        <v>0</v>
      </c>
      <c r="D61" s="156">
        <f t="shared" si="10"/>
        <v>-7083</v>
      </c>
      <c r="E61" s="157">
        <f>[1]Abstraction!G53</f>
        <v>0</v>
      </c>
      <c r="F61" s="131">
        <f t="shared" si="8"/>
        <v>-7576</v>
      </c>
      <c r="G61" s="150">
        <f>[1]Abstraction!H53</f>
        <v>0</v>
      </c>
      <c r="H61" s="97" t="str">
        <f t="shared" si="9"/>
        <v/>
      </c>
    </row>
    <row r="62" spans="1:28">
      <c r="A62" s="219"/>
      <c r="B62" s="27" t="s">
        <v>28</v>
      </c>
      <c r="C62" s="157">
        <f>[1]Abstraction!F54</f>
        <v>0</v>
      </c>
      <c r="D62" s="156">
        <f t="shared" si="10"/>
        <v>-7083</v>
      </c>
      <c r="E62" s="157">
        <f>[1]Abstraction!G54</f>
        <v>0</v>
      </c>
      <c r="F62" s="131">
        <f t="shared" si="8"/>
        <v>-7576</v>
      </c>
      <c r="G62" s="150">
        <f>[1]Abstraction!H54</f>
        <v>0</v>
      </c>
      <c r="H62" s="97" t="str">
        <f t="shared" si="9"/>
        <v/>
      </c>
    </row>
    <row r="63" spans="1:28">
      <c r="A63" s="219"/>
      <c r="B63" s="27" t="s">
        <v>29</v>
      </c>
      <c r="C63" s="157">
        <f>[1]Abstraction!F55</f>
        <v>0</v>
      </c>
      <c r="D63" s="156">
        <f t="shared" si="10"/>
        <v>-7083</v>
      </c>
      <c r="E63" s="157">
        <f>[1]Abstraction!G55</f>
        <v>0</v>
      </c>
      <c r="F63" s="131">
        <f t="shared" si="8"/>
        <v>-7576</v>
      </c>
      <c r="G63" s="150">
        <f>[1]Abstraction!H55</f>
        <v>0</v>
      </c>
      <c r="H63" s="97" t="str">
        <f t="shared" si="9"/>
        <v/>
      </c>
    </row>
    <row r="64" spans="1:28">
      <c r="A64" s="219"/>
      <c r="B64" s="27" t="s">
        <v>30</v>
      </c>
      <c r="C64" s="157">
        <f>[1]Abstraction!F56</f>
        <v>0</v>
      </c>
      <c r="D64" s="156">
        <f t="shared" si="10"/>
        <v>-7083</v>
      </c>
      <c r="E64" s="157">
        <f>[1]Abstraction!G56</f>
        <v>0</v>
      </c>
      <c r="F64" s="131">
        <f t="shared" si="8"/>
        <v>-7576</v>
      </c>
      <c r="G64" s="150">
        <f>[1]Abstraction!H56</f>
        <v>0</v>
      </c>
      <c r="H64" s="97" t="str">
        <f t="shared" si="9"/>
        <v/>
      </c>
    </row>
    <row r="65" spans="1:8">
      <c r="A65" s="221"/>
      <c r="B65" s="62" t="s">
        <v>31</v>
      </c>
      <c r="C65" s="167">
        <f>[1]Abstraction!F57</f>
        <v>0</v>
      </c>
      <c r="D65" s="168">
        <f t="shared" si="10"/>
        <v>-7083</v>
      </c>
      <c r="E65" s="167">
        <f>[1]Abstraction!G57</f>
        <v>0</v>
      </c>
      <c r="F65" s="169">
        <f t="shared" si="8"/>
        <v>-7576</v>
      </c>
      <c r="G65" s="151">
        <f>[1]Abstraction!H57</f>
        <v>0</v>
      </c>
      <c r="H65" s="106" t="str">
        <f t="shared" si="9"/>
        <v/>
      </c>
    </row>
  </sheetData>
  <protectedRanges>
    <protectedRange algorithmName="SHA-512" hashValue="iyN9xxdl611skS7eapBfSTUjBjufR9YWER/kdUJzcr0s53Kv7Wx750+RqCnGw1qTmF769e8LxswTO5MCDrSg6A==" saltValue="PLMThQFTXXmRLYkf0tiRmw==" spinCount="100000" sqref="C6:H65" name="Range1" securityDescriptor="O:WDG:WDD:(A;;CC;;;S-1-5-21-218846225-659680057-2426263915-24884)"/>
  </protectedRanges>
  <mergeCells count="23">
    <mergeCell ref="A54:A65"/>
    <mergeCell ref="A42:A53"/>
    <mergeCell ref="C2:D2"/>
    <mergeCell ref="E2:F2"/>
    <mergeCell ref="C3:D3"/>
    <mergeCell ref="E3:F3"/>
    <mergeCell ref="C4:D4"/>
    <mergeCell ref="E4:F4"/>
    <mergeCell ref="G2:H4"/>
    <mergeCell ref="C1:H1"/>
    <mergeCell ref="A6:A17"/>
    <mergeCell ref="A18:A29"/>
    <mergeCell ref="A30:A41"/>
    <mergeCell ref="O1:Q1"/>
    <mergeCell ref="O2:O4"/>
    <mergeCell ref="P2:P4"/>
    <mergeCell ref="Q2:Q4"/>
    <mergeCell ref="I2:J4"/>
    <mergeCell ref="I1:J1"/>
    <mergeCell ref="K1:L1"/>
    <mergeCell ref="K2:L4"/>
    <mergeCell ref="M1:N1"/>
    <mergeCell ref="M2:N4"/>
  </mergeCells>
  <conditionalFormatting sqref="C13:C53">
    <cfRule type="dataBar" priority="48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{1155C149-0D9E-4BA9-A8FE-884CE89ABAFD}</x14:id>
        </ext>
      </extLst>
    </cfRule>
  </conditionalFormatting>
  <conditionalFormatting sqref="E13:E53">
    <cfRule type="dataBar" priority="45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{D5511608-53B0-47A6-BA04-29471C99B519}</x14:id>
        </ext>
      </extLst>
    </cfRule>
  </conditionalFormatting>
  <conditionalFormatting sqref="D13:D53">
    <cfRule type="colorScale" priority="41">
      <colorScale>
        <cfvo type="num" val="0"/>
        <cfvo type="num" val="1"/>
        <color rgb="FF00B050"/>
        <color rgb="FFFF5757"/>
      </colorScale>
    </cfRule>
  </conditionalFormatting>
  <conditionalFormatting sqref="F13:F53">
    <cfRule type="colorScale" priority="40">
      <colorScale>
        <cfvo type="num" val="0"/>
        <cfvo type="num" val="1"/>
        <color rgb="FF00B050"/>
        <color rgb="FFFF5757"/>
      </colorScale>
    </cfRule>
  </conditionalFormatting>
  <conditionalFormatting sqref="I30:I53">
    <cfRule type="dataBar" priority="38">
      <dataBar>
        <cfvo type="min"/>
        <cfvo type="max"/>
        <color rgb="FFFFD03B"/>
      </dataBar>
      <extLst>
        <ext xmlns:x14="http://schemas.microsoft.com/office/spreadsheetml/2009/9/main" uri="{B025F937-C7B1-47D3-B67F-A62EFF666E3E}">
          <x14:id>{4FBFAAF1-F7BF-4F71-8609-0F1806E0AE2C}</x14:id>
        </ext>
      </extLst>
    </cfRule>
  </conditionalFormatting>
  <conditionalFormatting sqref="G13:G53">
    <cfRule type="dataBar" priority="3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{430CBD04-097B-489B-BB4A-1C1848E06893}</x14:id>
        </ext>
      </extLst>
    </cfRule>
  </conditionalFormatting>
  <conditionalFormatting sqref="K30:K53">
    <cfRule type="dataBar" priority="36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{90FA3A86-64B9-41D9-AE9E-EE1C3EE5722B}</x14:id>
        </ext>
      </extLst>
    </cfRule>
  </conditionalFormatting>
  <conditionalFormatting sqref="M30:M53">
    <cfRule type="dataBar" priority="35">
      <dataBar>
        <cfvo type="min"/>
        <cfvo type="max"/>
        <color rgb="FF19E4FF"/>
      </dataBar>
      <extLst>
        <ext xmlns:x14="http://schemas.microsoft.com/office/spreadsheetml/2009/9/main" uri="{B025F937-C7B1-47D3-B67F-A62EFF666E3E}">
          <x14:id>{892D0452-2C7B-448F-B00C-C2A944DF9505}</x14:id>
        </ext>
      </extLst>
    </cfRule>
  </conditionalFormatting>
  <conditionalFormatting sqref="O30:P53">
    <cfRule type="dataBar" priority="34">
      <dataBar>
        <cfvo type="min"/>
        <cfvo type="max"/>
        <color rgb="FFFF6D6D"/>
      </dataBar>
      <extLst>
        <ext xmlns:x14="http://schemas.microsoft.com/office/spreadsheetml/2009/9/main" uri="{B025F937-C7B1-47D3-B67F-A62EFF666E3E}">
          <x14:id>{9512E1F7-EEC0-41E9-877F-C959157FAD95}</x14:id>
        </ext>
      </extLst>
    </cfRule>
  </conditionalFormatting>
  <conditionalFormatting sqref="Q43:Q53 Q30:Q41">
    <cfRule type="dataBar" priority="33">
      <dataBar>
        <cfvo type="min"/>
        <cfvo type="max"/>
        <color rgb="FFFF5357"/>
      </dataBar>
      <extLst>
        <ext xmlns:x14="http://schemas.microsoft.com/office/spreadsheetml/2009/9/main" uri="{B025F937-C7B1-47D3-B67F-A62EFF666E3E}">
          <x14:id>{CC34BC71-B428-4E1E-A7F8-9DF95F8A68C7}</x14:id>
        </ext>
      </extLst>
    </cfRule>
  </conditionalFormatting>
  <conditionalFormatting sqref="Q42">
    <cfRule type="dataBar" priority="32">
      <dataBar>
        <cfvo type="min"/>
        <cfvo type="max"/>
        <color rgb="FFFF5357"/>
      </dataBar>
      <extLst>
        <ext xmlns:x14="http://schemas.microsoft.com/office/spreadsheetml/2009/9/main" uri="{B025F937-C7B1-47D3-B67F-A62EFF666E3E}">
          <x14:id>{9EC6B02F-D35B-4519-8AC4-0D3295B3FD3D}</x14:id>
        </ext>
      </extLst>
    </cfRule>
  </conditionalFormatting>
  <conditionalFormatting sqref="Q30:Q53">
    <cfRule type="dataBar" priority="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{249EE709-2EAF-4B37-9DAD-493BC4D5AC94}</x14:id>
        </ext>
      </extLst>
    </cfRule>
  </conditionalFormatting>
  <conditionalFormatting sqref="P30:P53">
    <cfRule type="dataBar" priority="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{14A7D3EE-92EE-493C-A84C-5BC3C3032F43}</x14:id>
        </ext>
      </extLst>
    </cfRule>
  </conditionalFormatting>
  <conditionalFormatting sqref="O30:O53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{2EF8F922-EF1E-4677-804A-DEAA158BF53D}</x14:id>
        </ext>
      </extLst>
    </cfRule>
  </conditionalFormatting>
  <conditionalFormatting sqref="O30:Q53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{515F615A-8302-4B51-AB4E-07CC44299D1E}</x14:id>
        </ext>
      </extLst>
    </cfRule>
  </conditionalFormatting>
  <conditionalFormatting sqref="O30:Q53">
    <cfRule type="dataBar" priority="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{E58B68FA-D65F-4638-9CF3-A0C909B8D3C6}</x14:id>
        </ext>
      </extLst>
    </cfRule>
  </conditionalFormatting>
  <conditionalFormatting sqref="G30:G53">
    <cfRule type="colorScale" priority="26">
      <colorScale>
        <cfvo type="num" val="14658"/>
        <cfvo type="num" val="14659"/>
        <color rgb="FF00B050"/>
        <color rgb="FFFF5357"/>
      </colorScale>
    </cfRule>
  </conditionalFormatting>
  <conditionalFormatting sqref="C54:C65">
    <cfRule type="dataBar" priority="6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{F8764B73-DB90-4C32-A682-24936EE585F0}</x14:id>
        </ext>
      </extLst>
    </cfRule>
  </conditionalFormatting>
  <conditionalFormatting sqref="E54:E65">
    <cfRule type="dataBar" priority="5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{C99E78A1-7070-47CF-9C78-33446299B6F4}</x14:id>
        </ext>
      </extLst>
    </cfRule>
  </conditionalFormatting>
  <conditionalFormatting sqref="D54:D65">
    <cfRule type="colorScale" priority="4">
      <colorScale>
        <cfvo type="num" val="0"/>
        <cfvo type="num" val="1"/>
        <color rgb="FF00B050"/>
        <color rgb="FFFF5757"/>
      </colorScale>
    </cfRule>
  </conditionalFormatting>
  <conditionalFormatting sqref="F54:F65">
    <cfRule type="colorScale" priority="3">
      <colorScale>
        <cfvo type="num" val="0"/>
        <cfvo type="num" val="1"/>
        <color rgb="FF00B050"/>
        <color rgb="FFFF5757"/>
      </colorScale>
    </cfRule>
  </conditionalFormatting>
  <conditionalFormatting sqref="G54:G65">
    <cfRule type="dataBar" priority="2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{130D7947-FEE4-4F03-873E-922C3748CAF8}</x14:id>
        </ext>
      </extLst>
    </cfRule>
  </conditionalFormatting>
  <conditionalFormatting sqref="G54:G65">
    <cfRule type="colorScale" priority="1">
      <colorScale>
        <cfvo type="num" val="14658"/>
        <cfvo type="num" val="14659"/>
        <color rgb="FF00B050"/>
        <color rgb="FFFF5357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55C149-0D9E-4BA9-A8FE-884CE89ABA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C13:C53</xm:sqref>
        </x14:conditionalFormatting>
        <x14:conditionalFormatting xmlns:xm="http://schemas.microsoft.com/office/excel/2006/main">
          <x14:cfRule type="dataBar" id="{D5511608-53B0-47A6-BA04-29471C99B5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E13:E53</xm:sqref>
        </x14:conditionalFormatting>
        <x14:conditionalFormatting xmlns:xm="http://schemas.microsoft.com/office/excel/2006/main">
          <x14:cfRule type="dataBar" id="{4FBFAAF1-F7BF-4F71-8609-0F1806E0AE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I30:I53</xm:sqref>
        </x14:conditionalFormatting>
        <x14:conditionalFormatting xmlns:xm="http://schemas.microsoft.com/office/excel/2006/main">
          <x14:cfRule type="dataBar" id="{430CBD04-097B-489B-BB4A-1C1848E068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G13:G53</xm:sqref>
        </x14:conditionalFormatting>
        <x14:conditionalFormatting xmlns:xm="http://schemas.microsoft.com/office/excel/2006/main">
          <x14:cfRule type="dataBar" id="{90FA3A86-64B9-41D9-AE9E-EE1C3EE572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K30:K53</xm:sqref>
        </x14:conditionalFormatting>
        <x14:conditionalFormatting xmlns:xm="http://schemas.microsoft.com/office/excel/2006/main">
          <x14:cfRule type="dataBar" id="{892D0452-2C7B-448F-B00C-C2A944DF95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M30:M53</xm:sqref>
        </x14:conditionalFormatting>
        <x14:conditionalFormatting xmlns:xm="http://schemas.microsoft.com/office/excel/2006/main">
          <x14:cfRule type="dataBar" id="{9512E1F7-EEC0-41E9-877F-C959157FAD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O30:P53</xm:sqref>
        </x14:conditionalFormatting>
        <x14:conditionalFormatting xmlns:xm="http://schemas.microsoft.com/office/excel/2006/main">
          <x14:cfRule type="dataBar" id="{CC34BC71-B428-4E1E-A7F8-9DF95F8A68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Q43:Q53 Q30:Q41</xm:sqref>
        </x14:conditionalFormatting>
        <x14:conditionalFormatting xmlns:xm="http://schemas.microsoft.com/office/excel/2006/main">
          <x14:cfRule type="dataBar" id="{9EC6B02F-D35B-4519-8AC4-0D3295B3FD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Q42</xm:sqref>
        </x14:conditionalFormatting>
        <x14:conditionalFormatting xmlns:xm="http://schemas.microsoft.com/office/excel/2006/main">
          <x14:cfRule type="dataBar" id="{249EE709-2EAF-4B37-9DAD-493BC4D5AC94}">
            <x14:dataBar minLength="0" maxLength="100" gradient="0" negativeBarColorSameAsPositive="1" axisPosition="none">
              <x14:cfvo type="autoMin"/>
              <x14:cfvo type="autoMax"/>
            </x14:dataBar>
          </x14:cfRule>
          <xm:sqref>Q30:Q53</xm:sqref>
        </x14:conditionalFormatting>
        <x14:conditionalFormatting xmlns:xm="http://schemas.microsoft.com/office/excel/2006/main">
          <x14:cfRule type="dataBar" id="{14A7D3EE-92EE-493C-A84C-5BC3C3032F43}">
            <x14:dataBar minLength="0" maxLength="100" gradient="0" negativeBarColorSameAsPositive="1" axisPosition="none">
              <x14:cfvo type="autoMin"/>
              <x14:cfvo type="autoMax"/>
            </x14:dataBar>
          </x14:cfRule>
          <xm:sqref>P30:P53</xm:sqref>
        </x14:conditionalFormatting>
        <x14:conditionalFormatting xmlns:xm="http://schemas.microsoft.com/office/excel/2006/main">
          <x14:cfRule type="dataBar" id="{2EF8F922-EF1E-4677-804A-DEAA158BF53D}">
            <x14:dataBar minLength="0" maxLength="100" gradient="0" negativeBarColorSameAsPositive="1" axisPosition="none">
              <x14:cfvo type="autoMin"/>
              <x14:cfvo type="autoMax"/>
            </x14:dataBar>
          </x14:cfRule>
          <xm:sqref>O30:O53</xm:sqref>
        </x14:conditionalFormatting>
        <x14:conditionalFormatting xmlns:xm="http://schemas.microsoft.com/office/excel/2006/main">
          <x14:cfRule type="dataBar" id="{515F615A-8302-4B51-AB4E-07CC44299D1E}">
            <x14:dataBar minLength="0" maxLength="100" gradient="0" negativeBarColorSameAsPositive="1" axisPosition="none">
              <x14:cfvo type="autoMin"/>
              <x14:cfvo type="autoMax"/>
            </x14:dataBar>
          </x14:cfRule>
          <xm:sqref>O30:Q53</xm:sqref>
        </x14:conditionalFormatting>
        <x14:conditionalFormatting xmlns:xm="http://schemas.microsoft.com/office/excel/2006/main">
          <x14:cfRule type="dataBar" id="{E58B68FA-D65F-4638-9CF3-A0C909B8D3C6}">
            <x14:dataBar minLength="0" maxLength="100" gradient="0" negativeBarColorSameAsPositive="1" axisPosition="none">
              <x14:cfvo type="autoMin"/>
              <x14:cfvo type="autoMax"/>
            </x14:dataBar>
          </x14:cfRule>
          <xm:sqref>O30:Q53</xm:sqref>
        </x14:conditionalFormatting>
        <x14:conditionalFormatting xmlns:xm="http://schemas.microsoft.com/office/excel/2006/main">
          <x14:cfRule type="dataBar" id="{F8764B73-DB90-4C32-A682-24936EE585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C54:C65</xm:sqref>
        </x14:conditionalFormatting>
        <x14:conditionalFormatting xmlns:xm="http://schemas.microsoft.com/office/excel/2006/main">
          <x14:cfRule type="dataBar" id="{C99E78A1-7070-47CF-9C78-33446299B6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E54:E65</xm:sqref>
        </x14:conditionalFormatting>
        <x14:conditionalFormatting xmlns:xm="http://schemas.microsoft.com/office/excel/2006/main">
          <x14:cfRule type="dataBar" id="{130D7947-FEE4-4F03-873E-922C3748C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G54:G65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7CF8-A92B-42AE-8A7B-641328045F5F}">
  <dimension ref="B2:E34"/>
  <sheetViews>
    <sheetView workbookViewId="0"/>
  </sheetViews>
  <sheetFormatPr defaultRowHeight="14.45"/>
  <cols>
    <col min="2" max="2" width="37.7109375" customWidth="1"/>
    <col min="3" max="3" width="9.7109375" style="14" bestFit="1" customWidth="1"/>
    <col min="4" max="4" width="12.140625" style="14" customWidth="1"/>
    <col min="5" max="5" width="10.5703125" style="14" bestFit="1" customWidth="1"/>
  </cols>
  <sheetData>
    <row r="2" spans="2:5">
      <c r="B2" s="10" t="s">
        <v>32</v>
      </c>
      <c r="C2" s="15" t="s">
        <v>33</v>
      </c>
      <c r="D2" s="15" t="s">
        <v>33</v>
      </c>
      <c r="E2" s="18" t="s">
        <v>33</v>
      </c>
    </row>
    <row r="3" spans="2:5" s="3" customFormat="1">
      <c r="B3" s="22" t="s">
        <v>33</v>
      </c>
      <c r="C3" s="23" t="s">
        <v>34</v>
      </c>
      <c r="D3" s="23" t="s">
        <v>35</v>
      </c>
      <c r="E3" s="13" t="s">
        <v>36</v>
      </c>
    </row>
    <row r="4" spans="2:5">
      <c r="B4" s="11" t="s">
        <v>37</v>
      </c>
      <c r="C4" s="16" t="s">
        <v>33</v>
      </c>
      <c r="D4" s="16" t="s">
        <v>33</v>
      </c>
      <c r="E4" s="19" t="s">
        <v>33</v>
      </c>
    </row>
    <row r="5" spans="2:5">
      <c r="B5" s="11" t="s">
        <v>38</v>
      </c>
      <c r="C5" s="16" t="s">
        <v>39</v>
      </c>
      <c r="D5" s="16" t="s">
        <v>40</v>
      </c>
      <c r="E5" s="20">
        <v>0.2</v>
      </c>
    </row>
    <row r="6" spans="2:5">
      <c r="B6" s="11" t="s">
        <v>41</v>
      </c>
      <c r="C6" s="16" t="s">
        <v>39</v>
      </c>
      <c r="D6" s="16" t="s">
        <v>40</v>
      </c>
      <c r="E6" s="20">
        <v>0.2</v>
      </c>
    </row>
    <row r="7" spans="2:5">
      <c r="B7" s="11" t="s">
        <v>42</v>
      </c>
      <c r="C7" s="16" t="s">
        <v>39</v>
      </c>
      <c r="D7" s="16" t="s">
        <v>40</v>
      </c>
      <c r="E7" s="20">
        <v>0.2</v>
      </c>
    </row>
    <row r="8" spans="2:5">
      <c r="B8" s="11" t="s">
        <v>43</v>
      </c>
      <c r="C8" s="16" t="s">
        <v>44</v>
      </c>
      <c r="D8" s="16" t="s">
        <v>45</v>
      </c>
      <c r="E8" s="20">
        <v>4.82</v>
      </c>
    </row>
    <row r="9" spans="2:5">
      <c r="B9" s="11" t="s">
        <v>46</v>
      </c>
      <c r="C9" s="16" t="s">
        <v>47</v>
      </c>
      <c r="D9" s="16" t="s">
        <v>48</v>
      </c>
      <c r="E9" s="20">
        <v>4.2699999999999996</v>
      </c>
    </row>
    <row r="10" spans="2:5">
      <c r="B10" s="11" t="s">
        <v>49</v>
      </c>
      <c r="C10" s="16" t="s">
        <v>50</v>
      </c>
      <c r="D10" s="16" t="s">
        <v>51</v>
      </c>
      <c r="E10" s="20">
        <v>4.1100000000000003</v>
      </c>
    </row>
    <row r="11" spans="2:5">
      <c r="B11" s="11" t="s">
        <v>52</v>
      </c>
      <c r="C11" s="16" t="s">
        <v>53</v>
      </c>
      <c r="D11" s="16" t="s">
        <v>54</v>
      </c>
      <c r="E11" s="20">
        <v>2.5299999999999998</v>
      </c>
    </row>
    <row r="12" spans="2:5">
      <c r="B12" s="11" t="s">
        <v>55</v>
      </c>
      <c r="C12" s="16" t="s">
        <v>56</v>
      </c>
      <c r="D12" s="16" t="s">
        <v>57</v>
      </c>
      <c r="E12" s="20">
        <v>2.21</v>
      </c>
    </row>
    <row r="13" spans="2:5">
      <c r="B13" s="11" t="s">
        <v>58</v>
      </c>
      <c r="C13" s="16" t="s">
        <v>59</v>
      </c>
      <c r="D13" s="16" t="s">
        <v>60</v>
      </c>
      <c r="E13" s="20">
        <v>7.67</v>
      </c>
    </row>
    <row r="14" spans="2:5">
      <c r="B14" s="11" t="s">
        <v>61</v>
      </c>
      <c r="C14" s="16" t="s">
        <v>62</v>
      </c>
      <c r="D14" s="16" t="s">
        <v>63</v>
      </c>
      <c r="E14" s="20">
        <v>7.27</v>
      </c>
    </row>
    <row r="15" spans="2:5">
      <c r="B15" s="11" t="s">
        <v>64</v>
      </c>
      <c r="C15" s="16" t="s">
        <v>65</v>
      </c>
      <c r="D15" s="16" t="s">
        <v>66</v>
      </c>
      <c r="E15" s="20">
        <v>1.5</v>
      </c>
    </row>
    <row r="16" spans="2:5">
      <c r="B16" s="11" t="s">
        <v>67</v>
      </c>
      <c r="C16" s="16" t="s">
        <v>68</v>
      </c>
      <c r="D16" s="16" t="s">
        <v>69</v>
      </c>
      <c r="E16" s="20">
        <v>0.63</v>
      </c>
    </row>
    <row r="17" spans="2:5">
      <c r="B17" s="11" t="s">
        <v>70</v>
      </c>
      <c r="C17" s="16" t="s">
        <v>68</v>
      </c>
      <c r="D17" s="16" t="s">
        <v>69</v>
      </c>
      <c r="E17" s="20">
        <v>0.63</v>
      </c>
    </row>
    <row r="18" spans="2:5">
      <c r="B18" s="11" t="s">
        <v>71</v>
      </c>
      <c r="C18" s="16" t="s">
        <v>53</v>
      </c>
      <c r="D18" s="16" t="s">
        <v>54</v>
      </c>
      <c r="E18" s="20">
        <v>2.5299999999999998</v>
      </c>
    </row>
    <row r="19" spans="2:5">
      <c r="B19" s="11" t="s">
        <v>72</v>
      </c>
      <c r="C19" s="16" t="s">
        <v>73</v>
      </c>
      <c r="D19" s="16" t="s">
        <v>74</v>
      </c>
      <c r="E19" s="20">
        <v>2.77</v>
      </c>
    </row>
    <row r="20" spans="2:5">
      <c r="B20" s="11" t="s">
        <v>75</v>
      </c>
      <c r="C20" s="16" t="s">
        <v>76</v>
      </c>
      <c r="D20" s="16" t="s">
        <v>77</v>
      </c>
      <c r="E20" s="20">
        <v>3.72</v>
      </c>
    </row>
    <row r="21" spans="2:5">
      <c r="B21" s="11" t="s">
        <v>78</v>
      </c>
      <c r="C21" s="16" t="s">
        <v>79</v>
      </c>
      <c r="D21" s="16" t="s">
        <v>80</v>
      </c>
      <c r="E21" s="20">
        <v>1.98</v>
      </c>
    </row>
    <row r="22" spans="2:5">
      <c r="B22" s="11" t="s">
        <v>81</v>
      </c>
      <c r="C22" s="16" t="s">
        <v>82</v>
      </c>
      <c r="D22" s="16" t="s">
        <v>83</v>
      </c>
      <c r="E22" s="20">
        <v>3.11</v>
      </c>
    </row>
    <row r="23" spans="2:5">
      <c r="B23" s="11" t="s">
        <v>84</v>
      </c>
      <c r="C23" s="16" t="s">
        <v>39</v>
      </c>
      <c r="D23" s="16" t="s">
        <v>85</v>
      </c>
      <c r="E23" s="20">
        <v>0.23</v>
      </c>
    </row>
    <row r="24" spans="2:5">
      <c r="B24" s="11" t="s">
        <v>86</v>
      </c>
      <c r="C24" s="16" t="s">
        <v>39</v>
      </c>
      <c r="D24" s="16" t="s">
        <v>85</v>
      </c>
      <c r="E24" s="20">
        <v>0.23</v>
      </c>
    </row>
    <row r="25" spans="2:5">
      <c r="B25" s="11" t="s">
        <v>87</v>
      </c>
      <c r="C25" s="16" t="s">
        <v>88</v>
      </c>
      <c r="D25" s="16" t="s">
        <v>89</v>
      </c>
      <c r="E25" s="20">
        <v>3.89</v>
      </c>
    </row>
    <row r="26" spans="2:5">
      <c r="B26" s="11" t="s">
        <v>90</v>
      </c>
      <c r="C26" s="16" t="s">
        <v>91</v>
      </c>
      <c r="D26" s="16" t="s">
        <v>92</v>
      </c>
      <c r="E26" s="20">
        <v>5.22</v>
      </c>
    </row>
    <row r="27" spans="2:5">
      <c r="B27" s="11" t="s">
        <v>93</v>
      </c>
      <c r="C27" s="16" t="s">
        <v>50</v>
      </c>
      <c r="D27" s="16" t="s">
        <v>94</v>
      </c>
      <c r="E27" s="20">
        <v>4.05</v>
      </c>
    </row>
    <row r="28" spans="2:5">
      <c r="B28" s="11" t="s">
        <v>95</v>
      </c>
      <c r="C28" s="16" t="s">
        <v>96</v>
      </c>
      <c r="D28" s="16" t="s">
        <v>97</v>
      </c>
      <c r="E28" s="20">
        <v>2.65</v>
      </c>
    </row>
    <row r="29" spans="2:5">
      <c r="B29" s="11" t="s">
        <v>98</v>
      </c>
      <c r="C29" s="16" t="s">
        <v>99</v>
      </c>
      <c r="D29" s="16" t="s">
        <v>100</v>
      </c>
      <c r="E29" s="20">
        <v>3.97</v>
      </c>
    </row>
    <row r="30" spans="2:5">
      <c r="B30" s="11" t="s">
        <v>101</v>
      </c>
      <c r="C30" s="16" t="s">
        <v>102</v>
      </c>
      <c r="D30" s="16" t="s">
        <v>103</v>
      </c>
      <c r="E30" s="20">
        <v>3.27</v>
      </c>
    </row>
    <row r="31" spans="2:5">
      <c r="B31" s="11" t="s">
        <v>104</v>
      </c>
      <c r="C31" s="16" t="s">
        <v>99</v>
      </c>
      <c r="D31" s="16" t="s">
        <v>100</v>
      </c>
      <c r="E31" s="20">
        <v>3.97</v>
      </c>
    </row>
    <row r="32" spans="2:5">
      <c r="B32" s="11" t="s">
        <v>105</v>
      </c>
      <c r="C32" s="16" t="s">
        <v>73</v>
      </c>
      <c r="D32" s="16" t="s">
        <v>106</v>
      </c>
      <c r="E32" s="20">
        <v>2.72</v>
      </c>
    </row>
    <row r="33" spans="2:5">
      <c r="B33" s="11" t="s">
        <v>107</v>
      </c>
      <c r="C33" s="16" t="s">
        <v>108</v>
      </c>
      <c r="D33" s="16" t="s">
        <v>109</v>
      </c>
      <c r="E33" s="20">
        <v>1.79</v>
      </c>
    </row>
    <row r="34" spans="2:5">
      <c r="B34" s="12" t="s">
        <v>110</v>
      </c>
      <c r="C34" s="17" t="s">
        <v>79</v>
      </c>
      <c r="D34" s="17" t="s">
        <v>111</v>
      </c>
      <c r="E34" s="21">
        <v>1.95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7" ma:contentTypeDescription="Create a new document." ma:contentTypeScope="" ma:versionID="f4af20e7894a65d8cb2fef883f2fce3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2a324bcd1a5988d13a06bb17a0d8fc7d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2022-08-01T23:00:00+00:00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GP3544QB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Holmfirth Dyers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2022-08-01T23:00:00+00:00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EPR-GP3544QB/A001</EPRNumber>
    <FacilityAddressPostcode xmlns="eebef177-55b5-4448-a5fb-28ea454417ee">HD9 2DP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T Nicholson</ExternalAuthor>
    <SiteName xmlns="eebef177-55b5-4448-a5fb-28ea454417ee">Holmfirth Dyers Limited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 Ribbleden Dye Works, Dunford Road, Holmfirth, West Yorkshire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_Flow_SignoffStatus xmlns="5cc6c8e1-61f0-4421-8ec4-372bcd4e7399" xsi:nil="true"/>
  </documentManagement>
</p:properties>
</file>

<file path=customXml/itemProps1.xml><?xml version="1.0" encoding="utf-8"?>
<ds:datastoreItem xmlns:ds="http://schemas.openxmlformats.org/officeDocument/2006/customXml" ds:itemID="{95054A08-4978-48B4-B0D2-6F6700DA3426}"/>
</file>

<file path=customXml/itemProps2.xml><?xml version="1.0" encoding="utf-8"?>
<ds:datastoreItem xmlns:ds="http://schemas.openxmlformats.org/officeDocument/2006/customXml" ds:itemID="{88891640-9959-405F-B14A-E0F1EDEE3422}"/>
</file>

<file path=customXml/itemProps3.xml><?xml version="1.0" encoding="utf-8"?>
<ds:datastoreItem xmlns:ds="http://schemas.openxmlformats.org/officeDocument/2006/customXml" ds:itemID="{BC3370AA-D72D-4ED3-828F-44423EF58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Chapman</dc:creator>
  <cp:keywords/>
  <dc:description/>
  <cp:lastModifiedBy/>
  <cp:revision/>
  <dcterms:created xsi:type="dcterms:W3CDTF">2021-04-26T22:25:30Z</dcterms:created>
  <dcterms:modified xsi:type="dcterms:W3CDTF">2023-10-16T12:56:58Z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