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ullimore\BOWFEPR Bow Farm EPA\Reports\HRA\Appendices\Appendix 12\"/>
    </mc:Choice>
  </mc:AlternateContent>
  <xr:revisionPtr revIDLastSave="0" documentId="8_{8412AA0D-ADE0-4169-AFD3-6C805BAD55BB}" xr6:coauthVersionLast="47" xr6:coauthVersionMax="47" xr10:uidLastSave="{00000000-0000-0000-0000-000000000000}"/>
  <bookViews>
    <workbookView xWindow="-120" yWindow="-120" windowWidth="29040" windowHeight="15840" xr2:uid="{2CC090B5-F538-46FE-BE07-70436EE596EB}"/>
  </bookViews>
  <sheets>
    <sheet name="GW Limits Summary" sheetId="1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3" l="1"/>
  <c r="E27" i="13"/>
  <c r="C27" i="13"/>
  <c r="N41" i="13"/>
  <c r="M41" i="13"/>
  <c r="L41" i="13"/>
  <c r="K41" i="13"/>
  <c r="F24" i="13"/>
  <c r="E24" i="13"/>
  <c r="D24" i="13"/>
  <c r="C24" i="13"/>
  <c r="L37" i="13" l="1"/>
  <c r="M37" i="13"/>
  <c r="N37" i="13"/>
  <c r="L38" i="13"/>
  <c r="M38" i="13"/>
  <c r="N38" i="13"/>
  <c r="L39" i="13"/>
  <c r="M39" i="13"/>
  <c r="N39" i="13"/>
  <c r="L40" i="13"/>
  <c r="M40" i="13"/>
  <c r="N40" i="13"/>
  <c r="K40" i="13"/>
  <c r="K39" i="13"/>
  <c r="K38" i="13"/>
  <c r="K37" i="13"/>
  <c r="F20" i="13"/>
  <c r="F21" i="13"/>
  <c r="F22" i="13"/>
  <c r="F23" i="13"/>
  <c r="E23" i="13"/>
  <c r="E22" i="13"/>
  <c r="E21" i="13"/>
  <c r="E20" i="13"/>
  <c r="D23" i="13"/>
  <c r="D27" i="13" s="1"/>
  <c r="D22" i="13"/>
  <c r="D21" i="13"/>
  <c r="D20" i="13"/>
  <c r="C23" i="13"/>
  <c r="C22" i="13"/>
  <c r="C21" i="13"/>
  <c r="C20" i="13"/>
</calcChain>
</file>

<file path=xl/sharedStrings.xml><?xml version="1.0" encoding="utf-8"?>
<sst xmlns="http://schemas.openxmlformats.org/spreadsheetml/2006/main" count="73" uniqueCount="25">
  <si>
    <t>Bow Farm Deposit of Waste for Recovery Environmental Permit Application - Proposed groundwater quality compliance limits for down-gradient boreholes</t>
  </si>
  <si>
    <t>Up-gradient monitoring point data</t>
  </si>
  <si>
    <t>Down-gradient monitoring points data</t>
  </si>
  <si>
    <t>Monitoring Point</t>
  </si>
  <si>
    <t>Date</t>
  </si>
  <si>
    <t>Ammoniacal Nitrogen as N mg/l</t>
  </si>
  <si>
    <t>Chloride mg/l</t>
  </si>
  <si>
    <t>Cadmium mg/l</t>
  </si>
  <si>
    <t>Nickel mg/l</t>
  </si>
  <si>
    <t>WM3</t>
  </si>
  <si>
    <t>WM5</t>
  </si>
  <si>
    <t>WM6</t>
  </si>
  <si>
    <t>Up-gradient monitoring point summary</t>
  </si>
  <si>
    <t>Min</t>
  </si>
  <si>
    <t>Max</t>
  </si>
  <si>
    <t>Mean</t>
  </si>
  <si>
    <t>Geometric Mean</t>
  </si>
  <si>
    <t>Standard Deviation (SD)</t>
  </si>
  <si>
    <t>Proposed compliance limits for down-gradient boreholes</t>
  </si>
  <si>
    <t>WM8</t>
  </si>
  <si>
    <t>Down-gradient monitoring point summary</t>
  </si>
  <si>
    <t>Notes:</t>
  </si>
  <si>
    <t>Yellow highlighted values are results below limit of detection (LoD) values, with LoD used in aiding the setting of proposed compliance limits.</t>
  </si>
  <si>
    <t>Proposed compliance limits for Ammoniacal Nitrogen, Cadmium and Nickel for down-gradient boreholes selected as the baseline down-gradient maximum plus two standard deviations as the baseline down-gradient maximums are greater than the baseline up-gradient maximums.</t>
  </si>
  <si>
    <t>Proposed compliance limit for Chloride for down-gradient boreholes selected as the baseline up-gradient geometric mean plus three standard deviations.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</si>
</sst>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0"/>
    <numFmt numFmtId="167" formatCode="0.0000"/>
    <numFmt numFmtId="168" formatCode="0.000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7" fillId="3" borderId="0" applyNumberFormat="0" applyBorder="0" applyAlignment="0" applyProtection="0"/>
    <xf numFmtId="0" fontId="8" fillId="4" borderId="0" applyNumberFormat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0" fillId="0" borderId="0" xfId="0" applyNumberFormat="1"/>
    <xf numFmtId="0" fontId="3" fillId="0" borderId="9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0" fontId="0" fillId="0" borderId="28" xfId="0" applyBorder="1" applyAlignment="1">
      <alignment horizontal="center"/>
    </xf>
    <xf numFmtId="1" fontId="0" fillId="0" borderId="28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25" xfId="0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2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2" fontId="6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0" fillId="0" borderId="5" xfId="0" applyNumberFormat="1" applyBorder="1" applyAlignment="1">
      <alignment horizontal="center"/>
    </xf>
    <xf numFmtId="166" fontId="0" fillId="0" borderId="8" xfId="0" applyNumberFormat="1" applyBorder="1" applyAlignment="1">
      <alignment horizontal="center" vertical="center"/>
    </xf>
    <xf numFmtId="166" fontId="6" fillId="0" borderId="22" xfId="0" applyNumberFormat="1" applyFon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/>
    </xf>
    <xf numFmtId="168" fontId="0" fillId="0" borderId="3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165" fontId="6" fillId="0" borderId="23" xfId="0" applyNumberFormat="1" applyFont="1" applyBorder="1" applyAlignment="1">
      <alignment horizontal="center" vertical="center"/>
    </xf>
    <xf numFmtId="168" fontId="0" fillId="0" borderId="14" xfId="0" applyNumberFormat="1" applyBorder="1" applyAlignment="1">
      <alignment horizontal="center" vertical="center"/>
    </xf>
    <xf numFmtId="165" fontId="8" fillId="0" borderId="0" xfId="2" applyNumberFormat="1" applyFill="1" applyAlignment="1">
      <alignment horizontal="center" vertical="center"/>
    </xf>
    <xf numFmtId="164" fontId="7" fillId="0" borderId="0" xfId="1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EC258E4-1345-4629-86EE-C3DD9AE25249}"/>
            </a:ext>
          </a:extLst>
        </xdr:cNvPr>
        <xdr:cNvSpPr txBox="1"/>
      </xdr:nvSpPr>
      <xdr:spPr>
        <a:xfrm>
          <a:off x="6257925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F809B03-C59E-4DDF-B3DD-7B9C6582308A}"/>
            </a:ext>
          </a:extLst>
        </xdr:cNvPr>
        <xdr:cNvSpPr txBox="1"/>
      </xdr:nvSpPr>
      <xdr:spPr>
        <a:xfrm>
          <a:off x="6257925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F6232E0-3842-4E6B-8A7B-3A6111503D1E}"/>
            </a:ext>
          </a:extLst>
        </xdr:cNvPr>
        <xdr:cNvSpPr txBox="1"/>
      </xdr:nvSpPr>
      <xdr:spPr>
        <a:xfrm>
          <a:off x="6257925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6C44EFB-1CD4-4FD2-80AF-6851E2061E06}"/>
            </a:ext>
          </a:extLst>
        </xdr:cNvPr>
        <xdr:cNvSpPr txBox="1"/>
      </xdr:nvSpPr>
      <xdr:spPr>
        <a:xfrm>
          <a:off x="6257925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BD53494-6320-485F-9E58-74D6022E1211}"/>
            </a:ext>
          </a:extLst>
        </xdr:cNvPr>
        <xdr:cNvSpPr txBox="1"/>
      </xdr:nvSpPr>
      <xdr:spPr>
        <a:xfrm>
          <a:off x="6257925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1068FCD-6DBE-48D1-AF9A-994B5AB346D8}"/>
            </a:ext>
          </a:extLst>
        </xdr:cNvPr>
        <xdr:cNvSpPr txBox="1"/>
      </xdr:nvSpPr>
      <xdr:spPr>
        <a:xfrm>
          <a:off x="6257925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9D02C29-75C9-4C4F-828D-208F218A4786}"/>
            </a:ext>
          </a:extLst>
        </xdr:cNvPr>
        <xdr:cNvSpPr txBox="1"/>
      </xdr:nvSpPr>
      <xdr:spPr>
        <a:xfrm>
          <a:off x="6257925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40DB328-B7B4-4FFB-A6ED-636E04083776}"/>
            </a:ext>
          </a:extLst>
        </xdr:cNvPr>
        <xdr:cNvSpPr txBox="1"/>
      </xdr:nvSpPr>
      <xdr:spPr>
        <a:xfrm>
          <a:off x="6257925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1F5A57C-2498-473E-B3E9-4AC01CBA26A9}"/>
            </a:ext>
          </a:extLst>
        </xdr:cNvPr>
        <xdr:cNvSpPr txBox="1"/>
      </xdr:nvSpPr>
      <xdr:spPr>
        <a:xfrm>
          <a:off x="6257925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2295DE9-9D61-4A8B-A399-6335B95A1C6E}"/>
            </a:ext>
          </a:extLst>
        </xdr:cNvPr>
        <xdr:cNvSpPr txBox="1"/>
      </xdr:nvSpPr>
      <xdr:spPr>
        <a:xfrm>
          <a:off x="6257925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D9DABDC-9E3E-4239-872A-E7DF7FEE3DAB}"/>
            </a:ext>
          </a:extLst>
        </xdr:cNvPr>
        <xdr:cNvSpPr txBox="1"/>
      </xdr:nvSpPr>
      <xdr:spPr>
        <a:xfrm>
          <a:off x="6257925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48CBA5D-2174-4B29-A19D-4494F90822A2}"/>
            </a:ext>
          </a:extLst>
        </xdr:cNvPr>
        <xdr:cNvSpPr txBox="1"/>
      </xdr:nvSpPr>
      <xdr:spPr>
        <a:xfrm>
          <a:off x="6257925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55B9E4A-56D2-437C-8BD3-63CFD90CCA13}"/>
            </a:ext>
          </a:extLst>
        </xdr:cNvPr>
        <xdr:cNvSpPr txBox="1"/>
      </xdr:nvSpPr>
      <xdr:spPr>
        <a:xfrm>
          <a:off x="6257925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4297519-FA07-4FCC-A03A-27A80CD88577}"/>
            </a:ext>
          </a:extLst>
        </xdr:cNvPr>
        <xdr:cNvSpPr txBox="1"/>
      </xdr:nvSpPr>
      <xdr:spPr>
        <a:xfrm>
          <a:off x="6257925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7F6DC99-0DE0-43D6-8EE0-FAAC5749B10D}"/>
            </a:ext>
          </a:extLst>
        </xdr:cNvPr>
        <xdr:cNvSpPr txBox="1"/>
      </xdr:nvSpPr>
      <xdr:spPr>
        <a:xfrm>
          <a:off x="6257925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33001DC-8F6C-4CE0-92C5-3D02DA2B2492}"/>
            </a:ext>
          </a:extLst>
        </xdr:cNvPr>
        <xdr:cNvSpPr txBox="1"/>
      </xdr:nvSpPr>
      <xdr:spPr>
        <a:xfrm>
          <a:off x="6257925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D52EBCB1-AC85-4BFA-B1D1-603D7FB249B1}"/>
            </a:ext>
          </a:extLst>
        </xdr:cNvPr>
        <xdr:cNvSpPr txBox="1"/>
      </xdr:nvSpPr>
      <xdr:spPr>
        <a:xfrm>
          <a:off x="6257925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97B06FE-11DE-4CA3-B5DB-279E3BD5D01A}"/>
            </a:ext>
          </a:extLst>
        </xdr:cNvPr>
        <xdr:cNvSpPr txBox="1"/>
      </xdr:nvSpPr>
      <xdr:spPr>
        <a:xfrm>
          <a:off x="6257925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37F9AAE-259D-4BBD-9AB5-27DB53FA0913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615FA321-EE7A-41C5-8C00-900D700D26A7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4570BA20-FCB8-425B-AE5A-BD72BA189864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914588C-0EDA-479B-9FD2-C178005B536E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91ABE8F-D01D-4252-9021-53ABB6B54C61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3CAEFB2E-A89F-4A3F-BDA4-F82697AFC3C3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D8C8141-B756-4B19-BA30-333D6A3C0886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E08A854D-B0F3-43C7-A89D-69F79693A29D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297FFCE9-8172-42F5-ACA5-83626C87AC95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B5D23D57-DB75-4F23-9782-F7FB714ED244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007FC61-2740-4451-964E-98EDA6D7D100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8E62E85-9B5B-492D-9F9E-89AE710F8671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63D9730-CAF6-4E56-982D-8CB429ED97E2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BE2F086-15BA-426E-871F-050AA47EEE9B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60B110C-5E0E-4C31-9B68-1A659EDEAEC8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D4EBEE3-8810-4489-89E2-5E5A5A860CAD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20A88029-4E70-464C-BE4A-2E6CFE55D18A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FF523B1E-CC87-441E-A662-989C6C85E0EB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934B7BB7-4045-402F-BEE5-F2830277DEBB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408712D8-8B66-4BD3-84EB-F09E55D67424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2A46CC14-975A-4D80-BF4F-FF17FAF2C62E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388B8BBC-C703-472D-971E-2F72AE9F0C2A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DCD133A7-BB92-4C02-9AD7-A9A3A1D6859C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9CC54942-2C68-453A-81D1-932989AE9B8E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6B5B0ECC-A63E-4D14-BE72-ABB71F458A70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FDFC5020-1A15-4F0D-B2A2-F80EA8CBB3C1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6407B9DC-4570-41C5-A938-8B5D8AC9C2FE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E6878E08-F89E-40E0-84E0-B82CB7601AF1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1E30537-38A1-4BB0-814A-5442BCFC63AE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A8E6D647-8D43-4A13-8864-9A978C9E5F85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50986254-7199-427F-A95D-51C0813C7047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C2437855-AE5A-4571-8C29-CB3F014BD6BC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ACA3D58E-FBC1-4121-8251-C00969FB8E18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53E31A7C-3B3C-4542-8608-5E211CB0388F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FE495555-F908-4850-BCD4-71DE55CC2459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C0D9F9C2-734A-4E0E-830C-2D909EFAF621}"/>
            </a:ext>
          </a:extLst>
        </xdr:cNvPr>
        <xdr:cNvSpPr txBox="1"/>
      </xdr:nvSpPr>
      <xdr:spPr>
        <a:xfrm>
          <a:off x="5353050" y="135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1A45C9E0-58FB-451E-B92F-0863E77F0CA6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44610F96-2117-4054-B57A-065643BDC3D4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A7F24DDB-9554-43EA-A439-34F5210CAB06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2D7EC3ED-D874-40CC-96A3-3CF0CB3116C5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A0972892-963E-4193-AE09-6F042FC9A1EF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9C6B1020-EEAF-43D5-94E1-7D1A3F840F17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9B27C3FC-A7E4-4BE1-A8AF-38B7387C0914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C3A79D5F-5C33-4A70-928D-FF1A39A5BE3C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7F54A710-C6CB-4DF4-AFD7-97D736A8D037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75831745-2ABB-413F-8CE0-42468F5D1E3D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C0E579B7-2644-4C98-93DF-D01E117C15FC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3A4643AC-7EFA-471F-9724-49C08AC907D7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D534EBBE-3D87-464F-A1F1-1F55D70C922D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78CFA431-1EE8-4805-90F0-090CA2E5D005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940FC19A-298B-44BB-9C6F-1592BF94B3BB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C1FDA5EC-DE48-4B7F-9F98-36D7AF2A84F1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E95573BC-416A-401B-80C1-E1D48D57738A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F88E07FB-EE0C-4DAC-A8BF-5CFC620F1EEF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AFCC4B8A-A0C8-4D57-9DC3-3FC447670217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26F4F64-5690-47FE-81EF-BC5EA96F1FDA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2AD2C780-D128-443F-923D-A7C48C239E8D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9641D65C-6D14-4A1F-A294-6C0A68E862D7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4A2F4E1B-0535-401E-A648-F62FD7BC5ED0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C85D95B9-466A-457B-BF85-34960CCA8508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840729DB-3A8A-4BD1-A56E-77A00C84A9E4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977EBDD7-50EE-407A-A5D5-F0D620BD96FD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3A722C4F-FCEC-472F-AD26-B3BE82C51812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A2448E5-8A14-4642-9FCE-5E94F2C593DC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DA963713-1975-4863-BF98-2E2DA86CF4A0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D49C6304-6A0C-4578-9995-DEAC26BA955B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3A48956F-D9B8-43C5-91C7-3E7EC96A4A03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92B0D031-C316-4296-BC03-7819FABA425E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DC34A494-FDC5-443F-A14E-EE634B84C79C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9F42D218-248A-4353-B6E5-21DE32A835F4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E01BE162-16EC-4655-88F0-4CD70E5EAEE8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E45D6436-6BE0-437F-A107-15BD1C5AA211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F4E0D8CD-8CF8-4958-8F02-DEE55BD6600E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C2B0A57E-C2FA-47D0-B5CE-DEB8328993A4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BDCD4B4-FD24-44DD-A5C1-4847D8B0D1BD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F7551560-B2C3-4038-856A-177C5A38FCC5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DF4EFF25-CB13-4797-B3F4-B65DAEA24D74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97A661D8-6B38-4B51-86AC-6B4F2D31C501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D9283AAD-9E65-4343-8B17-F1CB39405571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6FA2099B-C223-43D4-B34B-DC709219BD3D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E1A9EB2A-10C8-4954-AF17-3CA60320DF1A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580E486E-AC39-4433-AD00-8B6BF1C2E418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8476832C-B665-48C6-A340-93AE556408E3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2764E069-85E3-4B21-A493-5961319EDB38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B074D808-D6B1-4834-8800-6BE8BA3BF7ED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BC88928F-44FF-4926-8651-CD388588589A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13895C2F-D144-42A6-981C-BAC666188428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915945BB-EA0A-470D-8108-A65617035C12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EBEFF3FF-2545-4380-8552-A2694412EDCC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6E00933D-022B-4A84-81A1-78398B5B6410}"/>
            </a:ext>
          </a:extLst>
        </xdr:cNvPr>
        <xdr:cNvSpPr txBox="1"/>
      </xdr:nvSpPr>
      <xdr:spPr>
        <a:xfrm>
          <a:off x="535305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A2F43457-E877-447B-9239-87E82C852B58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69B6D5EA-2926-494C-986E-17767A18D8B2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CAF5630F-0022-4BF2-89C8-561817B8E294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A2E59A80-9B6D-4EE7-A263-BD84B2890B5C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D6CD7181-14D3-48B5-B19A-F7018A019FD2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82FDC0D7-97F7-4EC8-A6B3-838AC1108A4B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DDC7A295-FA1F-410B-BF8E-6C3C2A8660DD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AA511E8F-2DE2-470F-A70B-5EE04BAE6464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6A94CADD-1B5D-4FF4-BD38-B54B1B3A36CA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BAC669BB-29F2-4D5E-9649-9ED11E4E1234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C7E667CB-5178-4804-B5A6-7B297E731125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705F323E-E0B9-4919-B24D-56F1D130F439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6BDF5E66-ECC9-45E3-9095-52F7F5249EEB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6489D5F6-52E4-4B8B-A716-33A70C6D5E12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9035C349-02F5-4D71-912E-53B4882A0A84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2411EE9D-57D7-42FC-BC23-59D1072ED680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1CBBEF79-6AD5-4881-B412-07C17B0DDC64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5E2DCCE7-E7AF-4575-9BFF-59F1AD60BCAA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B3BBFDE7-A6E7-4935-8A34-AE7125360C40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4468696C-1A95-45BD-9477-D42C2B55B7B8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B9ECE280-428C-4DB2-91E4-86EF64CDDC1E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C7DC7030-1F81-4F20-A371-B7FE98B7146D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12D92743-36BE-41A4-BAA7-3C962FBE0623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BE2C42ED-22EA-4691-AA21-DFD3EA220DD3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725A7FCA-D158-4AC6-AB1A-BAAA33B0042E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BE7B6356-7051-41B3-926C-011C6A5810F2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8FD76D9D-EE53-4C84-987B-4C364D142C45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3381B4D6-530E-4323-9244-1DF4A195BF6B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D436BB96-53E1-4F5B-A31E-E6DFFCA40752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38C06D06-9F22-4563-94B9-69C590BA47AD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C420A199-0E87-4F88-9387-D0E1633EEF86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C97606E5-74DB-43F2-ACB5-29CE580FFB9E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DF8FB242-9494-464D-B9E1-C8F81D439F3D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14A2F002-0D3E-4D8F-B72C-DBECFCD573D8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F40F9415-B353-41BD-AAD8-AED53C1B7CA8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E9D661B7-B04B-46A9-8183-16956AFA5EB8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948B2FCB-134B-4AC9-91A0-221D033A6566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97374186-264F-4431-84ED-8787D8AA3950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36782F4F-4203-4109-91EE-A597A475CC2E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1C34F302-2C53-4E35-BE57-E8A9C3BCAFFB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68C37995-A1E3-4A2C-819D-78B2BBC8210B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F9F45205-4BE2-499C-8A7E-3ADD354E2FF5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DFB528D8-61EC-4997-85F3-D442E07C48C8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6C2832CD-042F-43F7-834C-4B27266E1671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3F85A712-77FF-4A78-9155-0DEA1DF6F667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F44977E9-FA5A-4E41-8856-4AC07F045D0F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583B4223-4901-4E64-9416-6B62D82E1BEA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7269284D-7899-4D46-9A4B-BC45A821759E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42C02861-F10B-47E6-A51B-23279CE43DE6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45AC4DEE-2FB8-4F7B-991D-7081B6ABF341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F4C3C6A5-6994-434B-8EFD-36EA9B1A500C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DA0B70CC-ADC6-43E6-9A9D-3120478B6328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F69CC24A-23A8-44EF-9281-40329757ED47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526E4F3D-8A8B-4601-8923-7B0E91DC3710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4D2578BA-B219-4009-B9DD-D0BBA5BF61EE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B13BCE2A-049F-4D37-8948-BC01DEFA8BC2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82C1282B-CBF3-4478-A970-5D61B5E8686F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8C226419-B454-42FC-9076-17104CFE8C96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9CDF8A6D-5A7E-4EA3-8176-7FF2F4E740FA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B246F0A-C969-4198-B9F2-531E836C0178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BA5315D2-A7AD-413C-85F3-1C1180B03ED2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BC09E8C6-FE0C-4077-B15B-9CA14B5C585C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4586AEC0-5F3D-4B6C-885A-33D5ECD7A5CE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7661DDB4-5AD6-4A1E-B159-6E0CA7550DCD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68AEA538-3B84-4786-850F-67969B16743E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AB48ED30-0358-4FE2-927E-20B9D8CE62F8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BB2EA4A3-B231-4F19-8BBA-837D7D57BDF9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A79A5610-80B0-4420-BF5D-D7312053776E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6DE2C233-00C3-45C8-8C7C-D0CDB7072AB3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B2617779-628D-4891-B123-5E7377B2137C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D49030EE-3D2D-47E0-9A8C-7DC6D7542A09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C6059F69-49A8-4EFD-ABE1-7AF657ABE68D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A3AC9263-5D83-4045-A707-5A9AEAA334C2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6DCCB657-6932-4340-AFEC-89D1A43A808F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6890B25A-8238-4C45-8436-5DB816068DA9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93775F43-FF62-46F5-AAC4-0F14625C2D7C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77E2AAF8-4D4D-48DD-A857-322C296653F1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9B08B84E-A103-4124-B842-DE68201B4855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1C144793-B290-4A4E-B47E-8E2C90296032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3C94EA7A-02C3-4139-A6F2-4AE6EF5DCAA6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9EC7FFB3-9930-4BBF-9425-BBFBC3D1BD52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7A1EFAA9-0482-4E9E-8FB7-48C245DFA18F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E9EAF0ED-A743-42E6-A924-42502CE74BF6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EF7496A-86E2-4B2D-A549-2AAB7D959608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F3E8D7C-10C5-463B-9435-68C19B141D65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AAD009D1-C9F6-4C91-AD61-7A14F030D2B8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763B24E2-FA3F-4A22-ADA3-572E6508E6D8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682C8460-CFCA-4D6B-9FCB-AD97A5B6C1D9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3DE8D7C5-224D-4353-894E-3ACBCEFF4491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3F042E16-4A41-4443-9DD3-4CFE41A496BB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BFAE627A-9051-4B97-9659-050AD4107316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2C5FD146-BEC0-4EFA-AAA7-0FF64D9E7EDF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E726F598-15D9-4389-B815-51AE8BE8F296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9E1CDC9F-C756-4033-8291-EDCDEA9B2767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20258D29-58D3-4E2E-A496-E787EE67AF5B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A3538914-2D38-4D8F-BFFB-A8457C8BDA79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458A2688-F7DA-42BC-A99A-407CBCEFA21B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A7BFB5DC-5B27-41A7-A515-4227B4AD7751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94B2480A-E77B-4D3C-B7D3-069F7928ACD0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3379C0B5-FF40-4F94-A0C5-0E35E90458C6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79810B0C-E54A-4E18-8209-83017BBA66D0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9B9035BD-EB2F-46B5-B028-F77065D4FA48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DC8AC5CC-6DBC-4A87-A24A-6CB7CCDA1995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593468DC-F54F-414C-AD11-3C00929D5E75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AFD296A6-6A0D-47F5-AE53-6CC07B419EA6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B6947961-EF13-4AC8-A622-5F31D920FFFC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407B6E1-5520-46DD-ACA8-A2B060D9FEA4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C50A0C8F-28AA-4308-AD68-D4620BE2023E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9D8D5CE8-4116-4C2C-B9F0-0F307710664C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D1D7452C-BCED-4F27-B5D1-538BD224B5D3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96BDD691-648A-41F1-98CE-D2AFC5FB7F86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5F7368FC-8838-4D98-BBB4-DB5133AB3D8D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7715C2CB-A613-4264-8471-5527E6889220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9CD006AD-B69A-4870-9BF8-BA485703486A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4CA8613C-5C78-4C4D-B690-568ACE60ED1C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C5C4CB41-7413-47CC-A99C-EFAE47A46DE6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FAC68B70-043D-4575-A4D3-684B08B70FC5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8F5F4542-5DF8-4032-B43D-4D55A1F8E36A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50BECE43-70E6-465A-A653-E184F37BE6CE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DE2624C6-F0B1-4EB9-8366-24DC91083EC4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FF3EC78-84D2-4BA0-8E93-425D277E9816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C1E57663-75ED-4F9A-8404-FECF7DFF459D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4BF7B193-CAEC-450B-8604-FD130B186456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359371E6-38D5-411A-A9FD-84AE6C7793D5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1A37223A-B297-429C-8F15-D307A5552FA2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1D5F9AA1-0B44-4636-B62B-D4129F90DF2F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833D6285-A156-43D7-861B-819C2684F993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D71330D6-EDD7-4041-8262-778DCD75F72A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7328E6A9-285E-4416-A110-97262AB8802F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8DB4D72E-1CBB-4A85-B97D-1D931B2F84E8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F61C2338-CA13-4975-AB39-8D08E8CF19E6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BD79FF88-07BE-46E4-BC5E-A3DDA6BA0376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1F2DB045-91BF-4E1B-8EE5-22F262F75E31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1E09DCD9-CB97-4FD4-80BE-7CF88F634161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5209AC00-E260-4F1B-BE0D-AAFBD585BC0C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769F531A-20F1-4FC8-8532-38D342835B8F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228D60EB-DCDE-40D5-AC5D-647BB1BF54CE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741F3299-43B5-4797-A303-00D9BB3A56DB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5EEA0CF3-9411-4A6C-B308-660167E2F2C2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ACEAC373-12AF-4C94-A754-ACDBA3F9DAA4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D88D5E42-FC7F-45D2-812C-E17153496413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314CC849-2D4D-4186-8707-AA57BD69F861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18289E41-6EF4-4215-A10A-DA4DD8953704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5322A60A-61B9-4EB7-B252-FF5B5F363D99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B05FB07F-C0FC-43C7-8BE8-8EBA75B743F7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F1E2387E-D0EA-43CC-966A-4681F0A062A9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3609D139-80C0-4536-A222-C3D857DAA265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D2D4D69C-A13C-41EF-9BE1-7AB76AB0069C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FDDD2348-2C66-4063-A708-0A13B64F6762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31B1C56-BE3D-4623-AC14-84A348E2EBA6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62F8093B-F2B2-4145-A829-BB8267CAF7C5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5F42BEC9-4974-4047-921F-5C31869A483E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7493E752-8C8E-4E64-B40B-A645981465DC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84D85E09-309A-43FE-9045-9F4B888F50C7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92DF65AD-AF50-4AC9-A11C-1E6A6D9ABDEA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84C877ED-DC83-4707-AC16-82ACF39C753A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B5C71CEB-B5CA-4D53-A003-5765EAB064CD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4D52CF60-A760-45D8-9CF9-2B3673DBD883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8DF41019-F909-46CE-A9EC-579A187A5BAA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C7BBC1EE-25C6-4FCE-A833-63E52CDE14B1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B7376C62-EF50-41C4-B28C-FCD7D91604C4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182BF56-6CB5-46F4-8315-C1B5FB35D049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F08F94D1-C811-4AD2-BB30-8ED91113CEE7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5431D0AA-A911-4CDD-9B86-DF3EB5E3C15E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6068F39E-6EE1-49C2-B457-522FBE3CF1F0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48CAF6DA-88D0-435E-BB93-5226DF087674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9B1D8959-20D7-4A57-9995-155BEFC8B260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EA2DA805-62A9-4015-AD82-B27B579A8BF1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EE8D5C2D-B606-4E30-B9E6-B47B731C1220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DD9ADD4-E915-415D-A045-09D38346D993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531FD79B-3C51-469E-8940-077F7988C550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CDF31C49-16BB-4EE5-B4A2-D830A1661427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81B54AF5-3E5D-4459-835E-7D31EAA21D78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E7165CE9-D314-4179-82A8-DFC930E774EF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AF51D491-BB47-4747-9198-157666D1B31A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E029B3D3-7878-4C71-A282-1AA4E78319AA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F29C1C84-133D-448F-8278-304688448578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CC29A4E7-F3B8-4EEF-96F3-CE7A5F81476B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4362D1CB-FF59-489B-A98C-F7A06C36A5DC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DA14DD7-0981-4758-8A7C-FBEA903FCCE4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46D06CCF-F55C-4E7E-BF8F-1781C6D4DE9B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228729D3-35FB-4A68-80F4-45141B93D7D5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F8728E00-2617-46D5-B847-8ECC6179C45B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E12BB5AB-5924-461C-BBBF-2C3E82119B1A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F0078285-7FCE-4A3F-BEB8-3B397CD8ACD9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8F941DFE-47FA-42D8-AF1A-E4A49943EEB1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3AC2C600-11BB-40A6-8968-9F7ACF77E0B9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AB0C2487-00E3-4CF5-B307-16A1ECD48C10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F05D33E9-4111-4909-BC4B-3B57CF64750D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A8646E3A-E662-417D-A021-B14CCC311BC0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89A9FBBE-C792-474E-A883-D98E73A14B5D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EB09A827-8243-414B-8BB5-A059D7EBA1FC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3BEAA33A-0569-473D-A531-3E9E4911AABD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9086C046-3D4B-4B9D-9C6E-67B227675FD3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57E53DC4-3CAF-4B9B-ADBF-35E083ECA222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F5695716-1D4B-4AA7-8CE5-50A387BA1D1E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E00EFF70-E02A-40BB-A32F-610BC8C6DA6C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AF6F0E0A-D3D7-433C-B6DA-6610103CE05B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32BAF26E-6BB2-4EF8-A8C6-6AE9C9D86ECD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FB86344B-BAB5-49C9-AF11-A057EDF8EA59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55AB35D-5CEC-4324-8762-EDB2A8FDCA64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4E25760F-DF6D-4268-AF73-30B9292BE54B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C852BF62-9955-42BB-907F-F398083DB1D4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C70E099A-411C-45C0-889C-EDD1C6E4F71D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4E02F73B-CE4E-4420-B7DF-E5CEDBC62125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D02AB7BE-8941-459E-8C66-28CF82552234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48F6A33-A358-43B5-B827-E2E69D6A0DC9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399CAFF4-AC2E-4CE0-855D-F0BA1BBBDDB4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3F84BD78-EA05-49BA-AF7F-2EC8CC5A5E47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2AE5EA4D-5611-413B-9134-4ADF60E13F5D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CBD5463-5943-4EF0-B87B-62851FE1678C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E55E5F18-021D-47E4-92B2-2E22292A80E2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3C0A93D-70C8-46FB-A085-000001B6E4D1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8A309D71-6C2D-4EE4-95AE-C446E30BA2D0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579DFB9-059F-4557-BF5A-356E2EA4791B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FDB8ADEB-0637-431C-9EEF-C2D96D8209F1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D5716C7E-F673-4ABF-A11A-AB23032B6082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4B419AC4-8582-4F01-8CEB-B2715FB04D3C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7402835A-C5DD-4619-99CA-439AB02E79B9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F897C665-BDF3-4EEB-9996-B860E8BD5916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4374B5BE-1143-4FD9-9ADE-268C5CE74EBB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1C91618B-C59D-4C5C-830A-657E9BAEAE94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60ADC52E-24ED-4AA8-A55F-9845F9D41914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3EF7EA37-53D8-4D7D-B85E-5B177181ED6E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A3F5E12C-C9FB-4898-864A-45AACB7B9604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B076FF2E-89BB-4F09-9549-AF5289C2126E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BFD15FFD-EE44-49CC-BD66-BF4882E394E2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C21F5D68-F40E-4EA2-9506-EC08F5DB734C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C1B04A26-2364-4797-94AD-8CB999175457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1132021D-206C-48D7-A630-D15FF0F44D2E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227B130B-1054-4DC8-BAC7-AB9ADC683F36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7F97F6B9-4F8B-4E89-8F7D-1C78B45A9C1C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2200F65B-14E3-4489-8709-B8A5119C1998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7E027261-B344-4764-9F19-A831E7C44F21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AF88796F-4DA7-4E96-AA51-9EF4850768FA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493ACA7E-22AF-48C5-9144-ED55CD7C9127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4C4E6858-701F-44B5-AD3F-7EA30DD22AAE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958EB6E0-4BC9-41E0-B921-563B5B84A533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1AD89D5A-5B73-4F7E-9475-B552CA01561A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A1A44B46-8903-4AC5-B758-790272211EAE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18A05B26-1E4C-4C85-A7F2-BC944D82EA3D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62B6EF3-ACF8-4306-A8BF-47140DFB84EE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760A33EE-FE0E-4940-AC92-558AEACF5569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93A600A6-71D3-415B-A483-DB6239304A3E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58FE1143-695F-464F-A9E0-CE082F474CDC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647F5DB2-E89E-48F6-B35B-FA5FB87F48AA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295E1A35-CF64-411E-A325-BD539434EDF1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D1242073-3263-416D-8FD4-4F0E9D694D87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E7CDF7C6-8A21-4B4F-BBEC-10CD9AB27CDC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3C27E3FC-F4D1-4041-BD09-06E0CAEA66E0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C7810348-7F41-46BF-A8CA-43B388E693BD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E1E4E4FC-237D-422B-A3EF-CB0CCB94DE64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5A850D10-AD76-4E03-960E-3AAA31FF98B5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DF12E1E7-717B-4551-8134-2FA721B9C54D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77715CC9-27AB-4572-BE74-5A07CA8CE705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3FE65768-49B4-446B-BD92-E5FECD531210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88FD9500-26B7-463A-BF84-867625B9E5FE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9C4944AE-118E-49CA-9D94-0BE97141B081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6177F6CF-7F3D-4F76-A7BD-F759D4DDA802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55B45F83-B250-44C8-84CD-74FE81AE554D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290FF4E5-1B79-4586-B171-1667297272A2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3E3C5319-A66B-45E0-8528-F02E099618C9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76CA76EF-1852-4F9D-9576-69EE0C0C4FF3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B349B6D7-3511-4888-B615-AEE5D30CF607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242FE12-8738-4949-8567-F6871F9C0424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50AA11F8-0064-475A-A9CA-CBFF0A8527D6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56764642-7C25-4F62-9DAA-CA48B3842444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7D4ECA35-7C90-4461-A49E-3BD1A69427A8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F4CD008F-1305-44C8-9EF4-388C294B2BB0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F2D84AD7-B54D-4CE5-94B2-42E774AEAE50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A06E30FF-984C-4D55-A77A-A378FF895FF7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6FF074ED-F13F-4164-BFDF-FB85AB9C9CC7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4A71915A-236C-4830-8801-D6519FEA84B6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837A6EE3-138B-4711-81E1-40809396ED79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8AC0BC2B-50FD-410C-BD08-92A43657C68B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596EF1FB-D00C-4A94-9856-E3EF1B5FB2CA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4E115702-7F0C-4977-979C-CF389634EF78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3EBD52D3-EC0D-45F7-AD73-9643F7032F72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BC760768-8C6D-4942-8A6D-B07625C13023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3B2B8AD4-9FEF-4C20-A8BC-F1B1F10324F9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69A5B68-7A3A-4820-B107-963F32BDDCE7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B9515223-02CE-4C9D-937F-A1B61CD5EF8E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FA864DB5-2255-49EB-B82D-E01E470F655B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89F24BF5-B320-4B82-B39A-ADC5BC270505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9A6C7F0-C77E-49AA-B7D1-BAD1D696FD17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EC583706-40CC-4472-8E01-F682AD7ED67F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59B62D71-4FCA-4824-9F63-8661E8E125E3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86D3AF7A-542A-4103-A471-99ACA8E6C5E5}"/>
            </a:ext>
          </a:extLst>
        </xdr:cNvPr>
        <xdr:cNvSpPr txBox="1"/>
      </xdr:nvSpPr>
      <xdr:spPr>
        <a:xfrm>
          <a:off x="535305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8BEF873E-E560-453C-8952-DC935A99D2BF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78AB7A1E-E67A-4E26-86BC-A4FA6D158DD6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2BC7B87B-F424-4A13-B6D9-1998AA207B58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1DB369FF-5C29-4E26-92D4-B9D09DD6717A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61910745-FFC1-4903-AFF6-78F66DA56AFF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E3481AEB-D8F7-4873-AC44-6790472551D7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821D5A0B-B702-4CEA-BD4C-F480E09C8AC1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12E63F0C-915B-45AE-9FAC-4F201C7B8E5A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E654D3D1-389F-4698-879B-42E6CF675111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F5CEB231-2AAC-4E57-9A3F-C0F036F538A7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C0E17562-D692-4D0E-A5DC-D24AF38701D3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F46F5558-BC64-4AC9-941B-8F27AB8A6759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B6D50C79-7AB8-4B35-920D-44C629113C29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D3896210-CB83-494E-920F-3BA738177982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D2A5E230-C630-410B-A516-1FFDF8315AC9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6086FDA9-37CA-4B01-B14F-4410E631FFDF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A0CE94D9-0BE8-436C-AD4C-35C401DD4255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A35612A5-3721-4686-9936-EC36C9C4F34F}"/>
            </a:ext>
          </a:extLst>
        </xdr:cNvPr>
        <xdr:cNvSpPr txBox="1"/>
      </xdr:nvSpPr>
      <xdr:spPr>
        <a:xfrm>
          <a:off x="535305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D7705-559E-4323-A7B0-977878FD62CE}">
  <dimension ref="A1:O45"/>
  <sheetViews>
    <sheetView tabSelected="1" workbookViewId="0"/>
  </sheetViews>
  <sheetFormatPr defaultRowHeight="15"/>
  <cols>
    <col min="1" max="1" width="25.5703125" bestFit="1" customWidth="1"/>
    <col min="2" max="2" width="23.28515625" customWidth="1"/>
    <col min="3" max="5" width="15.7109375" customWidth="1"/>
    <col min="6" max="6" width="15.28515625" customWidth="1"/>
    <col min="9" max="9" width="19.5703125" customWidth="1"/>
    <col min="10" max="10" width="23.42578125" customWidth="1"/>
    <col min="11" max="13" width="15.7109375" customWidth="1"/>
    <col min="14" max="14" width="15.42578125" customWidth="1"/>
  </cols>
  <sheetData>
    <row r="1" spans="1:14">
      <c r="A1" s="26" t="s">
        <v>0</v>
      </c>
    </row>
    <row r="3" spans="1:14">
      <c r="A3" s="26" t="s">
        <v>1</v>
      </c>
      <c r="I3" s="26" t="s">
        <v>2</v>
      </c>
    </row>
    <row r="4" spans="1:14" ht="15.75" thickBot="1"/>
    <row r="5" spans="1:14" s="5" customFormat="1" ht="45.75" thickBot="1">
      <c r="A5" s="2" t="s">
        <v>3</v>
      </c>
      <c r="B5" s="3" t="s">
        <v>4</v>
      </c>
      <c r="C5" s="4" t="s">
        <v>5</v>
      </c>
      <c r="D5" s="4" t="s">
        <v>6</v>
      </c>
      <c r="E5" s="4" t="s">
        <v>7</v>
      </c>
      <c r="F5" s="23" t="s">
        <v>8</v>
      </c>
      <c r="I5" s="2" t="s">
        <v>3</v>
      </c>
      <c r="J5" s="3" t="s">
        <v>4</v>
      </c>
      <c r="K5" s="4" t="s">
        <v>5</v>
      </c>
      <c r="L5" s="4" t="s">
        <v>6</v>
      </c>
      <c r="M5" s="4" t="s">
        <v>7</v>
      </c>
      <c r="N5" s="23" t="s">
        <v>8</v>
      </c>
    </row>
    <row r="6" spans="1:14">
      <c r="A6" s="27" t="s">
        <v>9</v>
      </c>
      <c r="B6" s="28">
        <v>45425.392361111109</v>
      </c>
      <c r="C6" s="61">
        <v>0.09</v>
      </c>
      <c r="D6" s="62">
        <v>24.249289999999998</v>
      </c>
      <c r="E6" s="63">
        <v>1E-4</v>
      </c>
      <c r="F6" s="83">
        <v>1.2210000000000001E-3</v>
      </c>
      <c r="I6" s="27" t="s">
        <v>10</v>
      </c>
      <c r="J6" s="28">
        <v>45425.427083333336</v>
      </c>
      <c r="K6" s="49">
        <v>0.04</v>
      </c>
      <c r="L6" s="50">
        <v>18.19697</v>
      </c>
      <c r="M6" s="58">
        <v>1E-4</v>
      </c>
      <c r="N6" s="46">
        <v>4.2200000000000001E-4</v>
      </c>
    </row>
    <row r="7" spans="1:14">
      <c r="A7" s="30" t="s">
        <v>9</v>
      </c>
      <c r="B7" s="31">
        <v>45495.375</v>
      </c>
      <c r="C7" s="64">
        <v>0.03</v>
      </c>
      <c r="D7" s="65">
        <v>37.091769999999997</v>
      </c>
      <c r="E7" s="66">
        <v>1E-4</v>
      </c>
      <c r="F7" s="84">
        <v>6.2799999999999998E-4</v>
      </c>
      <c r="I7" s="30" t="s">
        <v>10</v>
      </c>
      <c r="J7" s="31">
        <v>45495.392361111109</v>
      </c>
      <c r="K7" s="51">
        <v>0.03</v>
      </c>
      <c r="L7" s="52">
        <v>16.949169999999999</v>
      </c>
      <c r="M7" s="59">
        <v>1E-4</v>
      </c>
      <c r="N7" s="73">
        <v>4.0000000000000002E-4</v>
      </c>
    </row>
    <row r="8" spans="1:14">
      <c r="A8" s="30" t="s">
        <v>9</v>
      </c>
      <c r="B8" s="33">
        <v>45518.395833333336</v>
      </c>
      <c r="C8" s="67">
        <v>4.2999999999999997E-2</v>
      </c>
      <c r="D8" s="65">
        <v>45.394069999999999</v>
      </c>
      <c r="E8" s="66">
        <v>1E-4</v>
      </c>
      <c r="F8" s="84">
        <v>2.431E-3</v>
      </c>
      <c r="I8" s="32" t="s">
        <v>10</v>
      </c>
      <c r="J8" s="33">
        <v>45518.409722222219</v>
      </c>
      <c r="K8" s="38">
        <v>3.4000000000000002E-2</v>
      </c>
      <c r="L8" s="52">
        <v>17.178319999999999</v>
      </c>
      <c r="M8" s="90">
        <v>2.6700000000000004E-4</v>
      </c>
      <c r="N8" s="24">
        <v>8.7590000000000012E-3</v>
      </c>
    </row>
    <row r="9" spans="1:14">
      <c r="A9" s="30" t="s">
        <v>9</v>
      </c>
      <c r="B9" s="33">
        <v>45544.380555555559</v>
      </c>
      <c r="C9" s="68">
        <v>0.11544</v>
      </c>
      <c r="D9" s="65">
        <v>39.394599999999997</v>
      </c>
      <c r="E9" s="66">
        <v>1E-4</v>
      </c>
      <c r="F9" s="84">
        <v>2.5539999999999998E-3</v>
      </c>
      <c r="I9" s="32" t="s">
        <v>10</v>
      </c>
      <c r="J9" s="33">
        <v>45544.350694444445</v>
      </c>
      <c r="K9" s="38">
        <v>3.0609999999999998E-2</v>
      </c>
      <c r="L9" s="52">
        <v>19.529240000000001</v>
      </c>
      <c r="M9" s="53">
        <v>5.0000000000000001E-4</v>
      </c>
      <c r="N9" s="24">
        <v>0.01</v>
      </c>
    </row>
    <row r="10" spans="1:14">
      <c r="A10" s="30" t="s">
        <v>9</v>
      </c>
      <c r="B10" s="33">
        <v>45631.409722222219</v>
      </c>
      <c r="C10" s="67">
        <v>3.4000000000000002E-2</v>
      </c>
      <c r="D10" s="65">
        <v>26</v>
      </c>
      <c r="E10" s="69">
        <v>1.1E-4</v>
      </c>
      <c r="F10" s="84">
        <v>2.3799999999999997E-3</v>
      </c>
      <c r="I10" s="32" t="s">
        <v>10</v>
      </c>
      <c r="J10" s="33">
        <v>45631.423611111109</v>
      </c>
      <c r="K10" s="38">
        <v>3.3000000000000002E-2</v>
      </c>
      <c r="L10" s="52">
        <v>16.2</v>
      </c>
      <c r="M10" s="59">
        <v>1E-4</v>
      </c>
      <c r="N10" s="24">
        <v>8.3999999999999993E-4</v>
      </c>
    </row>
    <row r="11" spans="1:14">
      <c r="A11" s="30" t="s">
        <v>9</v>
      </c>
      <c r="B11" s="31">
        <v>45670.399305555555</v>
      </c>
      <c r="C11" s="67">
        <v>9.8000000000000004E-2</v>
      </c>
      <c r="D11" s="69">
        <v>22.8</v>
      </c>
      <c r="E11" s="66">
        <v>1E-4</v>
      </c>
      <c r="F11" s="84">
        <v>1.6699999999999998E-3</v>
      </c>
      <c r="I11" s="32" t="s">
        <v>10</v>
      </c>
      <c r="J11" s="33">
        <v>45670.416666666664</v>
      </c>
      <c r="K11" s="38">
        <v>7.1999999999999995E-2</v>
      </c>
      <c r="L11" s="52">
        <v>14</v>
      </c>
      <c r="M11" s="59">
        <v>1E-4</v>
      </c>
      <c r="N11" s="73">
        <v>4.0000000000000002E-4</v>
      </c>
    </row>
    <row r="12" spans="1:14">
      <c r="A12" s="30" t="s">
        <v>9</v>
      </c>
      <c r="B12" s="36">
        <v>45733.375</v>
      </c>
      <c r="C12" s="67">
        <v>8.1000000000000003E-2</v>
      </c>
      <c r="D12" s="69">
        <v>25.8</v>
      </c>
      <c r="E12" s="69">
        <v>1E-4</v>
      </c>
      <c r="F12" s="84">
        <v>3.2699999999999999E-3</v>
      </c>
      <c r="I12" s="30" t="s">
        <v>10</v>
      </c>
      <c r="J12" s="31">
        <v>45733.393055555556</v>
      </c>
      <c r="K12" s="51">
        <v>0.03</v>
      </c>
      <c r="L12" s="52">
        <v>14.8</v>
      </c>
      <c r="M12" s="59">
        <v>1E-4</v>
      </c>
      <c r="N12" s="24">
        <v>1.0500000000000002E-3</v>
      </c>
    </row>
    <row r="13" spans="1:14">
      <c r="A13" s="30" t="s">
        <v>9</v>
      </c>
      <c r="B13" s="31">
        <v>45762</v>
      </c>
      <c r="C13" s="67">
        <v>0.36899999999999999</v>
      </c>
      <c r="D13" s="69">
        <v>21.6</v>
      </c>
      <c r="E13" s="69">
        <v>1.6000000000000001E-4</v>
      </c>
      <c r="F13" s="84">
        <v>3.6600000000000001E-3</v>
      </c>
      <c r="I13" s="30" t="s">
        <v>10</v>
      </c>
      <c r="J13" s="31">
        <v>45762</v>
      </c>
      <c r="K13" s="54">
        <v>0.40799999999999997</v>
      </c>
      <c r="L13" s="52">
        <v>12.5</v>
      </c>
      <c r="M13" s="59">
        <v>1E-4</v>
      </c>
      <c r="N13" s="24">
        <v>5.8E-4</v>
      </c>
    </row>
    <row r="14" spans="1:14">
      <c r="A14" s="30" t="s">
        <v>9</v>
      </c>
      <c r="B14" s="31">
        <v>45790</v>
      </c>
      <c r="C14" s="67">
        <v>0.05</v>
      </c>
      <c r="D14" s="69">
        <v>16.7</v>
      </c>
      <c r="E14" s="66">
        <v>1E-4</v>
      </c>
      <c r="F14" s="84">
        <v>9.3000000000000005E-4</v>
      </c>
      <c r="I14" s="30" t="s">
        <v>10</v>
      </c>
      <c r="J14" s="31">
        <v>45790</v>
      </c>
      <c r="K14" s="54">
        <v>5.7000000000000002E-2</v>
      </c>
      <c r="L14" s="52">
        <v>11.7</v>
      </c>
      <c r="M14" s="59">
        <v>1E-4</v>
      </c>
      <c r="N14" s="73">
        <v>4.0000000000000002E-4</v>
      </c>
    </row>
    <row r="15" spans="1:14">
      <c r="A15" s="30" t="s">
        <v>9</v>
      </c>
      <c r="B15" s="31">
        <v>45812</v>
      </c>
      <c r="C15" s="64">
        <v>0.03</v>
      </c>
      <c r="D15" s="69">
        <v>16.5</v>
      </c>
      <c r="E15" s="66">
        <v>1E-4</v>
      </c>
      <c r="F15" s="84">
        <v>4.7599999999999995E-3</v>
      </c>
      <c r="I15" s="32" t="s">
        <v>10</v>
      </c>
      <c r="J15" s="33">
        <v>45812</v>
      </c>
      <c r="K15" s="55">
        <v>0.03</v>
      </c>
      <c r="L15" s="52">
        <v>11.6</v>
      </c>
      <c r="M15" s="59">
        <v>1E-4</v>
      </c>
      <c r="N15" s="24">
        <v>6.8000000000000005E-4</v>
      </c>
    </row>
    <row r="16" spans="1:14">
      <c r="A16" s="30" t="s">
        <v>9</v>
      </c>
      <c r="B16" s="33">
        <v>45855</v>
      </c>
      <c r="C16" s="67">
        <v>0.33200000000000002</v>
      </c>
      <c r="D16" s="69">
        <v>16.899999999999999</v>
      </c>
      <c r="E16" s="66">
        <v>1E-4</v>
      </c>
      <c r="F16" s="84">
        <v>8.0700000000000008E-3</v>
      </c>
      <c r="I16" s="32" t="s">
        <v>10</v>
      </c>
      <c r="J16" s="33">
        <v>45855</v>
      </c>
      <c r="K16" s="38">
        <v>0.29199999999999998</v>
      </c>
      <c r="L16" s="52">
        <v>11.7</v>
      </c>
      <c r="M16" s="59">
        <v>1E-4</v>
      </c>
      <c r="N16" s="73">
        <v>4.0000000000000002E-4</v>
      </c>
    </row>
    <row r="17" spans="1:15" ht="15.75" thickBot="1">
      <c r="A17" s="34" t="s">
        <v>9</v>
      </c>
      <c r="B17" s="35">
        <v>45876</v>
      </c>
      <c r="C17" s="70">
        <v>8.5999999999999993E-2</v>
      </c>
      <c r="D17" s="71">
        <v>20.399999999999999</v>
      </c>
      <c r="E17" s="72">
        <v>1E-4</v>
      </c>
      <c r="F17" s="85">
        <v>1.66E-3</v>
      </c>
      <c r="I17" s="34" t="s">
        <v>10</v>
      </c>
      <c r="J17" s="37">
        <v>45876</v>
      </c>
      <c r="K17" s="34">
        <v>5.3999999999999999E-2</v>
      </c>
      <c r="L17" s="22">
        <v>11.3</v>
      </c>
      <c r="M17" s="56">
        <v>1.8000000000000001E-4</v>
      </c>
      <c r="N17" s="25">
        <v>1.4399999999999999E-3</v>
      </c>
    </row>
    <row r="18" spans="1:15">
      <c r="A18" s="39"/>
      <c r="B18" s="40"/>
      <c r="C18" s="41"/>
      <c r="D18" s="41"/>
      <c r="E18" s="41"/>
      <c r="F18" s="42"/>
      <c r="I18" s="27" t="s">
        <v>11</v>
      </c>
      <c r="J18" s="28">
        <v>45518.423611111109</v>
      </c>
      <c r="K18" s="49">
        <v>0.24</v>
      </c>
      <c r="L18" s="57">
        <v>13.451420000000001</v>
      </c>
      <c r="M18" s="58">
        <v>1E-4</v>
      </c>
      <c r="N18" s="46">
        <v>6.8600000000000009E-4</v>
      </c>
    </row>
    <row r="19" spans="1:15" ht="15.75" thickBot="1">
      <c r="E19" s="9"/>
      <c r="I19" s="30" t="s">
        <v>11</v>
      </c>
      <c r="J19" s="31">
        <v>45544.407638888886</v>
      </c>
      <c r="K19" s="54">
        <v>8.2600000000000007E-2</v>
      </c>
      <c r="L19" s="52">
        <v>15.49985</v>
      </c>
      <c r="M19" s="59">
        <v>1E-4</v>
      </c>
      <c r="N19" s="73">
        <v>4.0000000000000002E-4</v>
      </c>
    </row>
    <row r="20" spans="1:15">
      <c r="A20" s="102" t="s">
        <v>12</v>
      </c>
      <c r="B20" s="6" t="s">
        <v>13</v>
      </c>
      <c r="C20" s="19">
        <f t="shared" ref="C20:F20" si="0">MIN(C6:C17)</f>
        <v>0.03</v>
      </c>
      <c r="D20" s="45">
        <f t="shared" si="0"/>
        <v>16.5</v>
      </c>
      <c r="E20" s="20">
        <f t="shared" si="0"/>
        <v>1E-4</v>
      </c>
      <c r="F20" s="87">
        <f t="shared" si="0"/>
        <v>6.2799999999999998E-4</v>
      </c>
      <c r="I20" s="30" t="s">
        <v>11</v>
      </c>
      <c r="J20" s="33">
        <v>45631.465277777781</v>
      </c>
      <c r="K20" s="38">
        <v>3.7999999999999999E-2</v>
      </c>
      <c r="L20" s="52">
        <v>8.8000000000000007</v>
      </c>
      <c r="M20" s="59">
        <v>1E-4</v>
      </c>
      <c r="N20" s="24">
        <v>7.2999999999999996E-4</v>
      </c>
    </row>
    <row r="21" spans="1:15">
      <c r="A21" s="103"/>
      <c r="B21" s="7" t="s">
        <v>14</v>
      </c>
      <c r="C21" s="16">
        <f t="shared" ref="C21:F21" si="1">MAX(C6:C17)</f>
        <v>0.36899999999999999</v>
      </c>
      <c r="D21" s="18">
        <f t="shared" si="1"/>
        <v>45.394069999999999</v>
      </c>
      <c r="E21" s="15">
        <f t="shared" si="1"/>
        <v>1.6000000000000001E-4</v>
      </c>
      <c r="F21" s="88">
        <f t="shared" si="1"/>
        <v>8.0700000000000008E-3</v>
      </c>
      <c r="I21" s="30" t="s">
        <v>11</v>
      </c>
      <c r="J21" s="33">
        <v>45670.430555555555</v>
      </c>
      <c r="K21" s="38">
        <v>7.8E-2</v>
      </c>
      <c r="L21" s="52">
        <v>23.7</v>
      </c>
      <c r="M21" s="59">
        <v>1E-4</v>
      </c>
      <c r="N21" s="73">
        <v>4.0000000000000002E-4</v>
      </c>
    </row>
    <row r="22" spans="1:15">
      <c r="A22" s="103"/>
      <c r="B22" s="7" t="s">
        <v>15</v>
      </c>
      <c r="C22" s="17">
        <f t="shared" ref="C22:F22" si="2">AVERAGE(C6:C17)</f>
        <v>0.11320333333333334</v>
      </c>
      <c r="D22" s="18">
        <f t="shared" si="2"/>
        <v>26.069144166666664</v>
      </c>
      <c r="E22" s="79">
        <f t="shared" si="2"/>
        <v>1.0583333333333336E-4</v>
      </c>
      <c r="F22" s="88">
        <f t="shared" si="2"/>
        <v>2.7695000000000007E-3</v>
      </c>
      <c r="I22" s="30" t="s">
        <v>11</v>
      </c>
      <c r="J22" s="31">
        <v>45733.399305555555</v>
      </c>
      <c r="K22" s="51">
        <v>0.03</v>
      </c>
      <c r="L22" s="52">
        <v>13.8</v>
      </c>
      <c r="M22" s="59">
        <v>1E-4</v>
      </c>
      <c r="N22" s="24">
        <v>4.8999999999999998E-4</v>
      </c>
    </row>
    <row r="23" spans="1:15" s="1" customFormat="1">
      <c r="A23" s="103"/>
      <c r="B23" s="7" t="s">
        <v>16</v>
      </c>
      <c r="C23" s="17">
        <f t="shared" ref="C23:F23" si="3">GEOMEAN(C6:C17)</f>
        <v>7.8782131329153682E-2</v>
      </c>
      <c r="D23" s="18">
        <f t="shared" si="3"/>
        <v>24.656188706136049</v>
      </c>
      <c r="E23" s="79">
        <f t="shared" si="3"/>
        <v>1.0482367680434393E-4</v>
      </c>
      <c r="F23" s="88">
        <f t="shared" si="3"/>
        <v>2.2080364876991081E-3</v>
      </c>
      <c r="I23" s="30" t="s">
        <v>11</v>
      </c>
      <c r="J23" s="31">
        <v>45762</v>
      </c>
      <c r="K23" s="54">
        <v>0.378</v>
      </c>
      <c r="L23" s="52">
        <v>7.2</v>
      </c>
      <c r="M23" s="59">
        <v>1E-4</v>
      </c>
      <c r="N23" s="24">
        <v>5.0000000000000001E-4</v>
      </c>
      <c r="O23"/>
    </row>
    <row r="24" spans="1:15" s="1" customFormat="1" ht="15.75" thickBot="1">
      <c r="A24" s="104"/>
      <c r="B24" s="10" t="s">
        <v>17</v>
      </c>
      <c r="C24" s="21">
        <f t="shared" ref="C24:F24" si="4">_xlfn.STDEV.S(C6:C17)</f>
        <v>0.11477149529971864</v>
      </c>
      <c r="D24" s="22">
        <f t="shared" si="4"/>
        <v>9.5447759941927206</v>
      </c>
      <c r="E24" s="80">
        <f t="shared" si="4"/>
        <v>1.7298624923456325E-5</v>
      </c>
      <c r="F24" s="85">
        <f t="shared" si="4"/>
        <v>2.0498589530191401E-3</v>
      </c>
      <c r="I24" s="30" t="s">
        <v>11</v>
      </c>
      <c r="J24" s="31">
        <v>45790</v>
      </c>
      <c r="K24" s="54">
        <v>5.0999999999999997E-2</v>
      </c>
      <c r="L24" s="52">
        <v>6.9</v>
      </c>
      <c r="M24" s="59">
        <v>1E-4</v>
      </c>
      <c r="N24" s="73">
        <v>4.0000000000000002E-4</v>
      </c>
      <c r="O24"/>
    </row>
    <row r="25" spans="1:15" s="1" customFormat="1">
      <c r="A25" s="12"/>
      <c r="B25" s="8"/>
      <c r="C25" s="11"/>
      <c r="D25" s="13"/>
      <c r="E25" s="11"/>
      <c r="F25"/>
      <c r="I25" s="30" t="s">
        <v>11</v>
      </c>
      <c r="J25" s="33">
        <v>45812</v>
      </c>
      <c r="K25" s="38">
        <v>3.4000000000000002E-2</v>
      </c>
      <c r="L25" s="52">
        <v>7.2</v>
      </c>
      <c r="M25" s="53">
        <v>1.1E-4</v>
      </c>
      <c r="N25" s="24">
        <v>2.3999999999999998E-3</v>
      </c>
      <c r="O25"/>
    </row>
    <row r="26" spans="1:15" ht="15.75" thickBot="1">
      <c r="A26" s="12"/>
      <c r="B26" s="8"/>
      <c r="C26" s="11"/>
      <c r="D26" s="13"/>
      <c r="E26" s="11"/>
      <c r="I26" s="30" t="s">
        <v>11</v>
      </c>
      <c r="J26" s="33">
        <v>45855</v>
      </c>
      <c r="K26" s="38">
        <v>0.26300000000000001</v>
      </c>
      <c r="L26" s="52">
        <v>7.5</v>
      </c>
      <c r="M26" s="59">
        <v>1E-4</v>
      </c>
      <c r="N26" s="73">
        <v>4.0000000000000002E-4</v>
      </c>
    </row>
    <row r="27" spans="1:15" ht="36.6" customHeight="1" thickBot="1">
      <c r="A27" s="105" t="s">
        <v>18</v>
      </c>
      <c r="B27" s="106"/>
      <c r="C27" s="77">
        <f>K38+(2*K41)</f>
        <v>0.77823477967839083</v>
      </c>
      <c r="D27" s="97">
        <f t="shared" ref="D27" si="5">D23+(3*D24)</f>
        <v>53.290516688714213</v>
      </c>
      <c r="E27" s="81">
        <f>M38+(2*M41)</f>
        <v>6.5990378880713516E-4</v>
      </c>
      <c r="F27" s="89">
        <f>N38+(2*N41)</f>
        <v>1.4638743013874392E-2</v>
      </c>
      <c r="I27" s="34" t="s">
        <v>11</v>
      </c>
      <c r="J27" s="37">
        <v>45876</v>
      </c>
      <c r="K27" s="34">
        <v>0.06</v>
      </c>
      <c r="L27" s="22">
        <v>10.6</v>
      </c>
      <c r="M27" s="56">
        <v>1.2E-4</v>
      </c>
      <c r="N27" s="25">
        <v>1.0500000000000002E-3</v>
      </c>
    </row>
    <row r="28" spans="1:15" ht="15" customHeight="1">
      <c r="A28" s="98"/>
      <c r="B28" s="98"/>
      <c r="C28" s="91"/>
      <c r="D28" s="92"/>
      <c r="E28" s="91"/>
      <c r="F28" s="91"/>
      <c r="I28" s="27" t="s">
        <v>19</v>
      </c>
      <c r="J28" s="28">
        <v>45670.444444444445</v>
      </c>
      <c r="K28" s="49">
        <v>4.8000000000000001E-2</v>
      </c>
      <c r="L28" s="57">
        <v>24.1</v>
      </c>
      <c r="M28" s="58">
        <v>1E-4</v>
      </c>
      <c r="N28" s="74">
        <v>4.0000000000000002E-4</v>
      </c>
    </row>
    <row r="29" spans="1:15" ht="15" customHeight="1">
      <c r="A29" s="99"/>
      <c r="B29" s="99"/>
      <c r="C29" s="93"/>
      <c r="D29" s="94"/>
      <c r="E29" s="95"/>
      <c r="F29" s="96"/>
      <c r="I29" s="30" t="s">
        <v>19</v>
      </c>
      <c r="J29" s="31">
        <v>45733.409722222219</v>
      </c>
      <c r="K29" s="51">
        <v>0.03</v>
      </c>
      <c r="L29" s="52">
        <v>11.1</v>
      </c>
      <c r="M29" s="59">
        <v>1E-4</v>
      </c>
      <c r="N29" s="24">
        <v>3.0600000000000002E-3</v>
      </c>
    </row>
    <row r="30" spans="1:15" ht="15" customHeight="1">
      <c r="A30" s="100"/>
      <c r="B30" s="100"/>
      <c r="C30" s="78"/>
      <c r="D30" s="43"/>
      <c r="E30" s="43"/>
      <c r="F30" s="43"/>
      <c r="I30" s="30" t="s">
        <v>19</v>
      </c>
      <c r="J30" s="33">
        <v>45762</v>
      </c>
      <c r="K30" s="38">
        <v>0.371</v>
      </c>
      <c r="L30" s="52">
        <v>11.6</v>
      </c>
      <c r="M30" s="59">
        <v>1E-4</v>
      </c>
      <c r="N30" s="24">
        <v>5.2999999999999998E-4</v>
      </c>
    </row>
    <row r="31" spans="1:15" ht="15" customHeight="1">
      <c r="A31" s="101"/>
      <c r="B31" s="101"/>
      <c r="C31" s="43"/>
      <c r="D31" s="43"/>
      <c r="E31" s="43"/>
      <c r="F31" s="43"/>
      <c r="I31" s="30" t="s">
        <v>19</v>
      </c>
      <c r="J31" s="33">
        <v>45790</v>
      </c>
      <c r="K31" s="38">
        <v>0.115</v>
      </c>
      <c r="L31" s="52">
        <v>11</v>
      </c>
      <c r="M31" s="59">
        <v>1E-4</v>
      </c>
      <c r="N31" s="73">
        <v>4.0000000000000002E-4</v>
      </c>
    </row>
    <row r="32" spans="1:15">
      <c r="A32" s="14"/>
      <c r="B32" s="14"/>
      <c r="C32" s="43"/>
      <c r="D32" s="43"/>
      <c r="E32" s="43"/>
      <c r="F32" s="43"/>
      <c r="I32" s="30" t="s">
        <v>19</v>
      </c>
      <c r="J32" s="33">
        <v>45812</v>
      </c>
      <c r="K32" s="38">
        <v>4.3999999999999997E-2</v>
      </c>
      <c r="L32" s="52">
        <v>12.3</v>
      </c>
      <c r="M32" s="59">
        <v>1E-4</v>
      </c>
      <c r="N32" s="24">
        <v>4.7999999999999996E-4</v>
      </c>
    </row>
    <row r="33" spans="1:14" ht="14.45" customHeight="1">
      <c r="I33" s="30" t="s">
        <v>19</v>
      </c>
      <c r="J33" s="33">
        <v>45855</v>
      </c>
      <c r="K33" s="38">
        <v>0.33100000000000002</v>
      </c>
      <c r="L33" s="52">
        <v>13.7</v>
      </c>
      <c r="M33" s="59">
        <v>1E-4</v>
      </c>
      <c r="N33" s="73">
        <v>4.0000000000000002E-4</v>
      </c>
    </row>
    <row r="34" spans="1:14" ht="15.75" thickBot="1">
      <c r="I34" s="32" t="s">
        <v>19</v>
      </c>
      <c r="J34" s="33">
        <v>45876</v>
      </c>
      <c r="K34" s="38">
        <v>0.49199999999999999</v>
      </c>
      <c r="L34" s="22">
        <v>14.3</v>
      </c>
      <c r="M34" s="60">
        <v>1E-4</v>
      </c>
      <c r="N34" s="75">
        <v>4.0000000000000002E-4</v>
      </c>
    </row>
    <row r="35" spans="1:14">
      <c r="I35" s="39"/>
      <c r="J35" s="40"/>
      <c r="K35" s="41"/>
      <c r="L35" s="41"/>
      <c r="M35" s="41"/>
      <c r="N35" s="39"/>
    </row>
    <row r="36" spans="1:14" ht="15.75" thickBot="1">
      <c r="I36" s="43"/>
      <c r="J36" s="44"/>
      <c r="K36" s="1"/>
      <c r="L36" s="1"/>
      <c r="M36" s="1"/>
      <c r="N36" s="43"/>
    </row>
    <row r="37" spans="1:14">
      <c r="I37" s="102" t="s">
        <v>20</v>
      </c>
      <c r="J37" s="6" t="s">
        <v>13</v>
      </c>
      <c r="K37" s="19">
        <f>MIN(K6:K34)</f>
        <v>0.03</v>
      </c>
      <c r="L37" s="29">
        <f t="shared" ref="L37:N37" si="6">MIN(L6:L34)</f>
        <v>6.9</v>
      </c>
      <c r="M37" s="20">
        <f t="shared" si="6"/>
        <v>1E-4</v>
      </c>
      <c r="N37" s="76">
        <f t="shared" si="6"/>
        <v>4.0000000000000002E-4</v>
      </c>
    </row>
    <row r="38" spans="1:14">
      <c r="I38" s="103"/>
      <c r="J38" s="7" t="s">
        <v>14</v>
      </c>
      <c r="K38" s="16">
        <f>MAX(K6:K34)</f>
        <v>0.49199999999999999</v>
      </c>
      <c r="L38" s="15">
        <f t="shared" ref="L38:N38" si="7">MAX(L6:L34)</f>
        <v>24.1</v>
      </c>
      <c r="M38" s="15">
        <f t="shared" si="7"/>
        <v>5.0000000000000001E-4</v>
      </c>
      <c r="N38" s="86">
        <f t="shared" si="7"/>
        <v>0.01</v>
      </c>
    </row>
    <row r="39" spans="1:14">
      <c r="I39" s="103"/>
      <c r="J39" s="7" t="s">
        <v>15</v>
      </c>
      <c r="K39" s="17">
        <f>AVERAGE(K6:K34)</f>
        <v>0.1309037931034483</v>
      </c>
      <c r="L39" s="47">
        <f t="shared" ref="L39:N39" si="8">AVERAGE(L6:L34)</f>
        <v>13.393274827586211</v>
      </c>
      <c r="M39" s="79">
        <f t="shared" si="8"/>
        <v>1.2334482758620682E-4</v>
      </c>
      <c r="N39" s="86">
        <f t="shared" si="8"/>
        <v>1.3274827586206898E-3</v>
      </c>
    </row>
    <row r="40" spans="1:14">
      <c r="I40" s="103"/>
      <c r="J40" s="7" t="s">
        <v>16</v>
      </c>
      <c r="K40" s="17">
        <f>GEOMEAN(K6:K34)</f>
        <v>7.8153116435419848E-2</v>
      </c>
      <c r="L40" s="47">
        <f t="shared" ref="L40:N40" si="9">GEOMEAN(L6:L34)</f>
        <v>12.728738772929479</v>
      </c>
      <c r="M40" s="79">
        <f t="shared" si="9"/>
        <v>1.126600451008016E-4</v>
      </c>
      <c r="N40" s="86">
        <f t="shared" si="9"/>
        <v>7.2063281458290701E-4</v>
      </c>
    </row>
    <row r="41" spans="1:14" ht="15.75" thickBot="1">
      <c r="I41" s="104"/>
      <c r="J41" s="10" t="s">
        <v>17</v>
      </c>
      <c r="K41" s="21">
        <f t="shared" ref="K41:N41" si="10">_xlfn.STDEV.S(K6:K34)</f>
        <v>0.14311738983919542</v>
      </c>
      <c r="L41" s="48">
        <f t="shared" si="10"/>
        <v>4.3766487354494723</v>
      </c>
      <c r="M41" s="80">
        <f t="shared" si="10"/>
        <v>7.9951894403567546E-5</v>
      </c>
      <c r="N41" s="82">
        <f t="shared" si="10"/>
        <v>2.319371506937196E-3</v>
      </c>
    </row>
    <row r="42" spans="1:14">
      <c r="A42" s="14" t="s">
        <v>21</v>
      </c>
    </row>
    <row r="43" spans="1:14">
      <c r="A43" t="s">
        <v>22</v>
      </c>
    </row>
    <row r="44" spans="1:14">
      <c r="A44" t="s">
        <v>23</v>
      </c>
    </row>
    <row r="45" spans="1:14">
      <c r="A45" t="s">
        <v>24</v>
      </c>
    </row>
  </sheetData>
  <mergeCells count="3">
    <mergeCell ref="A20:A24"/>
    <mergeCell ref="A27:B27"/>
    <mergeCell ref="I37:I41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ReceivedDate xmlns="eebef177-55b5-4448-a5fb-28ea454417ee">2025-11-24T00:00:00+00:00</EAReceivedDate>
    <ga477587807b4e8dbd9d142e03c014fa xmlns="dbe221e7-66db-4bdb-a92c-aa517c005f15">
      <Terms xmlns="http://schemas.microsoft.com/office/infopath/2007/PartnerControls"/>
    </ga477587807b4e8dbd9d142e03c014fa>
    <PermitNumber xmlns="eebef177-55b5-4448-a5fb-28ea454417ee">EPR-BP3922LW</PermitNumber>
    <bf174f8632e04660b372cf372c1956fe xmlns="dbe221e7-66db-4bdb-a92c-aa517c005f15">
      <Terms xmlns="http://schemas.microsoft.com/office/infopath/2007/PartnerControls"/>
    </bf174f8632e04660b372cf372c1956fe>
    <CessationDate xmlns="eebef177-55b5-4448-a5fb-28ea454417ee" xsi:nil="true"/>
    <NationalSecurity xmlns="eebef177-55b5-4448-a5fb-28ea454417ee">No</NationalSecurity>
    <OtherReference xmlns="eebef177-55b5-4448-a5fb-28ea454417ee" xsi:nil="true"/>
    <EventLink xmlns="5ffd8e36-f429-4edc-ab50-c5be84842779" xsi:nil="true"/>
    <Customer_x002f_OperatorName xmlns="eebef177-55b5-4448-a5fb-28ea454417ee">MORETON C.CULLIMORE(GRAVELS)LIMITED</Customer_x002f_OperatorName>
    <m63bd5d2e6554c968a3f4ff9289590fe xmlns="dbe221e7-66db-4bdb-a92c-aa517c005f15">
      <Terms xmlns="http://schemas.microsoft.com/office/infopath/2007/PartnerControls"/>
    </m63bd5d2e6554c968a3f4ff9289590fe>
    <ncb1594ff73b435992550f571a78c184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22401b98bfe4ec6b8dacbec81c66a1e xmlns="dbe221e7-66db-4bdb-a92c-aa517c005f15">
      <Terms xmlns="http://schemas.microsoft.com/office/infopath/2007/PartnerControls"/>
    </d22401b98bfe4ec6b8dacbec81c66a1e>
    <DocumentDate xmlns="eebef177-55b5-4448-a5fb-28ea454417ee">2025-11-24T00:00:00+00:00</DocumentDate>
    <CurrentPermit xmlns="eebef177-55b5-4448-a5fb-28ea454417ee">N/A - Do not select for New Permits</CurrentPermit>
    <c52c737aaa794145b5e1ab0b33580095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f91636ce86a943e5a85e589048b494b2 xmlns="dbe221e7-66db-4bdb-a92c-aa517c005f15">
      <Terms xmlns="http://schemas.microsoft.com/office/infopath/2007/PartnerControls"/>
    </f91636ce86a943e5a85e589048b494b2>
    <mb0b523b12654e57a98fd73f451222f6 xmlns="dbe221e7-66db-4bdb-a92c-aa517c005f15">
      <Terms xmlns="http://schemas.microsoft.com/office/infopath/2007/PartnerControls"/>
    </mb0b523b12654e57a98fd73f451222f6>
    <lcf76f155ced4ddcb4097134ff3c332f xmlns="47765e72-4413-4cff-aa40-50e617b95c52">
      <Terms xmlns="http://schemas.microsoft.com/office/infopath/2007/PartnerControls"/>
    </lcf76f155ced4ddcb4097134ff3c332f>
    <d3564be703db47eda46ec138bc1ba091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EPRNumber xmlns="eebef177-55b5-4448-a5fb-28ea454417ee">EPR/BP3922LW</EPRNumber>
    <FacilityAddressPostcode xmlns="eebef177-55b5-4448-a5fb-28ea454417ee">GL20 6EW</FacilityAddressPostcode>
    <ed3cfd1978f244c4af5dc9d642a18018 xmlns="dbe221e7-66db-4bdb-a92c-aa517c005f15">
      <Terms xmlns="http://schemas.microsoft.com/office/infopath/2007/PartnerControls"/>
    </ed3cfd1978f244c4af5dc9d642a18018>
    <TaxCatchAll xmlns="662745e8-e224-48e8-a2e3-254862b8c2f5">
      <Value>41</Value>
      <Value>40</Value>
      <Value>11</Value>
      <Value>32</Value>
      <Value>14</Value>
    </TaxCatchAll>
    <ExternalAuthor xmlns="eebef177-55b5-4448-a5fb-28ea454417ee">MORETON C.CULLIMORE(GRAVELS)LIMITED</ExternalAuthor>
    <SiteName xmlns="eebef177-55b5-4448-a5fb-28ea454417ee">Bow Farm</SiteName>
    <p517ccc45a7e4674ae144f9410147bb3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Waste Operations</TermName>
          <TermId xmlns="http://schemas.microsoft.com/office/infopath/2007/PartnerControls">dc63c9b7-da6e-463c-b2cf-265b08d49156</TermId>
        </TermInfo>
      </Terms>
    </p517ccc45a7e4674ae144f9410147bb3>
    <FacilityAddress xmlns="eebef177-55b5-4448-a5fb-28ea454417ee">Bow Lane, Ripple, GL20 6EW</FacilityAddress>
    <la34db7254a948be973d9738b9f07ba7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Bespoke</TermName>
          <TermId xmlns="http://schemas.microsoft.com/office/infopath/2007/PartnerControls">743fbb82-64b4-442a-8bac-afa632175399</TermId>
        </TermInfo>
      </Terms>
    </la34db7254a948be973d9738b9f07ba7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6AA1E3962CF72F4698A24DEEB897244E" ma:contentTypeVersion="41" ma:contentTypeDescription="Create a new document." ma:contentTypeScope="" ma:versionID="ec629862f564551f0c3e454d641f8ffd">
  <xsd:schema xmlns:xsd="http://www.w3.org/2001/XMLSchema" xmlns:xs="http://www.w3.org/2001/XMLSchema" xmlns:p="http://schemas.microsoft.com/office/2006/metadata/properties" xmlns:ns2="dbe221e7-66db-4bdb-a92c-aa517c005f15" xmlns:ns3="662745e8-e224-48e8-a2e3-254862b8c2f5" xmlns:ns4="eebef177-55b5-4448-a5fb-28ea454417ee" xmlns:ns5="5ffd8e36-f429-4edc-ab50-c5be84842779" xmlns:ns6="47765e72-4413-4cff-aa40-50e617b95c52" targetNamespace="http://schemas.microsoft.com/office/2006/metadata/properties" ma:root="true" ma:fieldsID="cc58a1b200138ec8af53e26ea27cacd7" ns2:_="" ns3:_="" ns4:_="" ns5:_="" ns6:_="">
    <xsd:import namespace="dbe221e7-66db-4bdb-a92c-aa517c005f15"/>
    <xsd:import namespace="662745e8-e224-48e8-a2e3-254862b8c2f5"/>
    <xsd:import namespace="eebef177-55b5-4448-a5fb-28ea454417ee"/>
    <xsd:import namespace="5ffd8e36-f429-4edc-ab50-c5be84842779"/>
    <xsd:import namespace="47765e72-4413-4cff-aa40-50e617b95c52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SearchProperties" minOccurs="0"/>
                <xsd:element ref="ns6:MediaServiceDateTaken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221e7-66db-4bdb-a92c-aa517c005f15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1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48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43e4e61-1be0-4b06-bd98-8598df83c830}" ma:internalName="TaxCatchAll" ma:showField="CatchAllData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43e4e61-1be0-4b06-bd98-8598df83c830}" ma:internalName="TaxCatchAllLabel" ma:readOnly="true" ma:showField="CatchAllDataLabel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dexed="tru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65e72-4413-4cff-aa40-50e617b95c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5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53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5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E7A3A1-32B9-4173-8448-485116845674}"/>
</file>

<file path=customXml/itemProps2.xml><?xml version="1.0" encoding="utf-8"?>
<ds:datastoreItem xmlns:ds="http://schemas.openxmlformats.org/officeDocument/2006/customXml" ds:itemID="{CCEC374B-1BBB-4AD9-BB65-8D1EABE52453}"/>
</file>

<file path=customXml/itemProps3.xml><?xml version="1.0" encoding="utf-8"?>
<ds:datastoreItem xmlns:ds="http://schemas.openxmlformats.org/officeDocument/2006/customXml" ds:itemID="{35B9EA1F-FB61-43C4-BE5C-370C141DC3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 Betteridge</dc:creator>
  <cp:keywords/>
  <dc:description/>
  <cp:lastModifiedBy/>
  <cp:revision/>
  <dcterms:created xsi:type="dcterms:W3CDTF">2021-02-26T09:18:28Z</dcterms:created>
  <dcterms:modified xsi:type="dcterms:W3CDTF">2026-04-23T12:25:53Z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0x0101000E9AD557692E154F9D2697C8C6432F76006AA1E3962CF72F4698A24DEEB897244E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32;#Bespoke|743fbb82-64b4-442a-8bac-afa632175399</vt:lpwstr>
  </property>
  <property fmtid="{D5CDD505-2E9C-101B-9397-08002B2CF9AE}" pid="6" name="DisclosureStatus">
    <vt:lpwstr>41;#Public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14;#Application ＆ Associated Docs|5eadfd3c-6deb-44e1-b7e1-16accd427bec</vt:lpwstr>
  </property>
  <property fmtid="{D5CDD505-2E9C-101B-9397-08002B2CF9AE}" pid="9" name="RegulatedActivityClass">
    <vt:lpwstr>40;#Waste Operations|dc63c9b7-da6e-463c-b2cf-265b08d49156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11;#EPR|0e5af97d-1a8c-4d8f-a20b-528a11cab1f6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